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Planeación y seguimiento diario\2024\03-Marzo\Indices\"/>
    </mc:Choice>
  </mc:AlternateContent>
  <bookViews>
    <workbookView xWindow="0" yWindow="0" windowWidth="15360" windowHeight="7650"/>
  </bookViews>
  <sheets>
    <sheet name="Tabulador general" sheetId="6" r:id="rId1"/>
    <sheet name="(1,2)Resumen" sheetId="12" r:id="rId2"/>
    <sheet name="(A)Resumen" sheetId="10" r:id="rId3"/>
    <sheet name="(C,3)Resumen" sheetId="7" r:id="rId4"/>
    <sheet name="(1,2)Cumplimiento" sheetId="11" r:id="rId5"/>
    <sheet name="(A)Calendario de tiempos" sheetId="9" r:id="rId6"/>
    <sheet name="(C,3)EVALUACION 5s" sheetId="8" r:id="rId7"/>
  </sheets>
  <externalReferences>
    <externalReference r:id="rId8"/>
  </externalReferences>
  <definedNames>
    <definedName name="_xlnm.Print_Area" localSheetId="4">'(1,2)Cumplimiento'!$A$1:$L$40</definedName>
    <definedName name="_xlnm.Print_Area" localSheetId="6">'(C,3)EVALUACION 5s'!$A$1:$I$373</definedName>
    <definedName name="_xlnm.Print_Area" localSheetId="3">'(C,3)Resumen'!$A$1:$P$42</definedName>
    <definedName name="_xlnm.Print_Area" localSheetId="0">'Tabulador general'!$A$1:$AA$59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1" l="1"/>
  <c r="F8" i="12" l="1"/>
  <c r="E36" i="10" l="1"/>
  <c r="E37" i="10"/>
  <c r="E38" i="10"/>
  <c r="E39" i="10"/>
  <c r="E40" i="10"/>
  <c r="E41" i="10"/>
  <c r="E42" i="10"/>
  <c r="E43" i="10"/>
  <c r="E44" i="10"/>
  <c r="E45" i="10"/>
  <c r="D19" i="11" l="1"/>
  <c r="AO53" i="9" l="1"/>
  <c r="AN53" i="9"/>
  <c r="AO49" i="9"/>
  <c r="AO45" i="9"/>
  <c r="AO41" i="9"/>
  <c r="AN41" i="9"/>
  <c r="AM41" i="9"/>
  <c r="AO37" i="9"/>
  <c r="AN37" i="9"/>
  <c r="AO33" i="9"/>
  <c r="AN33" i="9"/>
  <c r="AM33" i="9"/>
  <c r="AO29" i="9"/>
  <c r="AN29" i="9"/>
  <c r="AM29" i="9"/>
  <c r="AO25" i="9"/>
  <c r="AN25" i="9"/>
  <c r="AM25" i="9"/>
  <c r="AO21" i="9"/>
  <c r="AN21" i="9"/>
  <c r="AO17" i="9"/>
  <c r="AN17" i="9"/>
  <c r="Y16" i="6" l="1"/>
  <c r="X16" i="6"/>
  <c r="W16" i="6"/>
  <c r="S16" i="6"/>
  <c r="R16" i="6"/>
  <c r="Q16" i="6"/>
  <c r="T16" i="6"/>
  <c r="U16" i="6"/>
  <c r="P16" i="6"/>
  <c r="V16" i="6"/>
  <c r="O16" i="6"/>
  <c r="C373" i="8"/>
  <c r="L47" i="9" l="1"/>
  <c r="F19" i="11"/>
  <c r="G509" i="8" l="1"/>
  <c r="G373" i="8"/>
  <c r="D407" i="8"/>
  <c r="E407" i="8"/>
  <c r="F407" i="8"/>
  <c r="G407" i="8"/>
  <c r="C407" i="8"/>
  <c r="AR58" i="9" l="1"/>
  <c r="AP58" i="9" s="1"/>
  <c r="N11" i="10" s="1"/>
  <c r="AR57" i="9"/>
  <c r="AP57" i="9" s="1"/>
  <c r="N10" i="10" s="1"/>
  <c r="AR56" i="9"/>
  <c r="AP56" i="9" s="1"/>
  <c r="N9" i="10" s="1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K47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K15" i="9"/>
  <c r="E46" i="10" l="1"/>
  <c r="H46" i="10" s="1"/>
  <c r="Y10" i="6" s="1"/>
  <c r="AR55" i="9"/>
  <c r="AP55" i="9" s="1"/>
  <c r="F9" i="12" l="1"/>
  <c r="F6" i="12"/>
  <c r="F5" i="12"/>
  <c r="K18" i="11"/>
  <c r="K6" i="6" s="1"/>
  <c r="J18" i="11"/>
  <c r="K6" i="11" l="1"/>
  <c r="K19" i="11"/>
  <c r="F373" i="8"/>
  <c r="F509" i="8"/>
  <c r="AR15" i="9"/>
  <c r="AP15" i="9" s="1"/>
  <c r="AR16" i="9"/>
  <c r="AR17" i="9"/>
  <c r="D10" i="10" s="1"/>
  <c r="AR18" i="9"/>
  <c r="AR19" i="9"/>
  <c r="AP19" i="9" s="1"/>
  <c r="AR20" i="9"/>
  <c r="E9" i="10" s="1"/>
  <c r="AR21" i="9"/>
  <c r="E10" i="10" s="1"/>
  <c r="AR22" i="9"/>
  <c r="AP22" i="9" s="1"/>
  <c r="E11" i="10" s="1"/>
  <c r="AR23" i="9"/>
  <c r="AP23" i="9" s="1"/>
  <c r="AR24" i="9"/>
  <c r="F9" i="10" s="1"/>
  <c r="AR25" i="9"/>
  <c r="F10" i="10" s="1"/>
  <c r="AR26" i="9"/>
  <c r="AP26" i="9" s="1"/>
  <c r="F11" i="10" s="1"/>
  <c r="AR27" i="9"/>
  <c r="AP27" i="9" s="1"/>
  <c r="AR28" i="9"/>
  <c r="G9" i="10" s="1"/>
  <c r="AR29" i="9"/>
  <c r="G10" i="10" s="1"/>
  <c r="AR30" i="9"/>
  <c r="AP30" i="9" s="1"/>
  <c r="G11" i="10" s="1"/>
  <c r="AR31" i="9"/>
  <c r="AP31" i="9" s="1"/>
  <c r="AR32" i="9"/>
  <c r="H9" i="10" s="1"/>
  <c r="AR33" i="9"/>
  <c r="H10" i="10" s="1"/>
  <c r="AR34" i="9"/>
  <c r="AP34" i="9" s="1"/>
  <c r="H11" i="10" s="1"/>
  <c r="AR35" i="9"/>
  <c r="AP35" i="9" s="1"/>
  <c r="AR36" i="9"/>
  <c r="I9" i="10" s="1"/>
  <c r="AR37" i="9"/>
  <c r="I10" i="10" s="1"/>
  <c r="AR38" i="9"/>
  <c r="AP38" i="9" s="1"/>
  <c r="I11" i="10" s="1"/>
  <c r="AR39" i="9"/>
  <c r="AP39" i="9" s="1"/>
  <c r="AR40" i="9"/>
  <c r="J9" i="10" s="1"/>
  <c r="AR41" i="9"/>
  <c r="J10" i="10" s="1"/>
  <c r="AR42" i="9"/>
  <c r="AP42" i="9" s="1"/>
  <c r="J11" i="10" s="1"/>
  <c r="AR43" i="9"/>
  <c r="AP43" i="9" s="1"/>
  <c r="AR44" i="9"/>
  <c r="K9" i="10" s="1"/>
  <c r="AR45" i="9"/>
  <c r="K10" i="10" s="1"/>
  <c r="AR46" i="9"/>
  <c r="AP46" i="9" s="1"/>
  <c r="K11" i="10" s="1"/>
  <c r="AR47" i="9"/>
  <c r="AP47" i="9" s="1"/>
  <c r="AP18" i="9" l="1"/>
  <c r="D11" i="10" s="1"/>
  <c r="K7" i="11"/>
  <c r="K8" i="6"/>
  <c r="M8" i="6" s="1"/>
  <c r="Y8" i="6" s="1"/>
  <c r="D9" i="10"/>
  <c r="H43" i="10"/>
  <c r="S10" i="6" s="1"/>
  <c r="H42" i="10"/>
  <c r="R10" i="6" s="1"/>
  <c r="H41" i="10"/>
  <c r="Q10" i="6" s="1"/>
  <c r="H40" i="10"/>
  <c r="T10" i="6" s="1"/>
  <c r="H39" i="10"/>
  <c r="U10" i="6" s="1"/>
  <c r="H38" i="10"/>
  <c r="P10" i="6" s="1"/>
  <c r="H37" i="10"/>
  <c r="V10" i="6" s="1"/>
  <c r="AR54" i="9"/>
  <c r="AP54" i="9" s="1"/>
  <c r="M11" i="10" s="1"/>
  <c r="E509" i="8"/>
  <c r="E373" i="8"/>
  <c r="H36" i="10" l="1"/>
  <c r="O10" i="6" s="1"/>
  <c r="H28" i="6"/>
  <c r="I28" i="6" s="1"/>
  <c r="F12" i="12"/>
  <c r="F11" i="12"/>
  <c r="G9" i="12"/>
  <c r="G8" i="12"/>
  <c r="F11" i="11"/>
  <c r="G6" i="12" s="1"/>
  <c r="E11" i="11"/>
  <c r="G5" i="12" s="1"/>
  <c r="D11" i="11"/>
  <c r="L5" i="12" l="1"/>
  <c r="G11" i="12"/>
  <c r="L6" i="12" s="1"/>
  <c r="G12" i="12"/>
  <c r="AR53" i="9" l="1"/>
  <c r="AR52" i="9"/>
  <c r="M9" i="10" s="1"/>
  <c r="AR51" i="9"/>
  <c r="AR50" i="9"/>
  <c r="AP50" i="9" s="1"/>
  <c r="L11" i="10" s="1"/>
  <c r="AR48" i="9"/>
  <c r="L9" i="10" l="1"/>
  <c r="M10" i="10"/>
  <c r="AR49" i="9"/>
  <c r="L10" i="10" s="1"/>
  <c r="AP51" i="9"/>
  <c r="E48" i="10" l="1"/>
  <c r="AP12" i="9"/>
  <c r="H45" i="10"/>
  <c r="X10" i="6" s="1"/>
  <c r="C1021" i="8"/>
  <c r="C987" i="8"/>
  <c r="C953" i="8"/>
  <c r="G919" i="8"/>
  <c r="F919" i="8"/>
  <c r="E919" i="8"/>
  <c r="D919" i="8"/>
  <c r="C919" i="8"/>
  <c r="G885" i="8"/>
  <c r="F885" i="8"/>
  <c r="E885" i="8"/>
  <c r="D885" i="8"/>
  <c r="C885" i="8"/>
  <c r="G851" i="8"/>
  <c r="F851" i="8"/>
  <c r="E851" i="8"/>
  <c r="D851" i="8"/>
  <c r="C851" i="8"/>
  <c r="C817" i="8"/>
  <c r="C783" i="8"/>
  <c r="C749" i="8"/>
  <c r="C714" i="8"/>
  <c r="C679" i="8"/>
  <c r="C645" i="8"/>
  <c r="C611" i="8"/>
  <c r="C577" i="8"/>
  <c r="C543" i="8"/>
  <c r="D509" i="8"/>
  <c r="C509" i="8"/>
  <c r="G475" i="8"/>
  <c r="F475" i="8"/>
  <c r="E475" i="8"/>
  <c r="D475" i="8"/>
  <c r="C475" i="8"/>
  <c r="C23" i="7" s="1"/>
  <c r="G441" i="8"/>
  <c r="F441" i="8"/>
  <c r="E441" i="8"/>
  <c r="D441" i="8"/>
  <c r="C441" i="8"/>
  <c r="D373" i="8"/>
  <c r="G339" i="8"/>
  <c r="F339" i="8"/>
  <c r="E339" i="8"/>
  <c r="D339" i="8"/>
  <c r="C339" i="8"/>
  <c r="G305" i="8"/>
  <c r="F305" i="8"/>
  <c r="E305" i="8"/>
  <c r="D305" i="8"/>
  <c r="C305" i="8"/>
  <c r="G271" i="8"/>
  <c r="F271" i="8"/>
  <c r="E271" i="8"/>
  <c r="D271" i="8"/>
  <c r="C271" i="8"/>
  <c r="G237" i="8"/>
  <c r="F237" i="8"/>
  <c r="E237" i="8"/>
  <c r="D237" i="8"/>
  <c r="C237" i="8"/>
  <c r="G203" i="8"/>
  <c r="F203" i="8"/>
  <c r="E203" i="8"/>
  <c r="D203" i="8"/>
  <c r="C203" i="8"/>
  <c r="G169" i="8"/>
  <c r="F169" i="8"/>
  <c r="E169" i="8"/>
  <c r="D169" i="8"/>
  <c r="C169" i="8"/>
  <c r="G135" i="8"/>
  <c r="F135" i="8"/>
  <c r="E135" i="8"/>
  <c r="D135" i="8"/>
  <c r="C135" i="8"/>
  <c r="G101" i="8"/>
  <c r="F101" i="8"/>
  <c r="E101" i="8"/>
  <c r="D101" i="8"/>
  <c r="C101" i="8"/>
  <c r="G67" i="8"/>
  <c r="F67" i="8"/>
  <c r="E67" i="8"/>
  <c r="D67" i="8"/>
  <c r="C67" i="8"/>
  <c r="G33" i="8"/>
  <c r="F33" i="8"/>
  <c r="E33" i="8"/>
  <c r="E41" i="7" s="1"/>
  <c r="D33" i="8"/>
  <c r="C33" i="8"/>
  <c r="D41" i="7" l="1"/>
  <c r="F41" i="7"/>
  <c r="G41" i="7"/>
  <c r="H44" i="10"/>
  <c r="W10" i="6" s="1"/>
  <c r="K10" i="6"/>
  <c r="M10" i="6" s="1"/>
  <c r="C41" i="7"/>
  <c r="K16" i="6" s="1"/>
  <c r="C42" i="7" l="1"/>
  <c r="M16" i="6" l="1"/>
  <c r="J6" i="6" l="1"/>
  <c r="M6" i="6" s="1"/>
  <c r="G28" i="6"/>
  <c r="X6" i="6" l="1"/>
  <c r="Y6" i="6"/>
  <c r="Y24" i="6" s="1"/>
  <c r="S8" i="6"/>
  <c r="X8" i="6"/>
  <c r="O8" i="6"/>
  <c r="W8" i="6"/>
  <c r="T8" i="6"/>
  <c r="P8" i="6"/>
  <c r="R8" i="6"/>
  <c r="M24" i="6"/>
  <c r="S6" i="6"/>
  <c r="Q6" i="6"/>
  <c r="U6" i="6"/>
  <c r="V6" i="6"/>
  <c r="W6" i="6"/>
  <c r="R6" i="6"/>
  <c r="T6" i="6"/>
  <c r="P6" i="6"/>
  <c r="O6" i="6"/>
  <c r="V8" i="6"/>
  <c r="U8" i="6"/>
  <c r="Q8" i="6"/>
  <c r="X24" i="6" l="1"/>
  <c r="W24" i="6"/>
  <c r="O24" i="6"/>
  <c r="R24" i="6" l="1"/>
  <c r="V24" i="6"/>
  <c r="T24" i="6"/>
  <c r="S24" i="6"/>
  <c r="U24" i="6"/>
  <c r="P24" i="6"/>
  <c r="Q24" i="6"/>
  <c r="Z24" i="6" l="1"/>
</calcChain>
</file>

<file path=xl/sharedStrings.xml><?xml version="1.0" encoding="utf-8"?>
<sst xmlns="http://schemas.openxmlformats.org/spreadsheetml/2006/main" count="1514" uniqueCount="317">
  <si>
    <t>Peso</t>
  </si>
  <si>
    <t>Indicador</t>
  </si>
  <si>
    <t>Forma de calculo</t>
  </si>
  <si>
    <t>Informe General</t>
  </si>
  <si>
    <t>Año:</t>
  </si>
  <si>
    <t>Mes:</t>
  </si>
  <si>
    <t>Mantenimiento</t>
  </si>
  <si>
    <t>Folio:</t>
  </si>
  <si>
    <t xml:space="preserve">(Tiempo efectivo de trabajo*100 / Tiempo total de jornada )   </t>
  </si>
  <si>
    <t>Costos</t>
  </si>
  <si>
    <t>5s Individual</t>
  </si>
  <si>
    <t>5s General</t>
  </si>
  <si>
    <t>Bajo</t>
  </si>
  <si>
    <t>Aceptable</t>
  </si>
  <si>
    <t>%</t>
  </si>
  <si>
    <t>Total</t>
  </si>
  <si>
    <t>Objetivo</t>
  </si>
  <si>
    <t>90%-99%</t>
  </si>
  <si>
    <t>Informe Individual</t>
  </si>
  <si>
    <t>Rutilio M</t>
  </si>
  <si>
    <t>Carlos S</t>
  </si>
  <si>
    <t>Javier G</t>
  </si>
  <si>
    <t>Juan R</t>
  </si>
  <si>
    <t>Luis M</t>
  </si>
  <si>
    <t>Edgar H</t>
  </si>
  <si>
    <t>Marco R</t>
  </si>
  <si>
    <t>Luis B</t>
  </si>
  <si>
    <t xml:space="preserve">Puntaje por operador </t>
  </si>
  <si>
    <t>Eficiencias servicios</t>
  </si>
  <si>
    <t>Área:</t>
  </si>
  <si>
    <t>% General de Mtto.</t>
  </si>
  <si>
    <t>Escala de objetivos</t>
  </si>
  <si>
    <t xml:space="preserve">(OT Realizadas * 100)/(OT promedio)   </t>
  </si>
  <si>
    <t>Calidad de servicio</t>
  </si>
  <si>
    <t>Resultado Meta</t>
  </si>
  <si>
    <t>Cumplimiento contra programado</t>
  </si>
  <si>
    <t>Tipo de Indicador</t>
  </si>
  <si>
    <t>Meta</t>
  </si>
  <si>
    <t>Limpieza en servicio</t>
  </si>
  <si>
    <t xml:space="preserve">(Resultado alcanzado*100) /(Resultado previsto)   </t>
  </si>
  <si>
    <t xml:space="preserve">(Resultado alcanzado*100)/ (Resultado previsto)   </t>
  </si>
  <si>
    <t xml:space="preserve">(Tiempo estándar*100 / Tiempo Total )    </t>
  </si>
  <si>
    <t>Eficiencia de jornada</t>
  </si>
  <si>
    <t>Grupal (eficacia)</t>
  </si>
  <si>
    <t>Individual (eficiencia)</t>
  </si>
  <si>
    <t>Individual (eficacia)</t>
  </si>
  <si>
    <t>Christian C</t>
  </si>
  <si>
    <t>Comparativo mensual contra Promedio</t>
  </si>
  <si>
    <t xml:space="preserve">(OT Realizadas * 100)/(OT totales a realizar)     </t>
  </si>
  <si>
    <t>70%- 89%</t>
  </si>
  <si>
    <t>50%-69%</t>
  </si>
  <si>
    <t>A</t>
  </si>
  <si>
    <t>B</t>
  </si>
  <si>
    <t>C</t>
  </si>
  <si>
    <t>D</t>
  </si>
  <si>
    <t>E</t>
  </si>
  <si>
    <t>Resultados</t>
  </si>
  <si>
    <t>META</t>
  </si>
  <si>
    <t xml:space="preserve">                                                                                                     </t>
  </si>
  <si>
    <t xml:space="preserve">                                                                                                   Evaluación mensual                                                  </t>
  </si>
  <si>
    <t xml:space="preserve">Objetivo a alcanzar: 100 % </t>
  </si>
  <si>
    <t xml:space="preserve">Evaluación individual de cada operador </t>
  </si>
  <si>
    <t>No</t>
  </si>
  <si>
    <t>OPERADOR</t>
  </si>
  <si>
    <t>OP-01</t>
  </si>
  <si>
    <t>OP-04</t>
  </si>
  <si>
    <t>OP-05</t>
  </si>
  <si>
    <t>Javier Guerrero Pacheco</t>
  </si>
  <si>
    <t>OP-06</t>
  </si>
  <si>
    <t>OP-08</t>
  </si>
  <si>
    <t>OP-10</t>
  </si>
  <si>
    <t>Edgar Hernández Jiménez</t>
  </si>
  <si>
    <t>OP-11</t>
  </si>
  <si>
    <t>Marco Antonio</t>
  </si>
  <si>
    <t>OP-17</t>
  </si>
  <si>
    <t>Luis Felipe Bautista Pérez</t>
  </si>
  <si>
    <t>OP-18</t>
  </si>
  <si>
    <t>Teyocoyani Pedroza</t>
  </si>
  <si>
    <t>OP-19</t>
  </si>
  <si>
    <t>OP-20</t>
  </si>
  <si>
    <t>Adrián Zubikarai</t>
  </si>
  <si>
    <t xml:space="preserve">Luis Artiaga       </t>
  </si>
  <si>
    <t xml:space="preserve">Ramon Luna </t>
  </si>
  <si>
    <t>Azotea (cuarto-control)</t>
  </si>
  <si>
    <t>N4 (cuarto-control)</t>
  </si>
  <si>
    <t>N3 (cuarto-control)</t>
  </si>
  <si>
    <t>N3 (cuarto-foro 1)</t>
  </si>
  <si>
    <t>N3 (cuarto-foro 2)</t>
  </si>
  <si>
    <t>N3 (cuarto-reflexiones)</t>
  </si>
  <si>
    <t xml:space="preserve">N2 (cuarto-control) </t>
  </si>
  <si>
    <t>N1 (cabina de auditorio)</t>
  </si>
  <si>
    <t>S1 (isla-myt)</t>
  </si>
  <si>
    <t>S1 (A. comunes) rampa, estacionamiento, pasillos</t>
  </si>
  <si>
    <t>S1 (Almacén)</t>
  </si>
  <si>
    <t>S1 (Subestación)</t>
  </si>
  <si>
    <t>S1 (Taller)</t>
  </si>
  <si>
    <t xml:space="preserve">                                                                                                   AREA: Taller S1 .                                    EVALUADOR: Ing. Hugo Hernández Sánchez    </t>
  </si>
  <si>
    <t>0 No implementado.        1 Implementación incipiente.        2 Implementación parcial                    3 Implementación desarrollada.        4 Implementación avanzada.        5 Implementación total.</t>
  </si>
  <si>
    <t>S</t>
  </si>
  <si>
    <t>CRITERIO DE EVALUACION</t>
  </si>
  <si>
    <t>Seiri</t>
  </si>
  <si>
    <t>EVALUACION DE LA SELECCIÓN DE LO NECESARIO / INNECESARIO :</t>
  </si>
  <si>
    <t xml:space="preserve">•       ¿Se han identificado con tarjetas los elementos innecesarios? </t>
  </si>
  <si>
    <t>•       ¿Se removieron equipos que no se usan en el proceso productivo?</t>
  </si>
  <si>
    <t xml:space="preserve">•       ¿se removieron materias primas innecesarias para el Plan de Producción actual? </t>
  </si>
  <si>
    <t xml:space="preserve">•       ¿Existen herramientas, repuestos, piezas varias, que son innecesarias? </t>
  </si>
  <si>
    <t>Seiton</t>
  </si>
  <si>
    <t>EVALUACION DEL ORDENAMIENTO :</t>
  </si>
  <si>
    <t>•       ¿Se encuentran correctamente identificadas las materias primas ?</t>
  </si>
  <si>
    <t xml:space="preserve">•       ¿Están almacenadas las materias primas y residuos cada una en su lugar reservado? </t>
  </si>
  <si>
    <t>•       ¿Se encuentran libres de obstáculos, las sendas de circulación?</t>
  </si>
  <si>
    <t>•       ¿Se encuentran señalizadas la ubicación de las herramientas?</t>
  </si>
  <si>
    <t>•       ¿Se encuentran señalizados y en su lugar los extintores y demás elementos de seguridad?</t>
  </si>
  <si>
    <t>Seiso</t>
  </si>
  <si>
    <t>EVALUACION DE LA LIMPIEZA:</t>
  </si>
  <si>
    <t xml:space="preserve">•       ¿Están los suelos limpios? </t>
  </si>
  <si>
    <t xml:space="preserve">•       ¿Están limpias las máquinas? </t>
  </si>
  <si>
    <t>•       ¿Hay recipientes para recolectar los desechos en forma diferenciada?</t>
  </si>
  <si>
    <t>•       ¿Las medidas de limpieza y horarios son visibles fácilmente?</t>
  </si>
  <si>
    <t>Seiketsu</t>
  </si>
  <si>
    <t>EVALUACION DE LA ESTANDARIZACION:</t>
  </si>
  <si>
    <t>•       ¿Está toda la información necesaria en forma visible?</t>
  </si>
  <si>
    <t xml:space="preserve">•       ¿Están bien pintados los equipos, las líneas que demarcan los senderos, etc.? </t>
  </si>
  <si>
    <t xml:space="preserve">•       ¿Existen instructivos de trabajo para realizar las tareas limpieza? </t>
  </si>
  <si>
    <t>Shitsuke</t>
  </si>
  <si>
    <t>EVALUACION DE LA DISCIPLINA:</t>
  </si>
  <si>
    <t xml:space="preserve">•       ¿Las personas tienen su vestimenta limpia? </t>
  </si>
  <si>
    <t xml:space="preserve">•       ¿Las personas tienen sus elementos de seguridad individuales en uso permanente? </t>
  </si>
  <si>
    <t>•       ¿Se ejecutan las tareas rutinarias según los procedimientos especificados?</t>
  </si>
  <si>
    <t>•       ¿Se respeta la puntualidad y la asistencia?</t>
  </si>
  <si>
    <t xml:space="preserve"> Total   5S: PUNTOS </t>
  </si>
  <si>
    <t xml:space="preserve">                                                                                                   Operario: CARLOS DANIEL SEPULVEDA ORTIZ   No. Operario: 04</t>
  </si>
  <si>
    <t xml:space="preserve">                                                                                                   Operario: JAVIER GUERRERO PACHECO                 No. Operario:  05</t>
  </si>
  <si>
    <t xml:space="preserve">                                                                                                   Operario: JUAN CARLOS REYES LEYTE                     No. Operario: 06 </t>
  </si>
  <si>
    <t xml:space="preserve">                                                                                                   Operario: LUIS ENRIQUE MENDOZA NUÑEZ          No. Operario: 08 </t>
  </si>
  <si>
    <t xml:space="preserve">•       ¿Se han identificado con rojas los elementos innecesarios? </t>
  </si>
  <si>
    <t xml:space="preserve">                                                                                                   Operario: EDGAR HERNANDEZ JIMENEZ                No. Operario: 10</t>
  </si>
  <si>
    <t xml:space="preserve">                                                                                                   Operario: MARCO ANTONIO                                           No. Operario: 11 </t>
  </si>
  <si>
    <t xml:space="preserve">                                                                                                   Operario: LUIS FELIPE BAUTISTA PEREZ               No. Operario:  17</t>
  </si>
  <si>
    <t xml:space="preserve">                                                                                                   Operario: TEYOCOYANI PEDROZA                            No. Operario:  18</t>
  </si>
  <si>
    <t xml:space="preserve">                                                                                                   Operario: CRISTIAN CORTES                No. Operario:  19</t>
  </si>
  <si>
    <t xml:space="preserve">                                                                                                   Operario: QUEZALCOALT PEDROZA                No. Operario:  20</t>
  </si>
  <si>
    <t xml:space="preserve">                                                                                                   Operario: Adrián Zubikarai                                                 No. Operario:  </t>
  </si>
  <si>
    <t xml:space="preserve">                                                                                                   Operario: Ramon Luna             No. Operario:  </t>
  </si>
  <si>
    <t>8/26/19</t>
  </si>
  <si>
    <t xml:space="preserve">                                                                                                   Operario: Luis Artiaga                      No. Operario:  </t>
  </si>
  <si>
    <t xml:space="preserve">                                                                                                   Operario:                                        No. Operario:  </t>
  </si>
  <si>
    <t xml:space="preserve">                                                                                                   AREA: Azotea (áreas comunes)   EVALUADOR: Ing. Hugo Hernández Sánchez    </t>
  </si>
  <si>
    <t xml:space="preserve">                                                                                             AREA: N4 (cuarto-control)         EVALUADOR: Ing. Hugo Hernández Sánchez</t>
  </si>
  <si>
    <t xml:space="preserve">                                                                                             Operario:                                                                   No. Operario:  </t>
  </si>
  <si>
    <t xml:space="preserve">                                                                                             AREA: N3 (cuarto-control)         EVALUADOR: Ing. Hugo Hernández Sánchez</t>
  </si>
  <si>
    <t xml:space="preserve">                                                                                             AREA: N3 (Foro 1)                  EVALUADOR: Ing. Hugo Hernández Sánchez</t>
  </si>
  <si>
    <t xml:space="preserve">                                                                                             AREA: N3 (Foro 2)                  EVALUADOR: Ing. Hugo Hernández Sánchez</t>
  </si>
  <si>
    <t xml:space="preserve">                                                                                             AREA: N3 (cuarto-Reflexiones)         EVALUADOR: Ing. Hugo Hernández Sánchez</t>
  </si>
  <si>
    <t xml:space="preserve">                                                                                             AREA: N2 (cuarto-control)         EVALUADOR: Ing. Hugo Hernández Sánchez</t>
  </si>
  <si>
    <t>8/24/19</t>
  </si>
  <si>
    <t xml:space="preserve">                                                                                             AREA: N1 (cabina de auditorio)         EVALUADOR: Ing. Hugo Hernández Sánchez</t>
  </si>
  <si>
    <t xml:space="preserve">                                                                                             AREA: S1 (isla-myt)         EVALUADOR: Ing. Hugo Hernández Sánchez</t>
  </si>
  <si>
    <t xml:space="preserve">                                                                                                   AREA: S1 (A. comunes)        EVALUADOR: Ing. Hugo Hernández Sánchez    </t>
  </si>
  <si>
    <t xml:space="preserve">                                                                                                   No. Operario:                          Operario:  </t>
  </si>
  <si>
    <t xml:space="preserve">                                                                                                   AREA: S1 (Almacén)        EVALUADOR: Ing. Hugo Hernández Sánchez    </t>
  </si>
  <si>
    <t xml:space="preserve">                                                                                                   Operario: Luis Artiaga                                   No. Operario:  </t>
  </si>
  <si>
    <t xml:space="preserve">                                                                                                   AREA: S1 (subestación)        EVALUADOR: Ing. Hugo Hernández Sánchez    </t>
  </si>
  <si>
    <t xml:space="preserve">                                                                                                   Operario:                                            No. Operario:  </t>
  </si>
  <si>
    <t xml:space="preserve">                                                                                             AREA: S1 (bodega 1 bajo escalera)   EVALUADOR: Ing. Hugo Hernández Sánchez</t>
  </si>
  <si>
    <t xml:space="preserve">                                                                                             AREA: S1 (bodega 2 electrónico)   EVALUADOR: Ing. Hugo Hernández Sánchez</t>
  </si>
  <si>
    <t xml:space="preserve">                                                                                             AREA: S1 (Taller)                          EVALUADOR: Ing. Hugo Hernández Sánchez</t>
  </si>
  <si>
    <t>Razón que existe entre el tiempo efectivo de trabajo y el tiempo disponible para laborar por día (8 hrs).</t>
  </si>
  <si>
    <t>Especialidad</t>
  </si>
  <si>
    <t>Nombre</t>
  </si>
  <si>
    <t>Tiempo normal (TN)   Tiempo extra (TE)</t>
  </si>
  <si>
    <t>promedio anual</t>
  </si>
  <si>
    <t>% efic. Mec</t>
  </si>
  <si>
    <t>Días trabajados</t>
  </si>
  <si>
    <t>Tiempo efectivo (min)</t>
  </si>
  <si>
    <t>Tiempo muerto (min)</t>
  </si>
  <si>
    <t>Tiempo efectivo (hrs)</t>
  </si>
  <si>
    <t>Tiempo disponible al mes (hrs)</t>
  </si>
  <si>
    <t>J</t>
  </si>
  <si>
    <t>V</t>
  </si>
  <si>
    <t>L</t>
  </si>
  <si>
    <t>M</t>
  </si>
  <si>
    <t>Columna1</t>
  </si>
  <si>
    <t>Columna2</t>
  </si>
  <si>
    <t>Columna3</t>
  </si>
  <si>
    <t>Columna310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</si>
  <si>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</si>
  <si>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</si>
  <si>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</si>
  <si>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</si>
  <si>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</si>
  <si>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</si>
  <si>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</si>
  <si>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</si>
  <si>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</si>
  <si>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</si>
  <si>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</si>
  <si>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</si>
  <si>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</si>
  <si>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</si>
  <si>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</si>
  <si>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</si>
  <si>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</si>
  <si>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</si>
  <si>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</si>
  <si>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</si>
  <si>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</si>
  <si>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</si>
  <si>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</si>
  <si>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</si>
  <si>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</si>
  <si>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</si>
  <si>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</si>
  <si>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</si>
  <si>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</si>
  <si>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</si>
  <si>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</si>
  <si>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</si>
  <si>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</si>
  <si>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</si>
  <si>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</si>
  <si>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</si>
  <si>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</si>
  <si>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</si>
  <si>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</si>
  <si>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</si>
  <si>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</si>
  <si>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</si>
  <si>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RUTILIO MENDOZA CASTILLO</t>
  </si>
  <si>
    <t>SG</t>
  </si>
  <si>
    <t>TN</t>
  </si>
  <si>
    <t>S/OT</t>
  </si>
  <si>
    <t>TE</t>
  </si>
  <si>
    <t>CARLOS DANIEL SEPULVEDA ORTIZ</t>
  </si>
  <si>
    <t>AV</t>
  </si>
  <si>
    <t>JAVIER GUERRERO PACHECO</t>
  </si>
  <si>
    <t>JUAN CARLOS REYES LEYTE</t>
  </si>
  <si>
    <t>ELE</t>
  </si>
  <si>
    <t>LUIS ENRIQUE MENDOZA NUÑEZ</t>
  </si>
  <si>
    <t>ELET</t>
  </si>
  <si>
    <t>EDGAR HERNANDEZ JIMENEZ</t>
  </si>
  <si>
    <t>MARCO ANTONIO</t>
  </si>
  <si>
    <t>BAUTISTA PEREZ LUIS FELIPE</t>
  </si>
  <si>
    <t>CHRISTIAN CORTES</t>
  </si>
  <si>
    <t>Razón que existe entre el tiempo efectivo de trabajo registrado en OT y el tiempo de la jornada laboral.</t>
  </si>
  <si>
    <t>Porcentaje de eficiencia laboral por operario</t>
  </si>
  <si>
    <t>Tiempo normal efectivo reportado</t>
  </si>
  <si>
    <t>Tiempo normal sin orden de trabajo</t>
  </si>
  <si>
    <t>Tiempo extra generado</t>
  </si>
  <si>
    <t>% sin tiempo extra</t>
  </si>
  <si>
    <t xml:space="preserve"> </t>
  </si>
  <si>
    <t>Realizado</t>
  </si>
  <si>
    <t>No realizado</t>
  </si>
  <si>
    <t>Número de intervenciones</t>
  </si>
  <si>
    <t>Porcentaje de intervenciones</t>
  </si>
  <si>
    <t>Cumplimiento total de Mantenimiento (preventivo y correctivo)</t>
  </si>
  <si>
    <t>Total de mantenimientos a realizar</t>
  </si>
  <si>
    <t>Cumplimiento de mantenimiento</t>
  </si>
  <si>
    <t>Total de intervenciones</t>
  </si>
  <si>
    <t>Porcentajes de cumplimiento</t>
  </si>
  <si>
    <t>Intervenciones</t>
  </si>
  <si>
    <t>Porcentual</t>
  </si>
  <si>
    <t>Comparativo total de cumplimiento preventivo y correctivo</t>
  </si>
  <si>
    <t>Ordenes de trabajo realizadas</t>
  </si>
  <si>
    <t>A. Eficiencia de jornada</t>
  </si>
  <si>
    <t>Azotea (áreas comunes)</t>
  </si>
  <si>
    <t>S1 (bodega 1 de equipo electrónico bajo escaleras)</t>
  </si>
  <si>
    <t>S1 (bodega 2 de equipo electrónico)</t>
  </si>
  <si>
    <t>Código</t>
  </si>
  <si>
    <t>Tiempo de servicio por día</t>
  </si>
  <si>
    <t>Comparativo de cumplimiento de Preventivas /eventos</t>
  </si>
  <si>
    <t>QUETZALTOCATL PEDROZA</t>
  </si>
  <si>
    <t>Preventivas /eventos</t>
  </si>
  <si>
    <t>Correctivas /remodelaciones / temporales / proyectos</t>
  </si>
  <si>
    <t>CHRISTIAN CORTÉS</t>
  </si>
  <si>
    <t>QUETZALCÓATL PEDROZA</t>
  </si>
  <si>
    <t>Programadas</t>
  </si>
  <si>
    <t>Reprogramado</t>
  </si>
  <si>
    <t>Total intervenciones</t>
  </si>
  <si>
    <t>Total realizado</t>
  </si>
  <si>
    <t>Quetzal P</t>
  </si>
  <si>
    <t>OP-21</t>
  </si>
  <si>
    <t>CESAR MARTINEZ</t>
  </si>
  <si>
    <t>Cesar M</t>
  </si>
  <si>
    <t xml:space="preserve">                                                                                                   Operario:     CESAR MARTINEZ                                   No. Operario:  </t>
  </si>
  <si>
    <t>Antes</t>
  </si>
  <si>
    <t>Despues</t>
  </si>
  <si>
    <t>01</t>
  </si>
  <si>
    <t>Enero</t>
  </si>
  <si>
    <t>Febrero</t>
  </si>
  <si>
    <t>Marzo</t>
  </si>
  <si>
    <t>Abril</t>
  </si>
  <si>
    <t>Mayo</t>
  </si>
  <si>
    <t>Junio</t>
  </si>
  <si>
    <t>02</t>
  </si>
  <si>
    <t>03</t>
  </si>
  <si>
    <t>04</t>
  </si>
  <si>
    <t>05</t>
  </si>
  <si>
    <t>06</t>
  </si>
  <si>
    <t xml:space="preserve">                                                                                                   AREA: Taller S1 .                   EVALUADOR: Ing. Ramón Luna</t>
  </si>
  <si>
    <t xml:space="preserve">                                                                                                   AREA: Taller S1 .                                    EVALUADOR: Ing. Ramón Luna </t>
  </si>
  <si>
    <t>AGOSTO</t>
  </si>
  <si>
    <t>A. Eficiencia de jornada ENERO</t>
  </si>
  <si>
    <r>
      <t xml:space="preserve">Comparativo de cumplimiento de </t>
    </r>
    <r>
      <rPr>
        <sz val="9"/>
        <color theme="1"/>
        <rFont val="Calibri"/>
        <family val="2"/>
        <scheme val="minor"/>
      </rPr>
      <t>Correctivas /remodelaciones / temporales / proyectos / reservaciones.</t>
    </r>
  </si>
  <si>
    <t>Jorge</t>
  </si>
  <si>
    <t xml:space="preserve">                                                                                                   Operario:                No. Operario: </t>
  </si>
  <si>
    <t>Mauricio S</t>
  </si>
  <si>
    <t>Diciembre</t>
  </si>
  <si>
    <t>Resultado Marzo</t>
  </si>
  <si>
    <t>Resultado Marzo (%peso)</t>
  </si>
  <si>
    <t>032024</t>
  </si>
  <si>
    <t>1. Comparativo mensual contra Promedio marzo
2.Cumplimiento contra programado marzo</t>
  </si>
  <si>
    <t>1. Comparativo mensual contra promedio marzo
2.Cumplimiento contra programado marzo</t>
  </si>
  <si>
    <r>
      <t xml:space="preserve">Programadas </t>
    </r>
    <r>
      <rPr>
        <sz val="8"/>
        <color indexed="8"/>
        <rFont val="Calibri"/>
        <family val="2"/>
      </rPr>
      <t>(incluyendo reprogramados de febrero)</t>
    </r>
  </si>
  <si>
    <t>Reprogramado de febrero</t>
  </si>
  <si>
    <r>
      <t xml:space="preserve">Generadas </t>
    </r>
    <r>
      <rPr>
        <sz val="8"/>
        <color indexed="8"/>
        <rFont val="Calibri"/>
        <family val="2"/>
      </rPr>
      <t>(incluyendo reprogramadas de febrero)</t>
    </r>
  </si>
  <si>
    <t>Reprogramadas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</si>
</sst>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0.0"/>
    <numFmt numFmtId="166" formatCode="hh:mm;@"/>
    <numFmt numFmtId="167" formatCode="dd/mm/yy;@"/>
    <numFmt numFmtId="168" formatCode="dd"/>
    <numFmt numFmtId="169" formatCode=";;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26"/>
      <color theme="1"/>
      <name val="Calibri"/>
      <family val="2"/>
    </font>
    <font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452">
    <xf numFmtId="0" fontId="0" fillId="0" borderId="0" xfId="0"/>
    <xf numFmtId="9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0" fillId="0" borderId="16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9" fontId="1" fillId="0" borderId="0" xfId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65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0" xfId="0" applyBorder="1"/>
    <xf numFmtId="0" fontId="0" fillId="0" borderId="71" xfId="0" applyBorder="1"/>
    <xf numFmtId="0" fontId="0" fillId="0" borderId="40" xfId="0" applyBorder="1"/>
    <xf numFmtId="10" fontId="1" fillId="0" borderId="0" xfId="1" applyNumberFormat="1"/>
    <xf numFmtId="0" fontId="0" fillId="0" borderId="74" xfId="0" applyBorder="1"/>
    <xf numFmtId="0" fontId="0" fillId="0" borderId="75" xfId="0" applyBorder="1"/>
    <xf numFmtId="0" fontId="0" fillId="0" borderId="78" xfId="0" applyBorder="1"/>
    <xf numFmtId="9" fontId="0" fillId="0" borderId="73" xfId="0" applyNumberFormat="1" applyBorder="1"/>
    <xf numFmtId="0" fontId="0" fillId="0" borderId="72" xfId="0" applyBorder="1"/>
    <xf numFmtId="9" fontId="0" fillId="0" borderId="81" xfId="0" applyNumberFormat="1" applyBorder="1"/>
    <xf numFmtId="0" fontId="0" fillId="0" borderId="84" xfId="0" applyBorder="1"/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2" xfId="4" applyFont="1" applyBorder="1"/>
    <xf numFmtId="0" fontId="9" fillId="0" borderId="3" xfId="5" applyFont="1" applyBorder="1"/>
    <xf numFmtId="1" fontId="8" fillId="0" borderId="3" xfId="4" applyNumberFormat="1" applyFont="1" applyBorder="1"/>
    <xf numFmtId="0" fontId="8" fillId="0" borderId="3" xfId="4" applyFont="1" applyBorder="1"/>
    <xf numFmtId="0" fontId="8" fillId="0" borderId="4" xfId="4" applyFont="1" applyBorder="1"/>
    <xf numFmtId="0" fontId="10" fillId="0" borderId="0" xfId="5" applyFont="1"/>
    <xf numFmtId="0" fontId="8" fillId="0" borderId="39" xfId="4" applyFont="1" applyBorder="1"/>
    <xf numFmtId="0" fontId="8" fillId="0" borderId="0" xfId="4" applyFont="1"/>
    <xf numFmtId="1" fontId="8" fillId="0" borderId="0" xfId="4" applyNumberFormat="1" applyFont="1"/>
    <xf numFmtId="0" fontId="8" fillId="0" borderId="5" xfId="4" applyFont="1" applyBorder="1"/>
    <xf numFmtId="0" fontId="8" fillId="5" borderId="39" xfId="4" applyFont="1" applyFill="1" applyBorder="1"/>
    <xf numFmtId="0" fontId="9" fillId="5" borderId="0" xfId="5" applyFont="1" applyFill="1"/>
    <xf numFmtId="1" fontId="8" fillId="5" borderId="0" xfId="4" applyNumberFormat="1" applyFont="1" applyFill="1"/>
    <xf numFmtId="0" fontId="8" fillId="5" borderId="0" xfId="4" applyFont="1" applyFill="1"/>
    <xf numFmtId="0" fontId="8" fillId="5" borderId="5" xfId="4" applyFont="1" applyFill="1" applyBorder="1"/>
    <xf numFmtId="0" fontId="8" fillId="5" borderId="6" xfId="4" applyFont="1" applyFill="1" applyBorder="1"/>
    <xf numFmtId="166" fontId="9" fillId="5" borderId="7" xfId="2" applyNumberFormat="1" applyFont="1" applyFill="1" applyBorder="1" applyAlignment="1">
      <alignment horizontal="left" vertical="center"/>
    </xf>
    <xf numFmtId="1" fontId="11" fillId="5" borderId="7" xfId="4" applyNumberFormat="1" applyFont="1" applyFill="1" applyBorder="1" applyAlignment="1">
      <alignment vertical="top" wrapText="1"/>
    </xf>
    <xf numFmtId="0" fontId="11" fillId="5" borderId="7" xfId="4" applyFont="1" applyFill="1" applyBorder="1" applyAlignment="1">
      <alignment vertical="top" wrapText="1"/>
    </xf>
    <xf numFmtId="0" fontId="11" fillId="5" borderId="8" xfId="4" applyFont="1" applyFill="1" applyBorder="1" applyAlignment="1">
      <alignment vertical="top" wrapText="1"/>
    </xf>
    <xf numFmtId="49" fontId="11" fillId="6" borderId="1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vertical="center"/>
    </xf>
    <xf numFmtId="0" fontId="9" fillId="5" borderId="11" xfId="5" applyFont="1" applyFill="1" applyBorder="1"/>
    <xf numFmtId="49" fontId="16" fillId="6" borderId="0" xfId="4" applyNumberFormat="1" applyFont="1" applyFill="1"/>
    <xf numFmtId="0" fontId="17" fillId="5" borderId="40" xfId="2" applyFont="1" applyFill="1" applyBorder="1" applyAlignment="1"/>
    <xf numFmtId="0" fontId="10" fillId="0" borderId="41" xfId="5" applyFont="1" applyBorder="1"/>
    <xf numFmtId="1" fontId="8" fillId="0" borderId="10" xfId="4" applyNumberFormat="1" applyFont="1" applyBorder="1"/>
    <xf numFmtId="0" fontId="8" fillId="0" borderId="1" xfId="4" applyFont="1" applyBorder="1"/>
    <xf numFmtId="0" fontId="8" fillId="0" borderId="10" xfId="4" applyFont="1" applyBorder="1"/>
    <xf numFmtId="0" fontId="10" fillId="0" borderId="10" xfId="4" applyFont="1" applyBorder="1" applyAlignment="1">
      <alignment textRotation="90"/>
    </xf>
    <xf numFmtId="0" fontId="17" fillId="5" borderId="42" xfId="2" applyFont="1" applyFill="1" applyBorder="1" applyAlignment="1"/>
    <xf numFmtId="0" fontId="10" fillId="0" borderId="43" xfId="5" applyFont="1" applyBorder="1"/>
    <xf numFmtId="1" fontId="8" fillId="0" borderId="1" xfId="4" applyNumberFormat="1" applyFont="1" applyBorder="1"/>
    <xf numFmtId="0" fontId="10" fillId="0" borderId="1" xfId="4" applyFont="1" applyBorder="1"/>
    <xf numFmtId="1" fontId="8" fillId="0" borderId="44" xfId="4" applyNumberFormat="1" applyFont="1" applyBorder="1"/>
    <xf numFmtId="0" fontId="8" fillId="0" borderId="44" xfId="4" applyFont="1" applyBorder="1"/>
    <xf numFmtId="0" fontId="10" fillId="0" borderId="43" xfId="5" applyFont="1" applyBorder="1" applyAlignment="1">
      <alignment vertical="center"/>
    </xf>
    <xf numFmtId="0" fontId="10" fillId="5" borderId="42" xfId="5" applyFont="1" applyFill="1" applyBorder="1"/>
    <xf numFmtId="0" fontId="10" fillId="0" borderId="45" xfId="5" applyFont="1" applyBorder="1" applyAlignment="1">
      <alignment vertical="center"/>
    </xf>
    <xf numFmtId="0" fontId="10" fillId="5" borderId="46" xfId="5" applyFont="1" applyFill="1" applyBorder="1"/>
    <xf numFmtId="0" fontId="10" fillId="0" borderId="15" xfId="5" applyFont="1" applyBorder="1" applyAlignment="1">
      <alignment vertical="center"/>
    </xf>
    <xf numFmtId="0" fontId="10" fillId="5" borderId="40" xfId="5" applyFont="1" applyFill="1" applyBorder="1"/>
    <xf numFmtId="0" fontId="10" fillId="0" borderId="25" xfId="5" applyFont="1" applyBorder="1" applyAlignment="1">
      <alignment vertical="center"/>
    </xf>
    <xf numFmtId="0" fontId="10" fillId="0" borderId="10" xfId="4" applyFont="1" applyBorder="1"/>
    <xf numFmtId="1" fontId="10" fillId="0" borderId="1" xfId="5" applyNumberFormat="1" applyFont="1" applyBorder="1"/>
    <xf numFmtId="0" fontId="10" fillId="0" borderId="1" xfId="5" applyFont="1" applyBorder="1"/>
    <xf numFmtId="0" fontId="10" fillId="0" borderId="47" xfId="5" applyFont="1" applyBorder="1"/>
    <xf numFmtId="0" fontId="10" fillId="5" borderId="48" xfId="5" applyFont="1" applyFill="1" applyBorder="1"/>
    <xf numFmtId="1" fontId="10" fillId="0" borderId="9" xfId="5" applyNumberFormat="1" applyFont="1" applyBorder="1"/>
    <xf numFmtId="0" fontId="10" fillId="0" borderId="9" xfId="5" applyFont="1" applyBorder="1"/>
    <xf numFmtId="0" fontId="9" fillId="3" borderId="1" xfId="5" applyFont="1" applyFill="1" applyBorder="1" applyAlignment="1">
      <alignment horizontal="center"/>
    </xf>
    <xf numFmtId="0" fontId="9" fillId="0" borderId="1" xfId="5" applyFont="1" applyBorder="1"/>
    <xf numFmtId="0" fontId="10" fillId="0" borderId="8" xfId="5" applyFont="1" applyBorder="1"/>
    <xf numFmtId="1" fontId="10" fillId="0" borderId="0" xfId="5" applyNumberFormat="1" applyFont="1"/>
    <xf numFmtId="0" fontId="9" fillId="0" borderId="1" xfId="5" applyFont="1" applyBorder="1" applyAlignment="1">
      <alignment horizontal="center"/>
    </xf>
    <xf numFmtId="9" fontId="9" fillId="0" borderId="1" xfId="1" applyFont="1" applyBorder="1"/>
    <xf numFmtId="164" fontId="3" fillId="3" borderId="13" xfId="0" applyNumberFormat="1" applyFont="1" applyFill="1" applyBorder="1" applyAlignment="1"/>
    <xf numFmtId="164" fontId="3" fillId="3" borderId="11" xfId="0" applyNumberFormat="1" applyFont="1" applyFill="1" applyBorder="1" applyAlignment="1">
      <alignment horizontal="right"/>
    </xf>
    <xf numFmtId="0" fontId="3" fillId="0" borderId="40" xfId="0" applyFont="1" applyBorder="1"/>
    <xf numFmtId="9" fontId="3" fillId="0" borderId="19" xfId="0" applyNumberFormat="1" applyFont="1" applyBorder="1"/>
    <xf numFmtId="0" fontId="3" fillId="0" borderId="42" xfId="0" applyFont="1" applyBorder="1"/>
    <xf numFmtId="9" fontId="3" fillId="0" borderId="16" xfId="0" applyNumberFormat="1" applyFont="1" applyBorder="1"/>
    <xf numFmtId="0" fontId="3" fillId="0" borderId="70" xfId="0" applyFont="1" applyBorder="1"/>
    <xf numFmtId="0" fontId="3" fillId="0" borderId="71" xfId="0" applyFont="1" applyBorder="1"/>
    <xf numFmtId="0" fontId="0" fillId="0" borderId="0" xfId="0" applyAlignment="1">
      <alignment vertical="top"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3" fillId="0" borderId="0" xfId="0" applyFont="1"/>
    <xf numFmtId="0" fontId="19" fillId="0" borderId="2" xfId="4" applyFont="1" applyBorder="1"/>
    <xf numFmtId="0" fontId="3" fillId="0" borderId="3" xfId="5" applyFont="1" applyBorder="1"/>
    <xf numFmtId="0" fontId="19" fillId="0" borderId="3" xfId="4" applyFont="1" applyBorder="1"/>
    <xf numFmtId="0" fontId="19" fillId="0" borderId="4" xfId="4" applyFont="1" applyBorder="1"/>
    <xf numFmtId="0" fontId="19" fillId="0" borderId="0" xfId="4" applyFont="1"/>
    <xf numFmtId="0" fontId="19" fillId="0" borderId="39" xfId="4" applyFont="1" applyBorder="1"/>
    <xf numFmtId="0" fontId="19" fillId="0" borderId="5" xfId="4" applyFont="1" applyBorder="1"/>
    <xf numFmtId="0" fontId="3" fillId="0" borderId="0" xfId="5" applyFont="1"/>
    <xf numFmtId="0" fontId="19" fillId="0" borderId="6" xfId="4" applyFont="1" applyBorder="1"/>
    <xf numFmtId="166" fontId="18" fillId="0" borderId="7" xfId="2" applyNumberFormat="1" applyFont="1" applyBorder="1" applyAlignment="1">
      <alignment horizontal="left" vertical="center"/>
    </xf>
    <xf numFmtId="0" fontId="21" fillId="0" borderId="7" xfId="4" applyFont="1" applyBorder="1" applyAlignment="1">
      <alignment vertical="top"/>
    </xf>
    <xf numFmtId="0" fontId="21" fillId="0" borderId="8" xfId="4" applyFont="1" applyBorder="1" applyAlignment="1">
      <alignment vertical="top"/>
    </xf>
    <xf numFmtId="0" fontId="20" fillId="0" borderId="1" xfId="4" applyFont="1" applyBorder="1" applyAlignment="1">
      <alignment horizontal="center" vertical="center"/>
    </xf>
    <xf numFmtId="0" fontId="20" fillId="0" borderId="11" xfId="4" applyFont="1" applyBorder="1" applyAlignment="1">
      <alignment horizontal="center"/>
    </xf>
    <xf numFmtId="0" fontId="3" fillId="0" borderId="50" xfId="5" applyFont="1" applyBorder="1"/>
    <xf numFmtId="0" fontId="1" fillId="0" borderId="51" xfId="5" applyFont="1" applyBorder="1"/>
    <xf numFmtId="0" fontId="19" fillId="0" borderId="33" xfId="4" applyFont="1" applyBorder="1"/>
    <xf numFmtId="0" fontId="1" fillId="0" borderId="52" xfId="5" applyFont="1" applyBorder="1"/>
    <xf numFmtId="0" fontId="19" fillId="0" borderId="53" xfId="4" applyFont="1" applyBorder="1"/>
    <xf numFmtId="0" fontId="1" fillId="0" borderId="6" xfId="5" applyFont="1" applyBorder="1"/>
    <xf numFmtId="0" fontId="19" fillId="0" borderId="44" xfId="4" applyFont="1" applyBorder="1"/>
    <xf numFmtId="0" fontId="19" fillId="0" borderId="30" xfId="4" applyFont="1" applyBorder="1"/>
    <xf numFmtId="0" fontId="19" fillId="0" borderId="35" xfId="4" applyFont="1" applyBorder="1"/>
    <xf numFmtId="0" fontId="1" fillId="0" borderId="54" xfId="5" applyFont="1" applyBorder="1"/>
    <xf numFmtId="0" fontId="19" fillId="0" borderId="14" xfId="4" applyFont="1" applyBorder="1"/>
    <xf numFmtId="0" fontId="26" fillId="0" borderId="30" xfId="4" applyFont="1" applyBorder="1"/>
    <xf numFmtId="0" fontId="21" fillId="7" borderId="10" xfId="4" applyFont="1" applyFill="1" applyBorder="1"/>
    <xf numFmtId="1" fontId="19" fillId="0" borderId="1" xfId="4" applyNumberFormat="1" applyFont="1" applyBorder="1"/>
    <xf numFmtId="0" fontId="19" fillId="0" borderId="1" xfId="4" applyFont="1" applyBorder="1"/>
    <xf numFmtId="0" fontId="19" fillId="0" borderId="12" xfId="4" applyFont="1" applyBorder="1"/>
    <xf numFmtId="166" fontId="18" fillId="0" borderId="0" xfId="2" applyNumberFormat="1" applyFont="1" applyAlignment="1">
      <alignment horizontal="left" vertical="center"/>
    </xf>
    <xf numFmtId="0" fontId="21" fillId="0" borderId="7" xfId="4" applyFont="1" applyBorder="1" applyAlignment="1">
      <alignment vertical="top" wrapText="1"/>
    </xf>
    <xf numFmtId="0" fontId="21" fillId="0" borderId="8" xfId="4" applyFont="1" applyBorder="1" applyAlignment="1">
      <alignment vertical="top" wrapText="1"/>
    </xf>
    <xf numFmtId="0" fontId="21" fillId="0" borderId="7" xfId="4" applyFont="1" applyBorder="1"/>
    <xf numFmtId="1" fontId="19" fillId="0" borderId="0" xfId="4" applyNumberFormat="1" applyFont="1"/>
    <xf numFmtId="0" fontId="21" fillId="0" borderId="12" xfId="4" applyFont="1" applyBorder="1"/>
    <xf numFmtId="0" fontId="21" fillId="0" borderId="0" xfId="4" applyFont="1"/>
    <xf numFmtId="0" fontId="19" fillId="0" borderId="7" xfId="4" applyFont="1" applyBorder="1"/>
    <xf numFmtId="0" fontId="10" fillId="0" borderId="0" xfId="0" applyFont="1"/>
    <xf numFmtId="0" fontId="28" fillId="0" borderId="3" xfId="0" applyFont="1" applyFill="1" applyBorder="1" applyAlignment="1"/>
    <xf numFmtId="0" fontId="29" fillId="4" borderId="6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left"/>
    </xf>
    <xf numFmtId="0" fontId="29" fillId="4" borderId="11" xfId="0" applyFont="1" applyFill="1" applyBorder="1" applyAlignment="1">
      <alignment horizontal="right"/>
    </xf>
    <xf numFmtId="0" fontId="29" fillId="4" borderId="12" xfId="0" applyFont="1" applyFill="1" applyBorder="1"/>
    <xf numFmtId="0" fontId="30" fillId="4" borderId="13" xfId="0" applyFont="1" applyFill="1" applyBorder="1"/>
    <xf numFmtId="0" fontId="29" fillId="4" borderId="13" xfId="0" applyFont="1" applyFill="1" applyBorder="1" applyAlignment="1">
      <alignment horizontal="right"/>
    </xf>
    <xf numFmtId="0" fontId="29" fillId="4" borderId="11" xfId="0" applyFont="1" applyFill="1" applyBorder="1"/>
    <xf numFmtId="0" fontId="10" fillId="4" borderId="13" xfId="0" applyFont="1" applyFill="1" applyBorder="1"/>
    <xf numFmtId="0" fontId="29" fillId="0" borderId="0" xfId="0" applyFont="1" applyFill="1" applyBorder="1" applyAlignment="1">
      <alignment horizontal="right"/>
    </xf>
    <xf numFmtId="0" fontId="10" fillId="3" borderId="6" xfId="0" applyFont="1" applyFill="1" applyBorder="1"/>
    <xf numFmtId="0" fontId="15" fillId="3" borderId="7" xfId="0" applyFont="1" applyFill="1" applyBorder="1"/>
    <xf numFmtId="0" fontId="9" fillId="3" borderId="8" xfId="0" applyFont="1" applyFill="1" applyBorder="1"/>
    <xf numFmtId="0" fontId="15" fillId="3" borderId="9" xfId="0" applyFont="1" applyFill="1" applyBorder="1" applyAlignment="1">
      <alignment horizontal="center"/>
    </xf>
    <xf numFmtId="0" fontId="9" fillId="0" borderId="0" xfId="0" applyFont="1" applyFill="1" applyBorder="1"/>
    <xf numFmtId="0" fontId="9" fillId="3" borderId="1" xfId="0" applyFont="1" applyFill="1" applyBorder="1"/>
    <xf numFmtId="0" fontId="9" fillId="3" borderId="10" xfId="0" applyFont="1" applyFill="1" applyBorder="1" applyAlignment="1">
      <alignment horizontal="center"/>
    </xf>
    <xf numFmtId="2" fontId="9" fillId="3" borderId="1" xfId="0" applyNumberFormat="1" applyFont="1" applyFill="1" applyBorder="1"/>
    <xf numFmtId="2" fontId="31" fillId="3" borderId="1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right"/>
    </xf>
    <xf numFmtId="164" fontId="9" fillId="3" borderId="14" xfId="1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33" fillId="0" borderId="0" xfId="0" applyFont="1" applyBorder="1"/>
    <xf numFmtId="9" fontId="34" fillId="0" borderId="0" xfId="0" applyNumberFormat="1" applyFont="1" applyBorder="1" applyAlignment="1">
      <alignment horizontal="center"/>
    </xf>
    <xf numFmtId="0" fontId="9" fillId="0" borderId="1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0" xfId="0" applyNumberFormat="1"/>
    <xf numFmtId="169" fontId="0" fillId="0" borderId="0" xfId="0" applyNumberFormat="1"/>
    <xf numFmtId="9" fontId="0" fillId="0" borderId="89" xfId="0" applyNumberFormat="1" applyBorder="1"/>
    <xf numFmtId="9" fontId="1" fillId="0" borderId="48" xfId="1" applyBorder="1"/>
    <xf numFmtId="0" fontId="0" fillId="0" borderId="42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90" xfId="0" applyNumberFormat="1" applyBorder="1"/>
    <xf numFmtId="9" fontId="1" fillId="0" borderId="89" xfId="1" applyBorder="1"/>
    <xf numFmtId="0" fontId="0" fillId="0" borderId="32" xfId="0" applyBorder="1" applyAlignment="1">
      <alignment horizontal="center" vertical="center" wrapText="1"/>
    </xf>
    <xf numFmtId="9" fontId="3" fillId="0" borderId="90" xfId="0" applyNumberFormat="1" applyFont="1" applyBorder="1"/>
    <xf numFmtId="9" fontId="3" fillId="0" borderId="89" xfId="0" applyNumberFormat="1" applyFont="1" applyBorder="1"/>
    <xf numFmtId="0" fontId="0" fillId="0" borderId="3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/>
    <xf numFmtId="0" fontId="3" fillId="3" borderId="1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64" xfId="0" applyFill="1" applyBorder="1" applyAlignment="1">
      <alignment wrapText="1"/>
    </xf>
    <xf numFmtId="0" fontId="10" fillId="5" borderId="42" xfId="2" applyFont="1" applyFill="1" applyBorder="1" applyAlignment="1"/>
    <xf numFmtId="164" fontId="9" fillId="3" borderId="7" xfId="1" applyNumberFormat="1" applyFont="1" applyFill="1" applyBorder="1" applyAlignment="1">
      <alignment horizontal="center"/>
    </xf>
    <xf numFmtId="2" fontId="31" fillId="3" borderId="9" xfId="0" applyNumberFormat="1" applyFont="1" applyFill="1" applyBorder="1"/>
    <xf numFmtId="49" fontId="29" fillId="4" borderId="8" xfId="0" applyNumberFormat="1" applyFont="1" applyFill="1" applyBorder="1" applyAlignment="1"/>
    <xf numFmtId="0" fontId="30" fillId="4" borderId="39" xfId="0" applyFont="1" applyFill="1" applyBorder="1"/>
    <xf numFmtId="0" fontId="10" fillId="4" borderId="0" xfId="0" applyFont="1" applyFill="1" applyBorder="1"/>
    <xf numFmtId="0" fontId="30" fillId="4" borderId="5" xfId="0" applyFont="1" applyFill="1" applyBorder="1"/>
    <xf numFmtId="0" fontId="29" fillId="4" borderId="39" xfId="0" applyFont="1" applyFill="1" applyBorder="1" applyAlignment="1">
      <alignment horizontal="right"/>
    </xf>
    <xf numFmtId="49" fontId="29" fillId="4" borderId="5" xfId="0" applyNumberFormat="1" applyFont="1" applyFill="1" applyBorder="1" applyAlignment="1"/>
    <xf numFmtId="49" fontId="29" fillId="4" borderId="7" xfId="0" applyNumberFormat="1" applyFont="1" applyFill="1" applyBorder="1" applyAlignment="1"/>
    <xf numFmtId="0" fontId="36" fillId="0" borderId="21" xfId="4" applyFont="1" applyBorder="1"/>
    <xf numFmtId="0" fontId="36" fillId="0" borderId="0" xfId="4" applyFont="1"/>
    <xf numFmtId="0" fontId="37" fillId="0" borderId="0" xfId="4" applyFont="1"/>
    <xf numFmtId="0" fontId="0" fillId="0" borderId="39" xfId="0" applyBorder="1"/>
    <xf numFmtId="0" fontId="0" fillId="0" borderId="0" xfId="0" applyNumberFormat="1" applyFill="1"/>
    <xf numFmtId="49" fontId="29" fillId="4" borderId="11" xfId="0" applyNumberFormat="1" applyFont="1" applyFill="1" applyBorder="1" applyAlignment="1"/>
    <xf numFmtId="49" fontId="29" fillId="4" borderId="12" xfId="0" applyNumberFormat="1" applyFont="1" applyFill="1" applyBorder="1" applyAlignment="1"/>
    <xf numFmtId="9" fontId="0" fillId="0" borderId="90" xfId="0" applyNumberFormat="1" applyFont="1" applyBorder="1"/>
    <xf numFmtId="164" fontId="10" fillId="0" borderId="58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9" fontId="10" fillId="0" borderId="17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wrapText="1"/>
    </xf>
    <xf numFmtId="9" fontId="9" fillId="0" borderId="17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9" fontId="10" fillId="3" borderId="17" xfId="0" applyNumberFormat="1" applyFont="1" applyFill="1" applyBorder="1" applyAlignment="1">
      <alignment horizontal="center" vertical="center"/>
    </xf>
    <xf numFmtId="9" fontId="10" fillId="3" borderId="19" xfId="0" applyNumberFormat="1" applyFont="1" applyFill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23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10" fillId="0" borderId="21" xfId="1" applyNumberFormat="1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9" fontId="10" fillId="0" borderId="17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9" fontId="32" fillId="0" borderId="21" xfId="1" applyFont="1" applyBorder="1" applyAlignment="1">
      <alignment horizontal="center" vertical="center" textRotation="90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0" borderId="19" xfId="3" applyNumberFormat="1" applyFont="1" applyBorder="1" applyAlignment="1">
      <alignment horizontal="center" vertical="center"/>
    </xf>
    <xf numFmtId="0" fontId="10" fillId="0" borderId="16" xfId="3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1" fillId="3" borderId="11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5" xfId="1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7" xfId="0" applyBorder="1" applyAlignment="1">
      <alignment horizontal="left"/>
    </xf>
    <xf numFmtId="9" fontId="3" fillId="0" borderId="59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9" fontId="3" fillId="0" borderId="1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12" fillId="5" borderId="2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3" fillId="6" borderId="2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13" fillId="6" borderId="6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8" xfId="4" applyFont="1" applyFill="1" applyBorder="1" applyAlignment="1">
      <alignment horizontal="center" wrapText="1"/>
    </xf>
    <xf numFmtId="0" fontId="14" fillId="5" borderId="11" xfId="4" applyFont="1" applyFill="1" applyBorder="1" applyAlignment="1">
      <alignment horizontal="center"/>
    </xf>
    <xf numFmtId="0" fontId="14" fillId="5" borderId="13" xfId="4" applyFont="1" applyFill="1" applyBorder="1" applyAlignment="1">
      <alignment horizontal="center"/>
    </xf>
    <xf numFmtId="1" fontId="9" fillId="3" borderId="11" xfId="5" applyNumberFormat="1" applyFont="1" applyFill="1" applyBorder="1" applyAlignment="1">
      <alignment horizontal="center"/>
    </xf>
    <xf numFmtId="1" fontId="9" fillId="3" borderId="12" xfId="5" applyNumberFormat="1" applyFont="1" applyFill="1" applyBorder="1" applyAlignment="1">
      <alignment horizontal="center"/>
    </xf>
    <xf numFmtId="1" fontId="9" fillId="3" borderId="13" xfId="5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85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6" fillId="0" borderId="42" xfId="0" applyFont="1" applyBorder="1" applyAlignment="1">
      <alignment horizontal="center" textRotation="90"/>
    </xf>
    <xf numFmtId="0" fontId="6" fillId="0" borderId="46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 wrapText="1"/>
    </xf>
    <xf numFmtId="0" fontId="6" fillId="0" borderId="60" xfId="0" applyFont="1" applyBorder="1" applyAlignment="1">
      <alignment horizontal="center" textRotation="90" wrapText="1"/>
    </xf>
    <xf numFmtId="0" fontId="6" fillId="0" borderId="43" xfId="0" applyFont="1" applyBorder="1" applyAlignment="1">
      <alignment horizontal="center" textRotation="90" wrapText="1"/>
    </xf>
    <xf numFmtId="0" fontId="6" fillId="0" borderId="62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/>
    </xf>
    <xf numFmtId="0" fontId="6" fillId="0" borderId="49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center" vertical="center" textRotation="90" wrapText="1"/>
    </xf>
    <xf numFmtId="0" fontId="6" fillId="0" borderId="5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61" xfId="0" applyFont="1" applyBorder="1" applyAlignment="1">
      <alignment horizontal="center" vertical="center" textRotation="90" wrapText="1"/>
    </xf>
    <xf numFmtId="0" fontId="6" fillId="0" borderId="57" xfId="0" applyFont="1" applyBorder="1" applyAlignment="1">
      <alignment horizontal="center" textRotation="90" wrapText="1"/>
    </xf>
    <xf numFmtId="0" fontId="19" fillId="0" borderId="9" xfId="4" applyFont="1" applyBorder="1" applyAlignment="1">
      <alignment horizontal="center"/>
    </xf>
    <xf numFmtId="0" fontId="19" fillId="0" borderId="30" xfId="4" applyFont="1" applyBorder="1" applyAlignment="1">
      <alignment horizontal="center"/>
    </xf>
    <xf numFmtId="0" fontId="19" fillId="0" borderId="10" xfId="4" applyFont="1" applyBorder="1" applyAlignment="1">
      <alignment horizontal="center"/>
    </xf>
    <xf numFmtId="0" fontId="24" fillId="7" borderId="9" xfId="4" applyFont="1" applyFill="1" applyBorder="1" applyAlignment="1">
      <alignment horizontal="center" vertical="center" textRotation="90"/>
    </xf>
    <xf numFmtId="0" fontId="24" fillId="7" borderId="30" xfId="4" applyFont="1" applyFill="1" applyBorder="1" applyAlignment="1">
      <alignment horizontal="center" vertical="center" textRotation="90"/>
    </xf>
    <xf numFmtId="0" fontId="24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vertical="center" textRotation="90"/>
    </xf>
    <xf numFmtId="0" fontId="25" fillId="7" borderId="30" xfId="4" applyFont="1" applyFill="1" applyBorder="1" applyAlignment="1">
      <alignment horizontal="center" vertical="center" textRotation="90"/>
    </xf>
    <xf numFmtId="0" fontId="25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textRotation="90"/>
    </xf>
    <xf numFmtId="0" fontId="25" fillId="7" borderId="30" xfId="4" applyFont="1" applyFill="1" applyBorder="1" applyAlignment="1">
      <alignment horizontal="center" textRotation="90"/>
    </xf>
    <xf numFmtId="0" fontId="25" fillId="7" borderId="10" xfId="4" applyFont="1" applyFill="1" applyBorder="1" applyAlignment="1">
      <alignment horizontal="center" textRotation="90"/>
    </xf>
    <xf numFmtId="0" fontId="22" fillId="0" borderId="2" xfId="5" applyFont="1" applyBorder="1" applyAlignment="1">
      <alignment horizontal="center" wrapText="1"/>
    </xf>
    <xf numFmtId="0" fontId="22" fillId="0" borderId="4" xfId="5" applyFont="1" applyBorder="1" applyAlignment="1">
      <alignment horizontal="center" wrapText="1"/>
    </xf>
    <xf numFmtId="0" fontId="22" fillId="0" borderId="6" xfId="5" applyFont="1" applyBorder="1" applyAlignment="1">
      <alignment horizontal="center" wrapText="1"/>
    </xf>
    <xf numFmtId="0" fontId="22" fillId="0" borderId="8" xfId="5" applyFont="1" applyBorder="1" applyAlignment="1">
      <alignment horizontal="center" wrapText="1"/>
    </xf>
    <xf numFmtId="167" fontId="21" fillId="0" borderId="9" xfId="4" applyNumberFormat="1" applyFont="1" applyBorder="1" applyAlignment="1">
      <alignment horizontal="center" textRotation="90" wrapText="1"/>
    </xf>
    <xf numFmtId="167" fontId="21" fillId="0" borderId="30" xfId="4" applyNumberFormat="1" applyFont="1" applyBorder="1" applyAlignment="1">
      <alignment horizontal="center" textRotation="90" wrapText="1"/>
    </xf>
    <xf numFmtId="167" fontId="21" fillId="0" borderId="10" xfId="4" applyNumberFormat="1" applyFont="1" applyBorder="1" applyAlignment="1">
      <alignment horizontal="center" textRotation="90" wrapText="1"/>
    </xf>
    <xf numFmtId="0" fontId="23" fillId="0" borderId="9" xfId="4" applyFont="1" applyBorder="1" applyAlignment="1">
      <alignment horizontal="center"/>
    </xf>
    <xf numFmtId="0" fontId="23" fillId="0" borderId="30" xfId="4" applyFont="1" applyBorder="1" applyAlignment="1">
      <alignment horizontal="center"/>
    </xf>
    <xf numFmtId="0" fontId="23" fillId="0" borderId="10" xfId="4" applyFont="1" applyBorder="1" applyAlignment="1">
      <alignment horizontal="center"/>
    </xf>
    <xf numFmtId="167" fontId="21" fillId="0" borderId="9" xfId="4" applyNumberFormat="1" applyFont="1" applyBorder="1" applyAlignment="1">
      <alignment horizontal="center" textRotation="90"/>
    </xf>
    <xf numFmtId="167" fontId="21" fillId="0" borderId="30" xfId="4" applyNumberFormat="1" applyFont="1" applyBorder="1" applyAlignment="1">
      <alignment horizontal="center" textRotation="90"/>
    </xf>
    <xf numFmtId="167" fontId="21" fillId="0" borderId="10" xfId="4" applyNumberFormat="1" applyFont="1" applyBorder="1" applyAlignment="1">
      <alignment horizontal="center" textRotation="90"/>
    </xf>
    <xf numFmtId="14" fontId="21" fillId="0" borderId="9" xfId="4" applyNumberFormat="1" applyFont="1" applyBorder="1" applyAlignment="1">
      <alignment horizontal="center" textRotation="90"/>
    </xf>
    <xf numFmtId="14" fontId="21" fillId="0" borderId="30" xfId="4" applyNumberFormat="1" applyFont="1" applyBorder="1" applyAlignment="1">
      <alignment horizontal="center" textRotation="90"/>
    </xf>
    <xf numFmtId="14" fontId="21" fillId="0" borderId="10" xfId="4" applyNumberFormat="1" applyFont="1" applyBorder="1" applyAlignment="1">
      <alignment horizontal="center" textRotation="90"/>
    </xf>
  </cellXfs>
  <cellStyles count="6">
    <cellStyle name="Millares" xfId="3" builtinId="3"/>
    <cellStyle name="Normal" xfId="0" builtinId="0"/>
    <cellStyle name="Normal 2" xfId="2"/>
    <cellStyle name="Normal 3" xfId="4"/>
    <cellStyle name="Normal 4" xfId="5"/>
    <cellStyle name="Porcentaje" xfId="1" builtinId="5"/>
  </cellStyles>
  <dxfs count="7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top style="thin">
          <color auto="1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 por operador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'Tabulador general'!$M$29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7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</c:strCache>
            </c:strRef>
          </c:cat>
          <c:val>
            <c:numRef>
              <c:f>'Tabulador general'!$O$29:$Y$29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8F-809B-F06EB3F06A82}"/>
            </c:ext>
          </c:extLst>
        </c:ser>
        <c:ser>
          <c:idx val="2"/>
          <c:order val="2"/>
          <c:tx>
            <c:strRef>
              <c:f>'Tabulador general'!$H$3</c:f>
              <c:strCache>
                <c:ptCount val="1"/>
                <c:pt idx="0">
                  <c:v>Mantenimiento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7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</c:strCache>
            </c:strRef>
          </c:cat>
          <c:val>
            <c:numRef>
              <c:f>'Tabulador general'!$O$24:$Y$24</c:f>
              <c:numCache>
                <c:formatCode>0.0%</c:formatCode>
                <c:ptCount val="7"/>
                <c:pt idx="0">
                  <c:v>0.96967926852918696</c:v>
                </c:pt>
                <c:pt idx="1">
                  <c:v>0.96967926852918696</c:v>
                </c:pt>
                <c:pt idx="2">
                  <c:v>0.96967926852918696</c:v>
                </c:pt>
                <c:pt idx="3">
                  <c:v>0.96967926852918696</c:v>
                </c:pt>
                <c:pt idx="4">
                  <c:v>0.96967926852918696</c:v>
                </c:pt>
                <c:pt idx="5">
                  <c:v>0.96967926852918696</c:v>
                </c:pt>
                <c:pt idx="6">
                  <c:v>0.96967926852918696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8F-809B-F06EB3F06A82}"/>
            </c:ext>
          </c:extLst>
        </c:ser>
        <c:ser>
          <c:idx val="4"/>
          <c:order val="4"/>
          <c:tx>
            <c:strRef>
              <c:f>'Tabulador general'!$M$28</c:f>
              <c:strCache>
                <c:ptCount val="1"/>
                <c:pt idx="0">
                  <c:v>Aceptable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7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</c:strCache>
            </c:strRef>
          </c:cat>
          <c:val>
            <c:numRef>
              <c:f>'Tabulador general'!$O$28:$Y$28</c:f>
              <c:numCache>
                <c:formatCode>0%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3-4B8F-809B-F06EB3F06A8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578104"/>
        <c:axId val="42557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'Tabulador general'!$M$30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7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'Tabulador general'!$O$30:$W$30</c15:sqref>
                        </c15:formulaRef>
                      </c:ext>
                    </c:extLst>
                    <c:numCache>
                      <c:formatCode>0%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13-4B8F-809B-F06EB3F06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7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general'!$O$5:$W$5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13-4B8F-809B-F06EB3F06A82}"/>
                  </c:ext>
                </c:extLst>
              </c15:ser>
            </c15:filteredLineSeries>
          </c:ext>
        </c:extLst>
      </c:lineChart>
      <c:catAx>
        <c:axId val="4255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7120"/>
        <c:crosses val="autoZero"/>
        <c:auto val="1"/>
        <c:lblAlgn val="ctr"/>
        <c:lblOffset val="100"/>
        <c:noMultiLvlLbl val="0"/>
      </c:catAx>
      <c:valAx>
        <c:axId val="425577120"/>
        <c:scaling>
          <c:orientation val="minMax"/>
          <c:min val="0.6500000000000001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Cumplimiento mensual de Mantto.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'(1,2)Resumen'!$C$5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('(1,2)Resumen'!$G$5,'(1,2)Resumen'!$G$8,'(1,2)Resumen'!$G$11)</c:f>
              <c:numCache>
                <c:formatCode>0%</c:formatCode>
                <c:ptCount val="3"/>
                <c:pt idx="0">
                  <c:v>0.98039215686274506</c:v>
                </c:pt>
                <c:pt idx="1">
                  <c:v>0.82553191489361699</c:v>
                </c:pt>
                <c:pt idx="2">
                  <c:v>0.85314685314685312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3C4-82D9-1496E2025CCE}"/>
            </c:ext>
          </c:extLst>
        </c:ser>
        <c:ser>
          <c:idx val="1"/>
          <c:order val="1"/>
          <c:tx>
            <c:strRef>
              <c:f>'(1,2)Resumen'!$C$6</c:f>
              <c:strCache>
                <c:ptCount val="1"/>
                <c:pt idx="0">
                  <c:v>No 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('(1,2)Resumen'!$G$6,'(1,2)Resumen'!$G$9,'(1,2)Resumen'!$G$12)</c:f>
              <c:numCache>
                <c:formatCode>0%</c:formatCode>
                <c:ptCount val="3"/>
                <c:pt idx="0">
                  <c:v>1.9607843137254902E-2</c:v>
                </c:pt>
                <c:pt idx="1">
                  <c:v>0.17446808510638298</c:v>
                </c:pt>
                <c:pt idx="2">
                  <c:v>0.14685314685314685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3C4-82D9-1496E202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27555888"/>
        <c:axId val="1"/>
      </c:barChart>
      <c:catAx>
        <c:axId val="21275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Relación porcentual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2755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efectivo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'(A)Resumen'!$A$9:$C$9</c:f>
              <c:strCache>
                <c:ptCount val="3"/>
                <c:pt idx="0">
                  <c:v>Tiempo normal efectivo reportado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'(A)Resumen'!$D$9:$N$9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CF5-915F-1EF30C465565}"/>
            </c:ext>
          </c:extLst>
        </c:ser>
        <c:ser>
          <c:idx val="1"/>
          <c:order val="1"/>
          <c:tx>
            <c:strRef>
              <c:f>'(A)Resumen'!$A$10:$C$10</c:f>
              <c:strCache>
                <c:ptCount val="3"/>
                <c:pt idx="0">
                  <c:v>Tiempo normal sin orden de trabajo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'(A)Resumen'!$D$10:$N$10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CF5-915F-1EF30C465565}"/>
            </c:ext>
          </c:extLst>
        </c:ser>
        <c:ser>
          <c:idx val="2"/>
          <c:order val="2"/>
          <c:tx>
            <c:strRef>
              <c:f>'(A)Resumen'!$A$11:$C$11</c:f>
              <c:strCache>
                <c:ptCount val="3"/>
                <c:pt idx="0">
                  <c:v>Tiempo extra generado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'(A)Resumen'!$D$11:$N$11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CF5-915F-1EF30C4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51904"/>
        <c:axId val="192229760"/>
      </c:barChart>
      <c:catAx>
        <c:axId val="1898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29760"/>
        <c:crosses val="autoZero"/>
        <c:auto val="1"/>
        <c:lblAlgn val="ctr"/>
        <c:lblOffset val="100"/>
        <c:noMultiLvlLbl val="0"/>
      </c:catAx>
      <c:valAx>
        <c:axId val="192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tiempo efectivo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5s por operador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175-8383-8085B8539D1F}"/>
            </c:ext>
          </c:extLst>
        </c:ser>
        <c:ser>
          <c:idx val="1"/>
          <c:order val="1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175-8383-8085B8539D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5851304"/>
        <c:axId val="465852288"/>
      </c:lineChart>
      <c:catAx>
        <c:axId val="4658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2288"/>
        <c:crosses val="autoZero"/>
        <c:auto val="1"/>
        <c:lblAlgn val="ctr"/>
        <c:lblOffset val="100"/>
        <c:noMultiLvlLbl val="0"/>
      </c:catAx>
      <c:valAx>
        <c:axId val="46585228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1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Complimiento de mantenimiento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'(1,2)Cumplimiento'!$A$10</c:f>
              <c:strCache>
                <c:ptCount val="1"/>
                <c:pt idx="0">
                  <c:v>Número de intervenciones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FC0-A08B-EA6A4620BBE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FC0-A08B-EA6A4620BB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8-4FC0-A08B-EA6A4620BB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8-4FC0-A08B-EA6A4620BB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8-4FC0-A08B-EA6A4620BB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8-4FC0-A08B-EA6A4620BBE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8-4FC0-A08B-EA6A4620BB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8-4FC0-A08B-EA6A4620BB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8-4FC0-A08B-EA6A4620BBE8}"/>
              </c:ext>
            </c:extLst>
          </c:dPt>
          <c:cat>
            <c:strRef>
              <c:f>('(1,2)Cumplimiento'!$C$6:$F$8,'(1,2)Cumplimiento'!$C$14:$F$16,'(1,2)Cumplimiento'!$J$14:$K$16)</c:f>
              <c:strCache>
                <c:ptCount val="10"/>
                <c:pt idx="0">
                  <c:v>Programadas (incluyendo reprogramados de febrero)</c:v>
                </c:pt>
                <c:pt idx="1">
                  <c:v>Reprogramado de febrero</c:v>
                </c:pt>
                <c:pt idx="2">
                  <c:v>Realizado</c:v>
                </c:pt>
                <c:pt idx="3">
                  <c:v>No realizado</c:v>
                </c:pt>
                <c:pt idx="4">
                  <c:v>Generadas (incluyendo reprogramadas de febrero)</c:v>
                </c:pt>
                <c:pt idx="5">
                  <c:v>Reprogramadas de febrero</c:v>
                </c:pt>
                <c:pt idx="6">
                  <c:v>Realizado</c:v>
                </c:pt>
                <c:pt idx="7">
                  <c:v>No realizado</c:v>
                </c:pt>
                <c:pt idx="8">
                  <c:v>Total de mantenimientos a realizar</c:v>
                </c:pt>
                <c:pt idx="9">
                  <c:v>Cumplimiento de mantenimiento</c:v>
                </c:pt>
              </c:strCache>
            </c:strRef>
          </c:cat>
          <c:val>
            <c:numRef>
              <c:f>('(1,2)Cumplimiento'!$C$10:$F$10,'(1,2)Cumplimiento'!$C$18:$F$18,'(1,2)Cumplimiento'!$J$18:$K$18)</c:f>
              <c:numCache>
                <c:formatCode>General</c:formatCode>
                <c:ptCount val="10"/>
                <c:pt idx="0">
                  <c:v>51</c:v>
                </c:pt>
                <c:pt idx="1">
                  <c:v>1</c:v>
                </c:pt>
                <c:pt idx="2">
                  <c:v>50</c:v>
                </c:pt>
                <c:pt idx="3">
                  <c:v>1</c:v>
                </c:pt>
                <c:pt idx="4">
                  <c:v>235</c:v>
                </c:pt>
                <c:pt idx="5">
                  <c:v>43</c:v>
                </c:pt>
                <c:pt idx="6">
                  <c:v>194</c:v>
                </c:pt>
                <c:pt idx="7">
                  <c:v>41</c:v>
                </c:pt>
                <c:pt idx="8">
                  <c:v>286</c:v>
                </c:pt>
                <c:pt idx="9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8-4FC0-A08B-EA6A46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007"/>
        <c:axId val="1311343919"/>
      </c:barChart>
      <c:catAx>
        <c:axId val="12168750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3919"/>
        <c:crosses val="autoZero"/>
        <c:auto val="1"/>
        <c:lblAlgn val="ctr"/>
        <c:lblOffset val="100"/>
        <c:noMultiLvlLbl val="0"/>
      </c:catAx>
      <c:valAx>
        <c:axId val="1311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intervenciones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8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9525</xdr:rowOff>
    </xdr:from>
    <xdr:to>
      <xdr:col>3</xdr:col>
      <xdr:colOff>709083</xdr:colOff>
      <xdr:row>2</xdr:row>
      <xdr:rowOff>201083</xdr:rowOff>
    </xdr:to>
    <xdr:pic>
      <xdr:nvPicPr>
        <xdr:cNvPr id="2" name="30 Imagen" descr=" ">
          <a:extLst>
            <a:ext uri="{FF2B5EF4-FFF2-40B4-BE49-F238E27FC236}">
              <a16:creationId xmlns:a16="http://schemas.microsoft.com/office/drawing/2014/main" id="{0780C2E5-D80A-4563-9A92-2B75A6C6BE9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1151" y="209550"/>
          <a:ext cx="2169582" cy="6297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6</xdr:col>
      <xdr:colOff>296332</xdr:colOff>
      <xdr:row>31</xdr:row>
      <xdr:rowOff>146578</xdr:rowOff>
    </xdr:from>
    <xdr:to>
      <xdr:col>15</xdr:col>
      <xdr:colOff>254000</xdr:colOff>
      <xdr:row>58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CE4D5-BA67-46F3-BBC5-27E67B218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200025</xdr:colOff>
      <xdr:row>30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409295A-917E-4AFC-B17A-B52D0414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752475</xdr:colOff>
      <xdr:row>2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7BAAFF1-E52B-4F55-8714-B56749AE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514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393907" cy="790573"/>
    <xdr:pic>
      <xdr:nvPicPr>
        <xdr:cNvPr id="2" name="2 Imagen">
          <a:extLst>
            <a:ext uri="{FF2B5EF4-FFF2-40B4-BE49-F238E27FC236}">
              <a16:creationId xmlns:a16="http://schemas.microsoft.com/office/drawing/2014/main" id="{FBBE0226-F426-42E5-B6B2-36F03AB0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393907" cy="790573"/>
        </a:xfrm>
        <a:prstGeom prst="rect">
          <a:avLst/>
        </a:prstGeom>
      </xdr:spPr>
    </xdr:pic>
    <xdr:clientData/>
  </xdr:oneCellAnchor>
  <xdr:oneCellAnchor>
    <xdr:from>
      <xdr:col>3</xdr:col>
      <xdr:colOff>742940</xdr:colOff>
      <xdr:row>2</xdr:row>
      <xdr:rowOff>55789</xdr:rowOff>
    </xdr:from>
    <xdr:ext cx="7086609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𝐸𝑓𝑖𝑐𝑖𝑒𝑛𝑐𝑖𝑎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𝑝𝑜𝑟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𝑜𝑝𝑒𝑟𝑎𝑟𝑖𝑜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𝑒𝑓𝑒𝑐𝑡𝑖𝑣𝑜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𝑑𝑒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𝑡𝑟𝑎𝑏𝑎𝑗𝑜</m:t>
                        </m:r>
                      </m:num>
                      <m:den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𝑗𝑜𝑟𝑛𝑎𝑑𝑎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𝑙𝑎𝑏𝑜𝑟𝑎𝑙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𝐸𝑓𝑖𝑐𝑖𝑒𝑛𝑐𝑖𝑎 𝑝𝑜𝑟 𝑜𝑝𝑒𝑟𝑎𝑟𝑖𝑜=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𝑇𝑖𝑒𝑚𝑝𝑜 𝑒𝑓𝑒𝑐𝑡𝑖𝑣𝑜 𝑑𝑒 𝑡𝑟𝑎𝑏𝑎𝑗𝑜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/>
                </a:rPr>
                <a:t>𝑇𝑖𝑒𝑚𝑝𝑜 𝑡𝑜𝑡𝑎𝑙 𝑗𝑜𝑟𝑛𝑎𝑑𝑎 𝑙𝑎𝑏𝑜𝑟𝑎𝑙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19051</xdr:colOff>
      <xdr:row>11</xdr:row>
      <xdr:rowOff>190499</xdr:rowOff>
    </xdr:from>
    <xdr:to>
      <xdr:col>12</xdr:col>
      <xdr:colOff>752475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5E76F-7A57-41F6-A4CD-C9F00A5C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</xdr:col>
      <xdr:colOff>2752725</xdr:colOff>
      <xdr:row>3</xdr:row>
      <xdr:rowOff>190500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18186B03-124B-416B-A296-5CD434BB01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9049"/>
          <a:ext cx="3162300" cy="7715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202406</xdr:colOff>
      <xdr:row>3</xdr:row>
      <xdr:rowOff>63101</xdr:rowOff>
    </xdr:from>
    <xdr:to>
      <xdr:col>15</xdr:col>
      <xdr:colOff>190500</xdr:colOff>
      <xdr:row>29</xdr:row>
      <xdr:rowOff>83342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53835-13E7-4EA2-9EB4-61013F8A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2751666</xdr:colOff>
      <xdr:row>0</xdr:row>
      <xdr:rowOff>9525</xdr:rowOff>
    </xdr:from>
    <xdr:to>
      <xdr:col>7</xdr:col>
      <xdr:colOff>611715</xdr:colOff>
      <xdr:row>2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041FA81-3293-4341-AE49-F17D3C3355F1}"/>
            </a:ext>
          </a:extLst>
        </xdr:cNvPr>
        <xdr:cNvSpPr txBox="1"/>
      </xdr:nvSpPr>
      <xdr:spPr>
        <a:xfrm>
          <a:off x="3407833" y="9525"/>
          <a:ext cx="4802715" cy="3926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C .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5s Individual   y  3 . 5s General</a:t>
          </a:r>
        </a:p>
      </xdr:txBody>
    </xdr:sp>
    <xdr:clientData/>
  </xdr:twoCellAnchor>
  <xdr:twoCellAnchor>
    <xdr:from>
      <xdr:col>9</xdr:col>
      <xdr:colOff>0</xdr:colOff>
      <xdr:row>0</xdr:row>
      <xdr:rowOff>10583</xdr:rowOff>
    </xdr:from>
    <xdr:to>
      <xdr:col>14</xdr:col>
      <xdr:colOff>723900</xdr:colOff>
      <xdr:row>2</xdr:row>
      <xdr:rowOff>10583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E40C7F0-D339-435D-9C41-6D7E47FC0655}"/>
            </a:ext>
          </a:extLst>
        </xdr:cNvPr>
        <xdr:cNvSpPr txBox="1"/>
      </xdr:nvSpPr>
      <xdr:spPr>
        <a:xfrm>
          <a:off x="8977313" y="10583"/>
          <a:ext cx="4414837" cy="3810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GRAFICO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AVANCE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5s Individual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</xdr:col>
      <xdr:colOff>866775</xdr:colOff>
      <xdr:row>3</xdr:row>
      <xdr:rowOff>183276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28B6A27-71F6-4946-9F7C-7BF0C0878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00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27214</xdr:colOff>
      <xdr:row>20</xdr:row>
      <xdr:rowOff>2721</xdr:rowOff>
    </xdr:from>
    <xdr:to>
      <xdr:col>11</xdr:col>
      <xdr:colOff>1034143</xdr:colOff>
      <xdr:row>39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C9A3D-3EFB-499D-A75F-CB4A92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844825</xdr:colOff>
      <xdr:row>22</xdr:row>
      <xdr:rowOff>1648</xdr:rowOff>
    </xdr:from>
    <xdr:to>
      <xdr:col>5</xdr:col>
      <xdr:colOff>629477</xdr:colOff>
      <xdr:row>23</xdr:row>
      <xdr:rowOff>76192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91A84B-7DE2-44B7-80A5-AD954E45EEAB}"/>
            </a:ext>
          </a:extLst>
        </xdr:cNvPr>
        <xdr:cNvSpPr txBox="1"/>
      </xdr:nvSpPr>
      <xdr:spPr>
        <a:xfrm>
          <a:off x="1778275" y="4049773"/>
          <a:ext cx="3537502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preventivas</a:t>
          </a:r>
        </a:p>
      </xdr:txBody>
    </xdr:sp>
    <xdr:clientData/>
  </xdr:twoCellAnchor>
  <xdr:twoCellAnchor>
    <xdr:from>
      <xdr:col>5</xdr:col>
      <xdr:colOff>649356</xdr:colOff>
      <xdr:row>21</xdr:row>
      <xdr:rowOff>187178</xdr:rowOff>
    </xdr:from>
    <xdr:to>
      <xdr:col>9</xdr:col>
      <xdr:colOff>1038638</xdr:colOff>
      <xdr:row>23</xdr:row>
      <xdr:rowOff>71222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90EFDFC-DF16-4B95-9042-574CB82CDDA9}"/>
            </a:ext>
          </a:extLst>
        </xdr:cNvPr>
        <xdr:cNvSpPr txBox="1"/>
      </xdr:nvSpPr>
      <xdr:spPr>
        <a:xfrm>
          <a:off x="5335656" y="4044803"/>
          <a:ext cx="3542057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correctivas</a:t>
          </a:r>
        </a:p>
      </xdr:txBody>
    </xdr:sp>
    <xdr:clientData/>
  </xdr:twoCellAnchor>
  <xdr:twoCellAnchor>
    <xdr:from>
      <xdr:col>9</xdr:col>
      <xdr:colOff>1051890</xdr:colOff>
      <xdr:row>21</xdr:row>
      <xdr:rowOff>190491</xdr:rowOff>
    </xdr:from>
    <xdr:to>
      <xdr:col>11</xdr:col>
      <xdr:colOff>579781</xdr:colOff>
      <xdr:row>23</xdr:row>
      <xdr:rowOff>74535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1AD7F5B-E909-4604-863C-F41B6DE29DA8}"/>
            </a:ext>
          </a:extLst>
        </xdr:cNvPr>
        <xdr:cNvSpPr txBox="1"/>
      </xdr:nvSpPr>
      <xdr:spPr>
        <a:xfrm>
          <a:off x="8890965" y="4048116"/>
          <a:ext cx="1747216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13070" cy="962024"/>
    <xdr:pic>
      <xdr:nvPicPr>
        <xdr:cNvPr id="2" name="3 Imagen">
          <a:extLst>
            <a:ext uri="{FF2B5EF4-FFF2-40B4-BE49-F238E27FC236}">
              <a16:creationId xmlns:a16="http://schemas.microsoft.com/office/drawing/2014/main" id="{E8F9A5C9-BB87-4FAE-BDDF-745F31DB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13070" cy="96202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</xdr:col>
      <xdr:colOff>2781300</xdr:colOff>
      <xdr:row>3</xdr:row>
      <xdr:rowOff>200024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15761F6-C2AA-4D87-9ED6-EF6F3F23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6675"/>
          <a:ext cx="3000375" cy="7429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0</xdr:row>
      <xdr:rowOff>9525</xdr:rowOff>
    </xdr:from>
    <xdr:to>
      <xdr:col>6</xdr:col>
      <xdr:colOff>285750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BAE0BB-ECBE-4267-9B2D-4503E5F9035B}"/>
            </a:ext>
          </a:extLst>
        </xdr:cNvPr>
        <xdr:cNvSpPr txBox="1"/>
      </xdr:nvSpPr>
      <xdr:spPr>
        <a:xfrm>
          <a:off x="3152775" y="9525"/>
          <a:ext cx="5114925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libri" panose="020F0502020204030204" pitchFamily="34" charset="0"/>
              <a:ea typeface="Cambria" panose="02040503050406030204" pitchFamily="18" charset="0"/>
              <a:cs typeface="Calibri" panose="020F0502020204030204" pitchFamily="34" charset="0"/>
            </a:rPr>
            <a:t>EVALUACION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47625</xdr:colOff>
      <xdr:row>34</xdr:row>
      <xdr:rowOff>38100</xdr:rowOff>
    </xdr:from>
    <xdr:to>
      <xdr:col>1</xdr:col>
      <xdr:colOff>2771775</xdr:colOff>
      <xdr:row>37</xdr:row>
      <xdr:rowOff>161924</xdr:rowOff>
    </xdr:to>
    <xdr:pic>
      <xdr:nvPicPr>
        <xdr:cNvPr id="4" name="1 Imagen" descr=" ">
          <a:extLst>
            <a:ext uri="{FF2B5EF4-FFF2-40B4-BE49-F238E27FC236}">
              <a16:creationId xmlns:a16="http://schemas.microsoft.com/office/drawing/2014/main" id="{F59E6DC0-E457-45D9-B438-75237BDD4E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6915150"/>
          <a:ext cx="3000375" cy="695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</xdr:row>
      <xdr:rowOff>9525</xdr:rowOff>
    </xdr:from>
    <xdr:to>
      <xdr:col>6</xdr:col>
      <xdr:colOff>285750</xdr:colOff>
      <xdr:row>36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508DF0-3A57-4B33-AE69-2EC1A1C348FD}"/>
            </a:ext>
          </a:extLst>
        </xdr:cNvPr>
        <xdr:cNvSpPr txBox="1"/>
      </xdr:nvSpPr>
      <xdr:spPr>
        <a:xfrm>
          <a:off x="3152775" y="68865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68</xdr:row>
      <xdr:rowOff>28575</xdr:rowOff>
    </xdr:from>
    <xdr:to>
      <xdr:col>1</xdr:col>
      <xdr:colOff>2771776</xdr:colOff>
      <xdr:row>71</xdr:row>
      <xdr:rowOff>171451</xdr:rowOff>
    </xdr:to>
    <xdr:pic>
      <xdr:nvPicPr>
        <xdr:cNvPr id="6" name="1 Imagen" descr=" ">
          <a:extLst>
            <a:ext uri="{FF2B5EF4-FFF2-40B4-BE49-F238E27FC236}">
              <a16:creationId xmlns:a16="http://schemas.microsoft.com/office/drawing/2014/main" id="{B30571DB-DA15-4AE6-9114-6BC7418283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13687425"/>
          <a:ext cx="2990850" cy="7143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</xdr:row>
      <xdr:rowOff>9525</xdr:rowOff>
    </xdr:from>
    <xdr:to>
      <xdr:col>6</xdr:col>
      <xdr:colOff>285750</xdr:colOff>
      <xdr:row>70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5773369-FE0A-4658-BC50-1F8F43A24376}"/>
            </a:ext>
          </a:extLst>
        </xdr:cNvPr>
        <xdr:cNvSpPr txBox="1"/>
      </xdr:nvSpPr>
      <xdr:spPr>
        <a:xfrm>
          <a:off x="3152775" y="13668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85726</xdr:colOff>
      <xdr:row>102</xdr:row>
      <xdr:rowOff>85725</xdr:rowOff>
    </xdr:from>
    <xdr:to>
      <xdr:col>1</xdr:col>
      <xdr:colOff>2705101</xdr:colOff>
      <xdr:row>105</xdr:row>
      <xdr:rowOff>171449</xdr:rowOff>
    </xdr:to>
    <xdr:pic>
      <xdr:nvPicPr>
        <xdr:cNvPr id="8" name="1 Imagen" descr=" ">
          <a:extLst>
            <a:ext uri="{FF2B5EF4-FFF2-40B4-BE49-F238E27FC236}">
              <a16:creationId xmlns:a16="http://schemas.microsoft.com/office/drawing/2014/main" id="{B1C2096C-623A-49FD-A5FE-FAF95328EA7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6" y="20526375"/>
          <a:ext cx="2895600" cy="6572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102</xdr:row>
      <xdr:rowOff>9525</xdr:rowOff>
    </xdr:from>
    <xdr:to>
      <xdr:col>6</xdr:col>
      <xdr:colOff>285750</xdr:colOff>
      <xdr:row>104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6690CE-0231-4D7B-B20A-B38D71DFA636}"/>
            </a:ext>
          </a:extLst>
        </xdr:cNvPr>
        <xdr:cNvSpPr txBox="1"/>
      </xdr:nvSpPr>
      <xdr:spPr>
        <a:xfrm>
          <a:off x="3152775" y="204501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136</xdr:row>
      <xdr:rowOff>66675</xdr:rowOff>
    </xdr:from>
    <xdr:to>
      <xdr:col>1</xdr:col>
      <xdr:colOff>2771775</xdr:colOff>
      <xdr:row>139</xdr:row>
      <xdr:rowOff>180974</xdr:rowOff>
    </xdr:to>
    <xdr:pic>
      <xdr:nvPicPr>
        <xdr:cNvPr id="10" name="1 Imagen" descr=" ">
          <a:extLst>
            <a:ext uri="{FF2B5EF4-FFF2-40B4-BE49-F238E27FC236}">
              <a16:creationId xmlns:a16="http://schemas.microsoft.com/office/drawing/2014/main" id="{D4406B2D-7AE6-4A8C-82C7-86C340EF1E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27289125"/>
          <a:ext cx="2990850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136</xdr:row>
      <xdr:rowOff>9525</xdr:rowOff>
    </xdr:from>
    <xdr:to>
      <xdr:col>6</xdr:col>
      <xdr:colOff>285750</xdr:colOff>
      <xdr:row>138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4399F7-8683-4ADF-BA82-9504FC611EF0}"/>
            </a:ext>
          </a:extLst>
        </xdr:cNvPr>
        <xdr:cNvSpPr txBox="1"/>
      </xdr:nvSpPr>
      <xdr:spPr>
        <a:xfrm>
          <a:off x="3152775" y="2723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170</xdr:row>
      <xdr:rowOff>85725</xdr:rowOff>
    </xdr:from>
    <xdr:to>
      <xdr:col>1</xdr:col>
      <xdr:colOff>2752726</xdr:colOff>
      <xdr:row>173</xdr:row>
      <xdr:rowOff>180974</xdr:rowOff>
    </xdr:to>
    <xdr:pic>
      <xdr:nvPicPr>
        <xdr:cNvPr id="12" name="1 Imagen" descr=" ">
          <a:extLst>
            <a:ext uri="{FF2B5EF4-FFF2-40B4-BE49-F238E27FC236}">
              <a16:creationId xmlns:a16="http://schemas.microsoft.com/office/drawing/2014/main" id="{ABA6BAD5-2400-436D-A065-483BF29C0D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34070925"/>
          <a:ext cx="2971800" cy="6667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170</xdr:row>
      <xdr:rowOff>9525</xdr:rowOff>
    </xdr:from>
    <xdr:to>
      <xdr:col>6</xdr:col>
      <xdr:colOff>285750</xdr:colOff>
      <xdr:row>172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2E3E783-DEE3-4813-A782-7069C418EAFD}"/>
            </a:ext>
          </a:extLst>
        </xdr:cNvPr>
        <xdr:cNvSpPr txBox="1"/>
      </xdr:nvSpPr>
      <xdr:spPr>
        <a:xfrm>
          <a:off x="3152775" y="339947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204</xdr:row>
      <xdr:rowOff>57150</xdr:rowOff>
    </xdr:from>
    <xdr:to>
      <xdr:col>1</xdr:col>
      <xdr:colOff>2809874</xdr:colOff>
      <xdr:row>207</xdr:row>
      <xdr:rowOff>171449</xdr:rowOff>
    </xdr:to>
    <xdr:pic>
      <xdr:nvPicPr>
        <xdr:cNvPr id="14" name="1 Imagen" descr=" ">
          <a:extLst>
            <a:ext uri="{FF2B5EF4-FFF2-40B4-BE49-F238E27FC236}">
              <a16:creationId xmlns:a16="http://schemas.microsoft.com/office/drawing/2014/main" id="{459C5D1C-E6BB-45CB-8504-3676FE06F02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0824150"/>
          <a:ext cx="3028949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204</xdr:row>
      <xdr:rowOff>9525</xdr:rowOff>
    </xdr:from>
    <xdr:to>
      <xdr:col>6</xdr:col>
      <xdr:colOff>285750</xdr:colOff>
      <xdr:row>206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6284E8A-22E8-4626-AA6D-C50D50590F18}"/>
            </a:ext>
          </a:extLst>
        </xdr:cNvPr>
        <xdr:cNvSpPr txBox="1"/>
      </xdr:nvSpPr>
      <xdr:spPr>
        <a:xfrm>
          <a:off x="3152775" y="40776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238</xdr:row>
      <xdr:rowOff>28575</xdr:rowOff>
    </xdr:from>
    <xdr:to>
      <xdr:col>1</xdr:col>
      <xdr:colOff>2762250</xdr:colOff>
      <xdr:row>241</xdr:row>
      <xdr:rowOff>161924</xdr:rowOff>
    </xdr:to>
    <xdr:pic>
      <xdr:nvPicPr>
        <xdr:cNvPr id="16" name="1 Imagen" descr=" ">
          <a:extLst>
            <a:ext uri="{FF2B5EF4-FFF2-40B4-BE49-F238E27FC236}">
              <a16:creationId xmlns:a16="http://schemas.microsoft.com/office/drawing/2014/main" id="{BFAD5776-81C1-4CE7-92D7-2C6BE4205C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7577375"/>
          <a:ext cx="2981325" cy="704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238</xdr:row>
      <xdr:rowOff>9525</xdr:rowOff>
    </xdr:from>
    <xdr:to>
      <xdr:col>6</xdr:col>
      <xdr:colOff>285750</xdr:colOff>
      <xdr:row>240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31E4E5-F789-495A-ADAD-E918596CF709}"/>
            </a:ext>
          </a:extLst>
        </xdr:cNvPr>
        <xdr:cNvSpPr txBox="1"/>
      </xdr:nvSpPr>
      <xdr:spPr>
        <a:xfrm>
          <a:off x="3152775" y="475583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272</xdr:row>
      <xdr:rowOff>28575</xdr:rowOff>
    </xdr:from>
    <xdr:to>
      <xdr:col>1</xdr:col>
      <xdr:colOff>2781300</xdr:colOff>
      <xdr:row>275</xdr:row>
      <xdr:rowOff>152401</xdr:rowOff>
    </xdr:to>
    <xdr:pic>
      <xdr:nvPicPr>
        <xdr:cNvPr id="18" name="1 Imagen" descr=" ">
          <a:extLst>
            <a:ext uri="{FF2B5EF4-FFF2-40B4-BE49-F238E27FC236}">
              <a16:creationId xmlns:a16="http://schemas.microsoft.com/office/drawing/2014/main" id="{D1E5A575-A4CD-470D-AAD6-447556118E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54359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272</xdr:row>
      <xdr:rowOff>9525</xdr:rowOff>
    </xdr:from>
    <xdr:to>
      <xdr:col>6</xdr:col>
      <xdr:colOff>285750</xdr:colOff>
      <xdr:row>274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EEA49B0-A1B5-4652-A20D-45A9F86634C0}"/>
            </a:ext>
          </a:extLst>
        </xdr:cNvPr>
        <xdr:cNvSpPr txBox="1"/>
      </xdr:nvSpPr>
      <xdr:spPr>
        <a:xfrm>
          <a:off x="3152775" y="54340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306</xdr:row>
      <xdr:rowOff>28575</xdr:rowOff>
    </xdr:from>
    <xdr:to>
      <xdr:col>1</xdr:col>
      <xdr:colOff>2781300</xdr:colOff>
      <xdr:row>309</xdr:row>
      <xdr:rowOff>152401</xdr:rowOff>
    </xdr:to>
    <xdr:pic>
      <xdr:nvPicPr>
        <xdr:cNvPr id="20" name="1 Imagen" descr=" ">
          <a:extLst>
            <a:ext uri="{FF2B5EF4-FFF2-40B4-BE49-F238E27FC236}">
              <a16:creationId xmlns:a16="http://schemas.microsoft.com/office/drawing/2014/main" id="{21429A52-9577-4312-9CB0-2AA1758017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1121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306</xdr:row>
      <xdr:rowOff>9525</xdr:rowOff>
    </xdr:from>
    <xdr:to>
      <xdr:col>6</xdr:col>
      <xdr:colOff>285750</xdr:colOff>
      <xdr:row>308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AB448BB-CADA-4EDE-954B-B72391330677}"/>
            </a:ext>
          </a:extLst>
        </xdr:cNvPr>
        <xdr:cNvSpPr txBox="1"/>
      </xdr:nvSpPr>
      <xdr:spPr>
        <a:xfrm>
          <a:off x="3152775" y="611028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38100</xdr:colOff>
      <xdr:row>408</xdr:row>
      <xdr:rowOff>47625</xdr:rowOff>
    </xdr:from>
    <xdr:to>
      <xdr:col>1</xdr:col>
      <xdr:colOff>2762250</xdr:colOff>
      <xdr:row>411</xdr:row>
      <xdr:rowOff>171451</xdr:rowOff>
    </xdr:to>
    <xdr:pic>
      <xdr:nvPicPr>
        <xdr:cNvPr id="22" name="1 Imagen" descr=" ">
          <a:extLst>
            <a:ext uri="{FF2B5EF4-FFF2-40B4-BE49-F238E27FC236}">
              <a16:creationId xmlns:a16="http://schemas.microsoft.com/office/drawing/2014/main" id="{5741CA4C-587C-40E1-9DCC-817065B48B6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748188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408</xdr:row>
      <xdr:rowOff>9525</xdr:rowOff>
    </xdr:from>
    <xdr:to>
      <xdr:col>6</xdr:col>
      <xdr:colOff>285750</xdr:colOff>
      <xdr:row>410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F166107-4629-462D-921F-D7EF5FEA6234}"/>
            </a:ext>
          </a:extLst>
        </xdr:cNvPr>
        <xdr:cNvSpPr txBox="1"/>
      </xdr:nvSpPr>
      <xdr:spPr>
        <a:xfrm>
          <a:off x="3152775" y="7478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442</xdr:row>
      <xdr:rowOff>60325</xdr:rowOff>
    </xdr:from>
    <xdr:to>
      <xdr:col>1</xdr:col>
      <xdr:colOff>2781300</xdr:colOff>
      <xdr:row>445</xdr:row>
      <xdr:rowOff>184151</xdr:rowOff>
    </xdr:to>
    <xdr:pic>
      <xdr:nvPicPr>
        <xdr:cNvPr id="24" name="1 Imagen" descr=" ">
          <a:extLst>
            <a:ext uri="{FF2B5EF4-FFF2-40B4-BE49-F238E27FC236}">
              <a16:creationId xmlns:a16="http://schemas.microsoft.com/office/drawing/2014/main" id="{C5C2B792-B03E-4FE4-9048-440C5BBD03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15943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442</xdr:row>
      <xdr:rowOff>9525</xdr:rowOff>
    </xdr:from>
    <xdr:to>
      <xdr:col>6</xdr:col>
      <xdr:colOff>285750</xdr:colOff>
      <xdr:row>444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40F3B5-D516-400D-B25B-A11E82A36BDD}"/>
            </a:ext>
          </a:extLst>
        </xdr:cNvPr>
        <xdr:cNvSpPr txBox="1"/>
      </xdr:nvSpPr>
      <xdr:spPr>
        <a:xfrm>
          <a:off x="3152775" y="81543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544</xdr:row>
      <xdr:rowOff>28575</xdr:rowOff>
    </xdr:from>
    <xdr:to>
      <xdr:col>1</xdr:col>
      <xdr:colOff>2638425</xdr:colOff>
      <xdr:row>547</xdr:row>
      <xdr:rowOff>152401</xdr:rowOff>
    </xdr:to>
    <xdr:pic>
      <xdr:nvPicPr>
        <xdr:cNvPr id="26" name="1 Imagen" descr=" ">
          <a:extLst>
            <a:ext uri="{FF2B5EF4-FFF2-40B4-BE49-F238E27FC236}">
              <a16:creationId xmlns:a16="http://schemas.microsoft.com/office/drawing/2014/main" id="{0523982B-AF93-4B94-8C42-28B20F6686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088040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544</xdr:row>
      <xdr:rowOff>9525</xdr:rowOff>
    </xdr:from>
    <xdr:to>
      <xdr:col>6</xdr:col>
      <xdr:colOff>285750</xdr:colOff>
      <xdr:row>546</xdr:row>
      <xdr:rowOff>0</xdr:rowOff>
    </xdr:to>
    <xdr:sp macro="" textlink="">
      <xdr:nvSpPr>
        <xdr:cNvPr id="27" name="CuadroTexto 36">
          <a:extLst>
            <a:ext uri="{FF2B5EF4-FFF2-40B4-BE49-F238E27FC236}">
              <a16:creationId xmlns:a16="http://schemas.microsoft.com/office/drawing/2014/main" id="{F6BD3AF1-D59E-4145-9B99-900ED9499D08}"/>
            </a:ext>
          </a:extLst>
        </xdr:cNvPr>
        <xdr:cNvSpPr txBox="1"/>
      </xdr:nvSpPr>
      <xdr:spPr>
        <a:xfrm>
          <a:off x="3152775" y="1087850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578</xdr:row>
      <xdr:rowOff>28575</xdr:rowOff>
    </xdr:from>
    <xdr:to>
      <xdr:col>1</xdr:col>
      <xdr:colOff>2638425</xdr:colOff>
      <xdr:row>581</xdr:row>
      <xdr:rowOff>152401</xdr:rowOff>
    </xdr:to>
    <xdr:pic>
      <xdr:nvPicPr>
        <xdr:cNvPr id="28" name="1 Imagen" descr=" ">
          <a:extLst>
            <a:ext uri="{FF2B5EF4-FFF2-40B4-BE49-F238E27FC236}">
              <a16:creationId xmlns:a16="http://schemas.microsoft.com/office/drawing/2014/main" id="{02C96549-55CE-46F1-8E2D-6CA75A30C3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15566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578</xdr:row>
      <xdr:rowOff>9525</xdr:rowOff>
    </xdr:from>
    <xdr:to>
      <xdr:col>6</xdr:col>
      <xdr:colOff>285750</xdr:colOff>
      <xdr:row>580</xdr:row>
      <xdr:rowOff>0</xdr:rowOff>
    </xdr:to>
    <xdr:sp macro="" textlink="">
      <xdr:nvSpPr>
        <xdr:cNvPr id="29" name="CuadroTexto 36">
          <a:extLst>
            <a:ext uri="{FF2B5EF4-FFF2-40B4-BE49-F238E27FC236}">
              <a16:creationId xmlns:a16="http://schemas.microsoft.com/office/drawing/2014/main" id="{D08E36EC-DE48-4C33-A949-3DB3C74DE8CD}"/>
            </a:ext>
          </a:extLst>
        </xdr:cNvPr>
        <xdr:cNvSpPr txBox="1"/>
      </xdr:nvSpPr>
      <xdr:spPr>
        <a:xfrm>
          <a:off x="3152775" y="115547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716</xdr:row>
      <xdr:rowOff>28575</xdr:rowOff>
    </xdr:from>
    <xdr:to>
      <xdr:col>1</xdr:col>
      <xdr:colOff>2638425</xdr:colOff>
      <xdr:row>719</xdr:row>
      <xdr:rowOff>152401</xdr:rowOff>
    </xdr:to>
    <xdr:pic>
      <xdr:nvPicPr>
        <xdr:cNvPr id="30" name="1 Imagen" descr=" ">
          <a:extLst>
            <a:ext uri="{FF2B5EF4-FFF2-40B4-BE49-F238E27FC236}">
              <a16:creationId xmlns:a16="http://schemas.microsoft.com/office/drawing/2014/main" id="{0C901DFF-F4D7-4BB7-A468-3A098902F48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43379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716</xdr:row>
      <xdr:rowOff>9525</xdr:rowOff>
    </xdr:from>
    <xdr:to>
      <xdr:col>6</xdr:col>
      <xdr:colOff>285750</xdr:colOff>
      <xdr:row>718</xdr:row>
      <xdr:rowOff>0</xdr:rowOff>
    </xdr:to>
    <xdr:sp macro="" textlink="">
      <xdr:nvSpPr>
        <xdr:cNvPr id="31" name="CuadroTexto 36">
          <a:extLst>
            <a:ext uri="{FF2B5EF4-FFF2-40B4-BE49-F238E27FC236}">
              <a16:creationId xmlns:a16="http://schemas.microsoft.com/office/drawing/2014/main" id="{20A411F8-EFDA-4C4F-9018-5567B4D1E55B}"/>
            </a:ext>
          </a:extLst>
        </xdr:cNvPr>
        <xdr:cNvSpPr txBox="1"/>
      </xdr:nvSpPr>
      <xdr:spPr>
        <a:xfrm>
          <a:off x="3152775" y="14336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784</xdr:row>
      <xdr:rowOff>28575</xdr:rowOff>
    </xdr:from>
    <xdr:to>
      <xdr:col>1</xdr:col>
      <xdr:colOff>2638425</xdr:colOff>
      <xdr:row>787</xdr:row>
      <xdr:rowOff>152401</xdr:rowOff>
    </xdr:to>
    <xdr:pic>
      <xdr:nvPicPr>
        <xdr:cNvPr id="32" name="1 Imagen" descr=" ">
          <a:extLst>
            <a:ext uri="{FF2B5EF4-FFF2-40B4-BE49-F238E27FC236}">
              <a16:creationId xmlns:a16="http://schemas.microsoft.com/office/drawing/2014/main" id="{BE6D4504-EFF2-42F1-A4E3-96080D50460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70386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784</xdr:row>
      <xdr:rowOff>9525</xdr:rowOff>
    </xdr:from>
    <xdr:to>
      <xdr:col>6</xdr:col>
      <xdr:colOff>285750</xdr:colOff>
      <xdr:row>786</xdr:row>
      <xdr:rowOff>0</xdr:rowOff>
    </xdr:to>
    <xdr:sp macro="" textlink="">
      <xdr:nvSpPr>
        <xdr:cNvPr id="33" name="CuadroTexto 36">
          <a:extLst>
            <a:ext uri="{FF2B5EF4-FFF2-40B4-BE49-F238E27FC236}">
              <a16:creationId xmlns:a16="http://schemas.microsoft.com/office/drawing/2014/main" id="{733FDC20-9917-4E5D-A5D7-42C5D3E9435F}"/>
            </a:ext>
          </a:extLst>
        </xdr:cNvPr>
        <xdr:cNvSpPr txBox="1"/>
      </xdr:nvSpPr>
      <xdr:spPr>
        <a:xfrm>
          <a:off x="3152775" y="1570196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818</xdr:row>
      <xdr:rowOff>60325</xdr:rowOff>
    </xdr:from>
    <xdr:to>
      <xdr:col>1</xdr:col>
      <xdr:colOff>2781300</xdr:colOff>
      <xdr:row>821</xdr:row>
      <xdr:rowOff>184151</xdr:rowOff>
    </xdr:to>
    <xdr:pic>
      <xdr:nvPicPr>
        <xdr:cNvPr id="34" name="1 Imagen" descr=" ">
          <a:extLst>
            <a:ext uri="{FF2B5EF4-FFF2-40B4-BE49-F238E27FC236}">
              <a16:creationId xmlns:a16="http://schemas.microsoft.com/office/drawing/2014/main" id="{FDFC7512-F8C4-448C-AE9B-0EA644B1233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63833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818</xdr:row>
      <xdr:rowOff>9525</xdr:rowOff>
    </xdr:from>
    <xdr:to>
      <xdr:col>6</xdr:col>
      <xdr:colOff>285750</xdr:colOff>
      <xdr:row>820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547B634-6827-44AE-8DFA-B5A9D5F5F7D7}"/>
            </a:ext>
          </a:extLst>
        </xdr:cNvPr>
        <xdr:cNvSpPr txBox="1"/>
      </xdr:nvSpPr>
      <xdr:spPr>
        <a:xfrm>
          <a:off x="3152775" y="163782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476</xdr:row>
      <xdr:rowOff>60325</xdr:rowOff>
    </xdr:from>
    <xdr:to>
      <xdr:col>1</xdr:col>
      <xdr:colOff>2781300</xdr:colOff>
      <xdr:row>479</xdr:row>
      <xdr:rowOff>184151</xdr:rowOff>
    </xdr:to>
    <xdr:pic>
      <xdr:nvPicPr>
        <xdr:cNvPr id="36" name="1 Imagen" descr=" ">
          <a:extLst>
            <a:ext uri="{FF2B5EF4-FFF2-40B4-BE49-F238E27FC236}">
              <a16:creationId xmlns:a16="http://schemas.microsoft.com/office/drawing/2014/main" id="{7B90CAA6-D35C-4F54-9B35-3CD34ABB60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838565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476</xdr:row>
      <xdr:rowOff>9525</xdr:rowOff>
    </xdr:from>
    <xdr:to>
      <xdr:col>6</xdr:col>
      <xdr:colOff>285750</xdr:colOff>
      <xdr:row>478</xdr:row>
      <xdr:rowOff>0</xdr:rowOff>
    </xdr:to>
    <xdr:sp macro="" textlink="">
      <xdr:nvSpPr>
        <xdr:cNvPr id="37" name="CuadroTexto 34">
          <a:extLst>
            <a:ext uri="{FF2B5EF4-FFF2-40B4-BE49-F238E27FC236}">
              <a16:creationId xmlns:a16="http://schemas.microsoft.com/office/drawing/2014/main" id="{2A9B85BE-2895-4E31-8C6F-FE35243E958D}"/>
            </a:ext>
          </a:extLst>
        </xdr:cNvPr>
        <xdr:cNvSpPr txBox="1"/>
      </xdr:nvSpPr>
      <xdr:spPr>
        <a:xfrm>
          <a:off x="3152775" y="883348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852</xdr:row>
      <xdr:rowOff>60325</xdr:rowOff>
    </xdr:from>
    <xdr:to>
      <xdr:col>1</xdr:col>
      <xdr:colOff>2781300</xdr:colOff>
      <xdr:row>855</xdr:row>
      <xdr:rowOff>184151</xdr:rowOff>
    </xdr:to>
    <xdr:pic>
      <xdr:nvPicPr>
        <xdr:cNvPr id="38" name="1 Imagen" descr=" ">
          <a:extLst>
            <a:ext uri="{FF2B5EF4-FFF2-40B4-BE49-F238E27FC236}">
              <a16:creationId xmlns:a16="http://schemas.microsoft.com/office/drawing/2014/main" id="{063C5560-55FD-43FB-A929-43A2D7F8253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0595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852</xdr:row>
      <xdr:rowOff>9525</xdr:rowOff>
    </xdr:from>
    <xdr:to>
      <xdr:col>6</xdr:col>
      <xdr:colOff>285750</xdr:colOff>
      <xdr:row>854</xdr:row>
      <xdr:rowOff>0</xdr:rowOff>
    </xdr:to>
    <xdr:sp macro="" textlink="">
      <xdr:nvSpPr>
        <xdr:cNvPr id="39" name="CuadroTexto 34">
          <a:extLst>
            <a:ext uri="{FF2B5EF4-FFF2-40B4-BE49-F238E27FC236}">
              <a16:creationId xmlns:a16="http://schemas.microsoft.com/office/drawing/2014/main" id="{C8BCB396-CC70-4587-AB58-1E6353757F8A}"/>
            </a:ext>
          </a:extLst>
        </xdr:cNvPr>
        <xdr:cNvSpPr txBox="1"/>
      </xdr:nvSpPr>
      <xdr:spPr>
        <a:xfrm>
          <a:off x="3152775" y="170545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374</xdr:row>
      <xdr:rowOff>60325</xdr:rowOff>
    </xdr:from>
    <xdr:to>
      <xdr:col>1</xdr:col>
      <xdr:colOff>2781300</xdr:colOff>
      <xdr:row>377</xdr:row>
      <xdr:rowOff>184151</xdr:rowOff>
    </xdr:to>
    <xdr:pic>
      <xdr:nvPicPr>
        <xdr:cNvPr id="40" name="1 Imagen" descr=" ">
          <a:extLst>
            <a:ext uri="{FF2B5EF4-FFF2-40B4-BE49-F238E27FC236}">
              <a16:creationId xmlns:a16="http://schemas.microsoft.com/office/drawing/2014/main" id="{49906457-FB75-46C5-A25E-2298B5D6D20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951960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374</xdr:row>
      <xdr:rowOff>9525</xdr:rowOff>
    </xdr:from>
    <xdr:to>
      <xdr:col>6</xdr:col>
      <xdr:colOff>285750</xdr:colOff>
      <xdr:row>376</xdr:row>
      <xdr:rowOff>0</xdr:rowOff>
    </xdr:to>
    <xdr:sp macro="" textlink="">
      <xdr:nvSpPr>
        <xdr:cNvPr id="41" name="CuadroTexto 34">
          <a:extLst>
            <a:ext uri="{FF2B5EF4-FFF2-40B4-BE49-F238E27FC236}">
              <a16:creationId xmlns:a16="http://schemas.microsoft.com/office/drawing/2014/main" id="{B76FF00A-66F8-407D-8D1B-5D81B99E8489}"/>
            </a:ext>
          </a:extLst>
        </xdr:cNvPr>
        <xdr:cNvSpPr txBox="1"/>
      </xdr:nvSpPr>
      <xdr:spPr>
        <a:xfrm>
          <a:off x="3152775" y="95145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886</xdr:row>
      <xdr:rowOff>60325</xdr:rowOff>
    </xdr:from>
    <xdr:to>
      <xdr:col>1</xdr:col>
      <xdr:colOff>2781300</xdr:colOff>
      <xdr:row>889</xdr:row>
      <xdr:rowOff>184151</xdr:rowOff>
    </xdr:to>
    <xdr:pic>
      <xdr:nvPicPr>
        <xdr:cNvPr id="42" name="1 Imagen" descr=" ">
          <a:extLst>
            <a:ext uri="{FF2B5EF4-FFF2-40B4-BE49-F238E27FC236}">
              <a16:creationId xmlns:a16="http://schemas.microsoft.com/office/drawing/2014/main" id="{78FA0FF5-7AAB-476E-B658-8892970827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73777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886</xdr:row>
      <xdr:rowOff>9525</xdr:rowOff>
    </xdr:from>
    <xdr:to>
      <xdr:col>6</xdr:col>
      <xdr:colOff>285750</xdr:colOff>
      <xdr:row>888</xdr:row>
      <xdr:rowOff>0</xdr:rowOff>
    </xdr:to>
    <xdr:sp macro="" textlink="">
      <xdr:nvSpPr>
        <xdr:cNvPr id="43" name="CuadroTexto 34">
          <a:extLst>
            <a:ext uri="{FF2B5EF4-FFF2-40B4-BE49-F238E27FC236}">
              <a16:creationId xmlns:a16="http://schemas.microsoft.com/office/drawing/2014/main" id="{D49F398F-F6BC-482B-B311-ED4A2CA4F7F0}"/>
            </a:ext>
          </a:extLst>
        </xdr:cNvPr>
        <xdr:cNvSpPr txBox="1"/>
      </xdr:nvSpPr>
      <xdr:spPr>
        <a:xfrm>
          <a:off x="3152775" y="1773269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681</xdr:row>
      <xdr:rowOff>28575</xdr:rowOff>
    </xdr:from>
    <xdr:to>
      <xdr:col>1</xdr:col>
      <xdr:colOff>2638425</xdr:colOff>
      <xdr:row>684</xdr:row>
      <xdr:rowOff>152401</xdr:rowOff>
    </xdr:to>
    <xdr:pic>
      <xdr:nvPicPr>
        <xdr:cNvPr id="44" name="1 Imagen" descr=" ">
          <a:extLst>
            <a:ext uri="{FF2B5EF4-FFF2-40B4-BE49-F238E27FC236}">
              <a16:creationId xmlns:a16="http://schemas.microsoft.com/office/drawing/2014/main" id="{051F24B0-1E24-489E-9046-81AA7D2F3F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363122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681</xdr:row>
      <xdr:rowOff>9525</xdr:rowOff>
    </xdr:from>
    <xdr:to>
      <xdr:col>6</xdr:col>
      <xdr:colOff>285750</xdr:colOff>
      <xdr:row>683</xdr:row>
      <xdr:rowOff>0</xdr:rowOff>
    </xdr:to>
    <xdr:sp macro="" textlink="">
      <xdr:nvSpPr>
        <xdr:cNvPr id="45" name="CuadroTexto 36">
          <a:extLst>
            <a:ext uri="{FF2B5EF4-FFF2-40B4-BE49-F238E27FC236}">
              <a16:creationId xmlns:a16="http://schemas.microsoft.com/office/drawing/2014/main" id="{D6EB09AA-96EB-44E2-A6A4-95C6D6FFF7AF}"/>
            </a:ext>
          </a:extLst>
        </xdr:cNvPr>
        <xdr:cNvSpPr txBox="1"/>
      </xdr:nvSpPr>
      <xdr:spPr>
        <a:xfrm>
          <a:off x="3152775" y="136293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510</xdr:row>
      <xdr:rowOff>60325</xdr:rowOff>
    </xdr:from>
    <xdr:to>
      <xdr:col>1</xdr:col>
      <xdr:colOff>2781300</xdr:colOff>
      <xdr:row>513</xdr:row>
      <xdr:rowOff>184151</xdr:rowOff>
    </xdr:to>
    <xdr:pic>
      <xdr:nvPicPr>
        <xdr:cNvPr id="46" name="1 Imagen" descr=" ">
          <a:extLst>
            <a:ext uri="{FF2B5EF4-FFF2-40B4-BE49-F238E27FC236}">
              <a16:creationId xmlns:a16="http://schemas.microsoft.com/office/drawing/2014/main" id="{85CF8C46-7701-4F0B-BBCF-DC11B7D5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01968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510</xdr:row>
      <xdr:rowOff>9525</xdr:rowOff>
    </xdr:from>
    <xdr:to>
      <xdr:col>6</xdr:col>
      <xdr:colOff>285750</xdr:colOff>
      <xdr:row>512</xdr:row>
      <xdr:rowOff>0</xdr:rowOff>
    </xdr:to>
    <xdr:sp macro="" textlink="">
      <xdr:nvSpPr>
        <xdr:cNvPr id="47" name="CuadroTexto 34">
          <a:extLst>
            <a:ext uri="{FF2B5EF4-FFF2-40B4-BE49-F238E27FC236}">
              <a16:creationId xmlns:a16="http://schemas.microsoft.com/office/drawing/2014/main" id="{3D6C3225-4D29-45AE-84DE-F946913E3E84}"/>
            </a:ext>
          </a:extLst>
        </xdr:cNvPr>
        <xdr:cNvSpPr txBox="1"/>
      </xdr:nvSpPr>
      <xdr:spPr>
        <a:xfrm>
          <a:off x="3152775" y="101917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612</xdr:row>
      <xdr:rowOff>28575</xdr:rowOff>
    </xdr:from>
    <xdr:to>
      <xdr:col>1</xdr:col>
      <xdr:colOff>2638425</xdr:colOff>
      <xdr:row>615</xdr:row>
      <xdr:rowOff>152401</xdr:rowOff>
    </xdr:to>
    <xdr:pic>
      <xdr:nvPicPr>
        <xdr:cNvPr id="48" name="1 Imagen" descr=" ">
          <a:extLst>
            <a:ext uri="{FF2B5EF4-FFF2-40B4-BE49-F238E27FC236}">
              <a16:creationId xmlns:a16="http://schemas.microsoft.com/office/drawing/2014/main" id="{877009AB-7AE3-4C11-B464-16D4463CFBB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2358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612</xdr:row>
      <xdr:rowOff>9525</xdr:rowOff>
    </xdr:from>
    <xdr:to>
      <xdr:col>6</xdr:col>
      <xdr:colOff>285750</xdr:colOff>
      <xdr:row>614</xdr:row>
      <xdr:rowOff>0</xdr:rowOff>
    </xdr:to>
    <xdr:sp macro="" textlink="">
      <xdr:nvSpPr>
        <xdr:cNvPr id="49" name="CuadroTexto 36">
          <a:extLst>
            <a:ext uri="{FF2B5EF4-FFF2-40B4-BE49-F238E27FC236}">
              <a16:creationId xmlns:a16="http://schemas.microsoft.com/office/drawing/2014/main" id="{F9783BE0-6A09-44EE-B4A4-40F787BFACF1}"/>
            </a:ext>
          </a:extLst>
        </xdr:cNvPr>
        <xdr:cNvSpPr txBox="1"/>
      </xdr:nvSpPr>
      <xdr:spPr>
        <a:xfrm>
          <a:off x="3152775" y="122339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646</xdr:row>
      <xdr:rowOff>28575</xdr:rowOff>
    </xdr:from>
    <xdr:to>
      <xdr:col>1</xdr:col>
      <xdr:colOff>2638425</xdr:colOff>
      <xdr:row>649</xdr:row>
      <xdr:rowOff>152401</xdr:rowOff>
    </xdr:to>
    <xdr:pic>
      <xdr:nvPicPr>
        <xdr:cNvPr id="50" name="1 Imagen" descr=" ">
          <a:extLst>
            <a:ext uri="{FF2B5EF4-FFF2-40B4-BE49-F238E27FC236}">
              <a16:creationId xmlns:a16="http://schemas.microsoft.com/office/drawing/2014/main" id="{91017E7A-4C0D-4A44-95CC-59D2755C4EB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92352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646</xdr:row>
      <xdr:rowOff>9525</xdr:rowOff>
    </xdr:from>
    <xdr:to>
      <xdr:col>6</xdr:col>
      <xdr:colOff>285750</xdr:colOff>
      <xdr:row>648</xdr:row>
      <xdr:rowOff>0</xdr:rowOff>
    </xdr:to>
    <xdr:sp macro="" textlink="">
      <xdr:nvSpPr>
        <xdr:cNvPr id="51" name="CuadroTexto 36">
          <a:extLst>
            <a:ext uri="{FF2B5EF4-FFF2-40B4-BE49-F238E27FC236}">
              <a16:creationId xmlns:a16="http://schemas.microsoft.com/office/drawing/2014/main" id="{D41BEF80-98B9-4CFE-82A6-F133FBF74FB9}"/>
            </a:ext>
          </a:extLst>
        </xdr:cNvPr>
        <xdr:cNvSpPr txBox="1"/>
      </xdr:nvSpPr>
      <xdr:spPr>
        <a:xfrm>
          <a:off x="3152775" y="1292161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920</xdr:row>
      <xdr:rowOff>28575</xdr:rowOff>
    </xdr:from>
    <xdr:to>
      <xdr:col>1</xdr:col>
      <xdr:colOff>2638425</xdr:colOff>
      <xdr:row>923</xdr:row>
      <xdr:rowOff>152401</xdr:rowOff>
    </xdr:to>
    <xdr:pic>
      <xdr:nvPicPr>
        <xdr:cNvPr id="52" name="1 Imagen" descr=" ">
          <a:extLst>
            <a:ext uri="{FF2B5EF4-FFF2-40B4-BE49-F238E27FC236}">
              <a16:creationId xmlns:a16="http://schemas.microsoft.com/office/drawing/2014/main" id="{3C32432B-552B-46D2-85CE-68FA7C70C4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842135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920</xdr:row>
      <xdr:rowOff>9525</xdr:rowOff>
    </xdr:from>
    <xdr:to>
      <xdr:col>6</xdr:col>
      <xdr:colOff>285750</xdr:colOff>
      <xdr:row>922</xdr:row>
      <xdr:rowOff>0</xdr:rowOff>
    </xdr:to>
    <xdr:sp macro="" textlink="">
      <xdr:nvSpPr>
        <xdr:cNvPr id="53" name="CuadroTexto 36">
          <a:extLst>
            <a:ext uri="{FF2B5EF4-FFF2-40B4-BE49-F238E27FC236}">
              <a16:creationId xmlns:a16="http://schemas.microsoft.com/office/drawing/2014/main" id="{86997E7D-0F3F-4858-AE75-5E6AC080CE40}"/>
            </a:ext>
          </a:extLst>
        </xdr:cNvPr>
        <xdr:cNvSpPr txBox="1"/>
      </xdr:nvSpPr>
      <xdr:spPr>
        <a:xfrm>
          <a:off x="3152775" y="1841944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954</xdr:row>
      <xdr:rowOff>28575</xdr:rowOff>
    </xdr:from>
    <xdr:to>
      <xdr:col>1</xdr:col>
      <xdr:colOff>2638425</xdr:colOff>
      <xdr:row>957</xdr:row>
      <xdr:rowOff>152401</xdr:rowOff>
    </xdr:to>
    <xdr:pic>
      <xdr:nvPicPr>
        <xdr:cNvPr id="54" name="1 Imagen" descr=" ">
          <a:extLst>
            <a:ext uri="{FF2B5EF4-FFF2-40B4-BE49-F238E27FC236}">
              <a16:creationId xmlns:a16="http://schemas.microsoft.com/office/drawing/2014/main" id="{D8FE6D01-A575-48CE-977C-0012D461AEF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10810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954</xdr:row>
      <xdr:rowOff>9525</xdr:rowOff>
    </xdr:from>
    <xdr:to>
      <xdr:col>6</xdr:col>
      <xdr:colOff>285750</xdr:colOff>
      <xdr:row>956</xdr:row>
      <xdr:rowOff>0</xdr:rowOff>
    </xdr:to>
    <xdr:sp macro="" textlink="">
      <xdr:nvSpPr>
        <xdr:cNvPr id="55" name="CuadroTexto 36">
          <a:extLst>
            <a:ext uri="{FF2B5EF4-FFF2-40B4-BE49-F238E27FC236}">
              <a16:creationId xmlns:a16="http://schemas.microsoft.com/office/drawing/2014/main" id="{9B858B01-EA8A-49E6-A011-90B1B8931F2E}"/>
            </a:ext>
          </a:extLst>
        </xdr:cNvPr>
        <xdr:cNvSpPr txBox="1"/>
      </xdr:nvSpPr>
      <xdr:spPr>
        <a:xfrm>
          <a:off x="3152775" y="19106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988</xdr:row>
      <xdr:rowOff>28575</xdr:rowOff>
    </xdr:from>
    <xdr:to>
      <xdr:col>1</xdr:col>
      <xdr:colOff>2638425</xdr:colOff>
      <xdr:row>991</xdr:row>
      <xdr:rowOff>152401</xdr:rowOff>
    </xdr:to>
    <xdr:pic>
      <xdr:nvPicPr>
        <xdr:cNvPr id="56" name="1 Imagen" descr=" ">
          <a:extLst>
            <a:ext uri="{FF2B5EF4-FFF2-40B4-BE49-F238E27FC236}">
              <a16:creationId xmlns:a16="http://schemas.microsoft.com/office/drawing/2014/main" id="{864891F2-C558-4D29-BB17-C9C18E8043D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79485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988</xdr:row>
      <xdr:rowOff>9525</xdr:rowOff>
    </xdr:from>
    <xdr:to>
      <xdr:col>6</xdr:col>
      <xdr:colOff>285750</xdr:colOff>
      <xdr:row>990</xdr:row>
      <xdr:rowOff>0</xdr:rowOff>
    </xdr:to>
    <xdr:sp macro="" textlink="">
      <xdr:nvSpPr>
        <xdr:cNvPr id="57" name="CuadroTexto 36">
          <a:extLst>
            <a:ext uri="{FF2B5EF4-FFF2-40B4-BE49-F238E27FC236}">
              <a16:creationId xmlns:a16="http://schemas.microsoft.com/office/drawing/2014/main" id="{8A8CA6E7-81DC-4F39-BF5C-EC6065AE47BB}"/>
            </a:ext>
          </a:extLst>
        </xdr:cNvPr>
        <xdr:cNvSpPr txBox="1"/>
      </xdr:nvSpPr>
      <xdr:spPr>
        <a:xfrm>
          <a:off x="3152775" y="197929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750</xdr:row>
      <xdr:rowOff>28575</xdr:rowOff>
    </xdr:from>
    <xdr:to>
      <xdr:col>1</xdr:col>
      <xdr:colOff>2638425</xdr:colOff>
      <xdr:row>753</xdr:row>
      <xdr:rowOff>152401</xdr:rowOff>
    </xdr:to>
    <xdr:pic>
      <xdr:nvPicPr>
        <xdr:cNvPr id="58" name="1 Imagen" descr=" ">
          <a:extLst>
            <a:ext uri="{FF2B5EF4-FFF2-40B4-BE49-F238E27FC236}">
              <a16:creationId xmlns:a16="http://schemas.microsoft.com/office/drawing/2014/main" id="{00EF3A7A-D076-4E3B-A7BB-60E510B0E7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0171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750</xdr:row>
      <xdr:rowOff>9525</xdr:rowOff>
    </xdr:from>
    <xdr:to>
      <xdr:col>6</xdr:col>
      <xdr:colOff>285750</xdr:colOff>
      <xdr:row>752</xdr:row>
      <xdr:rowOff>0</xdr:rowOff>
    </xdr:to>
    <xdr:sp macro="" textlink="">
      <xdr:nvSpPr>
        <xdr:cNvPr id="59" name="CuadroTexto 36">
          <a:extLst>
            <a:ext uri="{FF2B5EF4-FFF2-40B4-BE49-F238E27FC236}">
              <a16:creationId xmlns:a16="http://schemas.microsoft.com/office/drawing/2014/main" id="{900FA5F9-6C0B-401C-BC1B-1254CC314D88}"/>
            </a:ext>
          </a:extLst>
        </xdr:cNvPr>
        <xdr:cNvSpPr txBox="1"/>
      </xdr:nvSpPr>
      <xdr:spPr>
        <a:xfrm>
          <a:off x="3152775" y="150152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340</xdr:row>
      <xdr:rowOff>28575</xdr:rowOff>
    </xdr:from>
    <xdr:to>
      <xdr:col>1</xdr:col>
      <xdr:colOff>2781300</xdr:colOff>
      <xdr:row>343</xdr:row>
      <xdr:rowOff>152401</xdr:rowOff>
    </xdr:to>
    <xdr:pic>
      <xdr:nvPicPr>
        <xdr:cNvPr id="60" name="1 Imagen" descr=" ">
          <a:extLst>
            <a:ext uri="{FF2B5EF4-FFF2-40B4-BE49-F238E27FC236}">
              <a16:creationId xmlns:a16="http://schemas.microsoft.com/office/drawing/2014/main" id="{51FAFB35-43B8-4B9E-BDD4-22031A0E41D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7932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340</xdr:row>
      <xdr:rowOff>9525</xdr:rowOff>
    </xdr:from>
    <xdr:to>
      <xdr:col>6</xdr:col>
      <xdr:colOff>285750</xdr:colOff>
      <xdr:row>342</xdr:row>
      <xdr:rowOff>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A09DD22-D06B-4627-904C-590E790A46B0}"/>
            </a:ext>
          </a:extLst>
        </xdr:cNvPr>
        <xdr:cNvSpPr txBox="1"/>
      </xdr:nvSpPr>
      <xdr:spPr>
        <a:xfrm>
          <a:off x="3152775" y="679132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h\Desktop\Museo%20Memoria%20y%20Tolerancia\5s\Evaluaci&#243;n%205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5s"/>
      <sheetName val="GENERAL"/>
      <sheetName val="GENERAL 5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4" displayName="Tabla4" ref="A8:H39" totalsRowShown="0" headerRowDxfId="71" dataDxfId="70" tableBorderDxfId="69">
  <autoFilter ref="A8:H39"/>
  <tableColumns count="8">
    <tableColumn id="1" name="No" dataDxfId="68"/>
    <tableColumn id="2" name="OPERADOR" dataDxfId="67"/>
    <tableColumn id="3" name="Enero" dataDxfId="66"/>
    <tableColumn id="4" name="Febrero" dataDxfId="65">
      <calculatedColumnFormula>'[1]EVALUACION 5s'!D33</calculatedColumnFormula>
    </tableColumn>
    <tableColumn id="5" name="Marzo" dataDxfId="64"/>
    <tableColumn id="6" name="Abril" dataDxfId="63"/>
    <tableColumn id="8" name="Mayo" dataDxfId="62"/>
    <tableColumn id="7" name="Junio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nt_prev" displayName="Int_prev" ref="C9:F11" totalsRowShown="0" headerRowDxfId="60" headerRowBorderDxfId="59" tableBorderDxfId="58">
  <autoFilter ref="C9:F11"/>
  <tableColumns count="4">
    <tableColumn id="1" name="Programadas"/>
    <tableColumn id="2" name="Reprogramado">
      <calculatedColumnFormula>D9/C9</calculatedColumnFormula>
    </tableColumn>
    <tableColumn id="3" name="Realizado" dataDxfId="57">
      <calculatedColumnFormula>E9/C9</calculatedColumnFormula>
    </tableColumn>
    <tableColumn id="4" name="No realizado" dataDxfId="56">
      <calculatedColumnFormula>F9/C9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Int_corr" displayName="Int_corr" ref="C17:F19" totalsRowShown="0" headerRowDxfId="55" tableBorderDxfId="54">
  <autoFilter ref="C17:F19"/>
  <tableColumns count="4">
    <tableColumn id="1" name="Programadas"/>
    <tableColumn id="2" name="Reprogramado">
      <calculatedColumnFormula>D17/C17</calculatedColumnFormula>
    </tableColumn>
    <tableColumn id="3" name="Realizado">
      <calculatedColumnFormula>E17/C17</calculatedColumnFormula>
    </tableColumn>
    <tableColumn id="4" name="No realizado">
      <calculatedColumnFormula>F17/C17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Int_total" displayName="Int_total" ref="J17:K19" totalsRowShown="0" headerRowDxfId="53" headerRowBorderDxfId="52" tableBorderDxfId="51" totalsRowBorderDxfId="50">
  <autoFilter ref="J17:K19"/>
  <tableColumns count="2">
    <tableColumn id="1" name="Total intervenciones"/>
    <tableColumn id="2" name="Total realizado">
      <calculatedColumnFormula>K17/J17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_efic" displayName="T_efic" ref="A14:AT58" totalsRowShown="0">
  <autoFilter ref="A14:AT58"/>
  <tableColumns count="46">
    <tableColumn id="1" name="Columna1"/>
    <tableColumn id="2" name="Columna2"/>
    <tableColumn id="3" name="Columna3"/>
    <tableColumn id="77" name="Columna310"/>
    <tableColumn id="4" name="Columna4" dataDxfId="34"/>
    <tableColumn id="5" name="Columna5"/>
    <tableColumn id="6" name="Columna6"/>
    <tableColumn id="7" name="Columna7"/>
    <tableColumn id="8" name="Columna8"/>
    <tableColumn id="9" name="Columna9"/>
    <tableColumn id="10" name="Columna10" dataDxfId="33"/>
    <tableColumn id="11" name="Columna11" dataDxfId="32"/>
    <tableColumn id="12" name="Columna12" dataDxfId="31"/>
    <tableColumn id="13" name="Columna13" dataDxfId="30"/>
    <tableColumn id="14" name="Columna14" dataDxfId="29"/>
    <tableColumn id="15" name="Columna15" dataDxfId="28"/>
    <tableColumn id="16" name="Columna16" dataDxfId="27"/>
    <tableColumn id="17" name="Columna17" dataDxfId="26"/>
    <tableColumn id="18" name="Columna18" dataDxfId="25"/>
    <tableColumn id="19" name="Columna19" dataDxfId="24"/>
    <tableColumn id="20" name="Columna20" dataDxfId="23"/>
    <tableColumn id="21" name="Columna21" dataDxfId="22"/>
    <tableColumn id="22" name="Columna22" dataDxfId="21"/>
    <tableColumn id="23" name="Columna23" dataDxfId="20"/>
    <tableColumn id="24" name="Columna24" dataDxfId="19"/>
    <tableColumn id="25" name="Columna25" dataDxfId="18"/>
    <tableColumn id="26" name="Columna26" dataDxfId="17"/>
    <tableColumn id="27" name="Columna27" dataDxfId="16"/>
    <tableColumn id="28" name="Columna28" dataDxfId="15"/>
    <tableColumn id="29" name="Columna29" dataDxfId="14"/>
    <tableColumn id="30" name="Columna30" dataDxfId="13"/>
    <tableColumn id="31" name="Columna31" dataDxfId="12"/>
    <tableColumn id="32" name="Columna32" dataDxfId="11"/>
    <tableColumn id="33" name="Columna33" dataDxfId="10"/>
    <tableColumn id="34" name="Columna34" dataDxfId="9"/>
    <tableColumn id="35" name="Columna35" dataDxfId="8"/>
    <tableColumn id="36" name="Columna36" dataDxfId="7"/>
    <tableColumn id="37" name="Columna37" dataDxfId="6"/>
    <tableColumn id="38" name="Columna38" dataDxfId="5"/>
    <tableColumn id="39" name="Columna39" dataDxfId="4"/>
    <tableColumn id="40" name="Columna40" dataDxfId="3"/>
    <tableColumn id="41" name="Columna41" dataDxfId="2" dataCellStyle="Porcentaje">
      <calculatedColumnFormula>AR15/AS15</calculatedColumnFormula>
    </tableColumn>
    <tableColumn id="42" name="Columna42"/>
    <tableColumn id="43" name="Columna43">
      <calculatedColumnFormula>SUM(K15:AO15)</calculatedColumnFormula>
    </tableColumn>
    <tableColumn id="44" name="Columna44" dataDxfId="1"/>
    <tableColumn id="45" name="Columna4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B1:AA50"/>
  <sheetViews>
    <sheetView tabSelected="1" zoomScale="85" zoomScaleNormal="85" workbookViewId="0">
      <selection activeCell="M24" sqref="M24"/>
    </sheetView>
  </sheetViews>
  <sheetFormatPr baseColWidth="10" defaultRowHeight="15" x14ac:dyDescent="0.25"/>
  <cols>
    <col min="1" max="1" width="3.7109375" style="143" customWidth="1"/>
    <col min="2" max="4" width="11.42578125" style="143"/>
    <col min="5" max="5" width="12" style="143" customWidth="1"/>
    <col min="6" max="6" width="30.85546875" style="143" customWidth="1"/>
    <col min="7" max="10" width="8.5703125" style="143" customWidth="1"/>
    <col min="11" max="11" width="9.85546875" style="143" customWidth="1"/>
    <col min="12" max="12" width="8.5703125" style="143" customWidth="1"/>
    <col min="13" max="13" width="9.5703125" style="143" customWidth="1"/>
    <col min="14" max="14" width="4.140625" style="143" customWidth="1"/>
    <col min="15" max="15" width="10.140625" style="143" customWidth="1"/>
    <col min="16" max="19" width="8.85546875" style="143" customWidth="1"/>
    <col min="20" max="20" width="11.140625" style="143" bestFit="1" customWidth="1"/>
    <col min="21" max="21" width="10.7109375" style="143" customWidth="1"/>
    <col min="22" max="22" width="8.85546875" style="143" hidden="1" customWidth="1"/>
    <col min="23" max="23" width="9.42578125" style="143" hidden="1" customWidth="1"/>
    <col min="24" max="25" width="11.42578125" style="143" hidden="1" customWidth="1"/>
    <col min="26" max="16384" width="11.42578125" style="143"/>
  </cols>
  <sheetData>
    <row r="1" spans="2:25" ht="15.75" thickBot="1" x14ac:dyDescent="0.3"/>
    <row r="2" spans="2:25" ht="34.5" customHeight="1" thickBot="1" x14ac:dyDescent="0.35">
      <c r="B2" s="324"/>
      <c r="C2" s="325"/>
      <c r="D2" s="326"/>
      <c r="E2" s="281" t="s">
        <v>3</v>
      </c>
      <c r="F2" s="282"/>
      <c r="G2" s="283"/>
      <c r="H2" s="283"/>
      <c r="I2" s="283"/>
      <c r="J2" s="283"/>
      <c r="K2" s="282"/>
      <c r="L2" s="282"/>
      <c r="M2" s="284"/>
      <c r="N2" s="144"/>
      <c r="O2" s="281" t="s">
        <v>18</v>
      </c>
      <c r="P2" s="282"/>
      <c r="Q2" s="282"/>
      <c r="R2" s="282"/>
      <c r="S2" s="282"/>
      <c r="T2" s="282"/>
      <c r="U2" s="282"/>
      <c r="V2" s="282"/>
      <c r="W2" s="282"/>
      <c r="X2" s="282"/>
      <c r="Y2" s="284"/>
    </row>
    <row r="3" spans="2:25" ht="19.5" thickBot="1" x14ac:dyDescent="0.35">
      <c r="B3" s="327"/>
      <c r="C3" s="328"/>
      <c r="D3" s="329"/>
      <c r="E3" s="145" t="s">
        <v>4</v>
      </c>
      <c r="F3" s="146">
        <v>2024</v>
      </c>
      <c r="G3" s="147" t="s">
        <v>29</v>
      </c>
      <c r="H3" s="148" t="s">
        <v>6</v>
      </c>
      <c r="I3" s="149"/>
      <c r="J3" s="150"/>
      <c r="K3" s="151" t="s">
        <v>5</v>
      </c>
      <c r="L3" s="148" t="s">
        <v>290</v>
      </c>
      <c r="M3" s="152"/>
      <c r="N3" s="153"/>
      <c r="O3" s="205"/>
      <c r="P3" s="208" t="s">
        <v>7</v>
      </c>
      <c r="Q3" s="209" t="s">
        <v>310</v>
      </c>
      <c r="R3" s="206"/>
      <c r="S3" s="206"/>
      <c r="T3" s="207"/>
      <c r="U3" s="216"/>
      <c r="V3" s="217"/>
      <c r="W3" s="217"/>
      <c r="X3" s="210"/>
      <c r="Y3" s="204"/>
    </row>
    <row r="4" spans="2:25" ht="15.75" customHeight="1" thickBot="1" x14ac:dyDescent="0.3">
      <c r="B4" s="285" t="s">
        <v>16</v>
      </c>
      <c r="C4" s="287" t="s">
        <v>1</v>
      </c>
      <c r="D4" s="288"/>
      <c r="E4" s="291" t="s">
        <v>36</v>
      </c>
      <c r="F4" s="285" t="s">
        <v>2</v>
      </c>
      <c r="G4" s="154"/>
      <c r="H4" s="155" t="s">
        <v>56</v>
      </c>
      <c r="I4" s="156"/>
      <c r="J4" s="297" t="s">
        <v>57</v>
      </c>
      <c r="K4" s="293" t="s">
        <v>308</v>
      </c>
      <c r="L4" s="157" t="s">
        <v>0</v>
      </c>
      <c r="M4" s="295" t="s">
        <v>309</v>
      </c>
      <c r="N4" s="158"/>
      <c r="O4" s="314" t="s">
        <v>27</v>
      </c>
      <c r="P4" s="315"/>
      <c r="Q4" s="315"/>
      <c r="R4" s="315"/>
      <c r="S4" s="315"/>
      <c r="T4" s="315"/>
      <c r="U4" s="315"/>
      <c r="V4" s="315"/>
      <c r="W4" s="315"/>
      <c r="X4" s="315"/>
      <c r="Y4" s="316"/>
    </row>
    <row r="5" spans="2:25" ht="22.5" customHeight="1" thickBot="1" x14ac:dyDescent="0.3">
      <c r="B5" s="286"/>
      <c r="C5" s="289"/>
      <c r="D5" s="290"/>
      <c r="E5" s="292"/>
      <c r="F5" s="286"/>
      <c r="G5" s="159" t="s">
        <v>307</v>
      </c>
      <c r="H5" s="159" t="s">
        <v>288</v>
      </c>
      <c r="I5" s="159" t="s">
        <v>289</v>
      </c>
      <c r="J5" s="298"/>
      <c r="K5" s="294"/>
      <c r="L5" s="160" t="s">
        <v>14</v>
      </c>
      <c r="M5" s="296"/>
      <c r="N5" s="158"/>
      <c r="O5" s="161" t="s">
        <v>21</v>
      </c>
      <c r="P5" s="161" t="s">
        <v>24</v>
      </c>
      <c r="Q5" s="161" t="s">
        <v>23</v>
      </c>
      <c r="R5" s="161" t="s">
        <v>26</v>
      </c>
      <c r="S5" s="161" t="s">
        <v>304</v>
      </c>
      <c r="T5" s="161" t="s">
        <v>20</v>
      </c>
      <c r="U5" s="161" t="s">
        <v>306</v>
      </c>
      <c r="V5" s="161"/>
      <c r="W5" s="162"/>
      <c r="X5" s="203"/>
      <c r="Y5" s="162"/>
    </row>
    <row r="6" spans="2:25" ht="15" customHeight="1" x14ac:dyDescent="0.25">
      <c r="B6" s="317">
        <v>1</v>
      </c>
      <c r="C6" s="299" t="s">
        <v>47</v>
      </c>
      <c r="D6" s="300"/>
      <c r="E6" s="303" t="s">
        <v>43</v>
      </c>
      <c r="F6" s="304" t="s">
        <v>32</v>
      </c>
      <c r="G6" s="308">
        <v>177</v>
      </c>
      <c r="H6" s="278">
        <v>241</v>
      </c>
      <c r="I6" s="307">
        <v>195</v>
      </c>
      <c r="J6" s="305">
        <f>I28</f>
        <v>224.76666666666671</v>
      </c>
      <c r="K6" s="307">
        <f>INDEX(Int_total[Total realizado],1,1)</f>
        <v>244</v>
      </c>
      <c r="L6" s="274">
        <v>0.25</v>
      </c>
      <c r="M6" s="276">
        <f>(K6/J6)*L6</f>
        <v>0.27139255524247363</v>
      </c>
      <c r="N6" s="280"/>
      <c r="O6" s="271">
        <f t="shared" ref="O6:Y6" si="0">$M$6</f>
        <v>0.27139255524247363</v>
      </c>
      <c r="P6" s="265">
        <f t="shared" si="0"/>
        <v>0.27139255524247363</v>
      </c>
      <c r="Q6" s="265">
        <f t="shared" si="0"/>
        <v>0.27139255524247363</v>
      </c>
      <c r="R6" s="265">
        <f t="shared" si="0"/>
        <v>0.27139255524247363</v>
      </c>
      <c r="S6" s="265">
        <f t="shared" si="0"/>
        <v>0.27139255524247363</v>
      </c>
      <c r="T6" s="265">
        <f t="shared" si="0"/>
        <v>0.27139255524247363</v>
      </c>
      <c r="U6" s="265">
        <f t="shared" si="0"/>
        <v>0.27139255524247363</v>
      </c>
      <c r="V6" s="265">
        <f t="shared" si="0"/>
        <v>0.27139255524247363</v>
      </c>
      <c r="W6" s="265">
        <f t="shared" si="0"/>
        <v>0.27139255524247363</v>
      </c>
      <c r="X6" s="320">
        <f t="shared" si="0"/>
        <v>0.27139255524247363</v>
      </c>
      <c r="Y6" s="219">
        <f t="shared" si="0"/>
        <v>0.27139255524247363</v>
      </c>
    </row>
    <row r="7" spans="2:25" x14ac:dyDescent="0.25">
      <c r="B7" s="318"/>
      <c r="C7" s="301"/>
      <c r="D7" s="302"/>
      <c r="E7" s="303"/>
      <c r="F7" s="253"/>
      <c r="G7" s="309"/>
      <c r="H7" s="279"/>
      <c r="I7" s="279"/>
      <c r="J7" s="306"/>
      <c r="K7" s="279"/>
      <c r="L7" s="249"/>
      <c r="M7" s="277"/>
      <c r="N7" s="280"/>
      <c r="O7" s="264"/>
      <c r="P7" s="260"/>
      <c r="Q7" s="260"/>
      <c r="R7" s="260"/>
      <c r="S7" s="260"/>
      <c r="T7" s="260"/>
      <c r="U7" s="260"/>
      <c r="V7" s="260"/>
      <c r="W7" s="260"/>
      <c r="X7" s="321"/>
      <c r="Y7" s="220"/>
    </row>
    <row r="8" spans="2:25" ht="15" customHeight="1" x14ac:dyDescent="0.25">
      <c r="B8" s="319">
        <v>2</v>
      </c>
      <c r="C8" s="252" t="s">
        <v>35</v>
      </c>
      <c r="D8" s="252"/>
      <c r="E8" s="252" t="s">
        <v>43</v>
      </c>
      <c r="F8" s="253" t="s">
        <v>48</v>
      </c>
      <c r="G8" s="273">
        <v>0.83</v>
      </c>
      <c r="H8" s="256">
        <v>0.87</v>
      </c>
      <c r="I8" s="256">
        <v>0.82</v>
      </c>
      <c r="J8" s="254">
        <v>0.9</v>
      </c>
      <c r="K8" s="256">
        <f>INDEX(Int_total[Total realizado],2,1)</f>
        <v>0.85314685314685312</v>
      </c>
      <c r="L8" s="268">
        <v>0.25</v>
      </c>
      <c r="M8" s="275">
        <f>(K8*L8)</f>
        <v>0.21328671328671328</v>
      </c>
      <c r="N8" s="280"/>
      <c r="O8" s="263">
        <f t="shared" ref="O8:Y8" si="1">$M$8</f>
        <v>0.21328671328671328</v>
      </c>
      <c r="P8" s="259">
        <f t="shared" si="1"/>
        <v>0.21328671328671328</v>
      </c>
      <c r="Q8" s="259">
        <f t="shared" si="1"/>
        <v>0.21328671328671328</v>
      </c>
      <c r="R8" s="259">
        <f t="shared" si="1"/>
        <v>0.21328671328671328</v>
      </c>
      <c r="S8" s="259">
        <f t="shared" si="1"/>
        <v>0.21328671328671328</v>
      </c>
      <c r="T8" s="259">
        <f t="shared" si="1"/>
        <v>0.21328671328671328</v>
      </c>
      <c r="U8" s="259">
        <f t="shared" si="1"/>
        <v>0.21328671328671328</v>
      </c>
      <c r="V8" s="259">
        <f t="shared" si="1"/>
        <v>0.21328671328671328</v>
      </c>
      <c r="W8" s="259">
        <f t="shared" si="1"/>
        <v>0.21328671328671328</v>
      </c>
      <c r="X8" s="321">
        <f t="shared" si="1"/>
        <v>0.21328671328671328</v>
      </c>
      <c r="Y8" s="220">
        <f t="shared" si="1"/>
        <v>0.21328671328671328</v>
      </c>
    </row>
    <row r="9" spans="2:25" x14ac:dyDescent="0.25">
      <c r="B9" s="318"/>
      <c r="C9" s="252"/>
      <c r="D9" s="252"/>
      <c r="E9" s="252"/>
      <c r="F9" s="253"/>
      <c r="G9" s="262"/>
      <c r="H9" s="257"/>
      <c r="I9" s="257"/>
      <c r="J9" s="255"/>
      <c r="K9" s="257"/>
      <c r="L9" s="249"/>
      <c r="M9" s="275"/>
      <c r="N9" s="280"/>
      <c r="O9" s="264"/>
      <c r="P9" s="260"/>
      <c r="Q9" s="260"/>
      <c r="R9" s="260"/>
      <c r="S9" s="260"/>
      <c r="T9" s="260"/>
      <c r="U9" s="260"/>
      <c r="V9" s="260"/>
      <c r="W9" s="260"/>
      <c r="X9" s="321"/>
      <c r="Y9" s="220"/>
    </row>
    <row r="10" spans="2:25" ht="15" customHeight="1" x14ac:dyDescent="0.25">
      <c r="B10" s="319" t="s">
        <v>51</v>
      </c>
      <c r="C10" s="252" t="s">
        <v>42</v>
      </c>
      <c r="D10" s="252"/>
      <c r="E10" s="252" t="s">
        <v>44</v>
      </c>
      <c r="F10" s="253" t="s">
        <v>8</v>
      </c>
      <c r="G10" s="273">
        <v>1</v>
      </c>
      <c r="H10" s="227">
        <v>1</v>
      </c>
      <c r="I10" s="272">
        <v>1</v>
      </c>
      <c r="J10" s="254">
        <v>0.9</v>
      </c>
      <c r="K10" s="266">
        <f>'(A)Resumen'!E48</f>
        <v>1</v>
      </c>
      <c r="L10" s="268">
        <v>0.25</v>
      </c>
      <c r="M10" s="258">
        <f>K10*L10</f>
        <v>0.25</v>
      </c>
      <c r="N10" s="280"/>
      <c r="O10" s="271">
        <f>('(A)Resumen'!H36*$L$10)/100%</f>
        <v>0.25</v>
      </c>
      <c r="P10" s="265">
        <f>('(A)Resumen'!H38*$L$10)/100%</f>
        <v>0.25</v>
      </c>
      <c r="Q10" s="265">
        <f>('(A)Resumen'!H41*$L$10)/100%</f>
        <v>0.25</v>
      </c>
      <c r="R10" s="265">
        <f>('(A)Resumen'!H42*$L$10)/100%</f>
        <v>0.25</v>
      </c>
      <c r="S10" s="265">
        <f>('(A)Resumen'!H43*$L$10)/100%</f>
        <v>0.25</v>
      </c>
      <c r="T10" s="265">
        <f>('(A)Resumen'!H40*$L$10)/100%</f>
        <v>0.25</v>
      </c>
      <c r="U10" s="265">
        <f>('(A)Resumen'!H39*$L$10)/100%</f>
        <v>0.25</v>
      </c>
      <c r="V10" s="265">
        <f>('(A)Resumen'!H37*$L$10)/100%</f>
        <v>0.25</v>
      </c>
      <c r="W10" s="265">
        <f>('(A)Resumen'!H44*$L$10)/100%</f>
        <v>0.25</v>
      </c>
      <c r="X10" s="321">
        <f>('(A)Resumen'!H45*$L$10)/100%</f>
        <v>0.25</v>
      </c>
      <c r="Y10" s="220">
        <f>('(A)Resumen'!H46*$L$10)/100%</f>
        <v>0</v>
      </c>
    </row>
    <row r="11" spans="2:25" x14ac:dyDescent="0.25">
      <c r="B11" s="318"/>
      <c r="C11" s="252"/>
      <c r="D11" s="252"/>
      <c r="E11" s="252"/>
      <c r="F11" s="253"/>
      <c r="G11" s="274"/>
      <c r="H11" s="228"/>
      <c r="I11" s="272"/>
      <c r="J11" s="255"/>
      <c r="K11" s="267"/>
      <c r="L11" s="249"/>
      <c r="M11" s="258"/>
      <c r="N11" s="280"/>
      <c r="O11" s="264"/>
      <c r="P11" s="260"/>
      <c r="Q11" s="260"/>
      <c r="R11" s="260"/>
      <c r="S11" s="260"/>
      <c r="T11" s="260"/>
      <c r="U11" s="260"/>
      <c r="V11" s="260"/>
      <c r="W11" s="260"/>
      <c r="X11" s="321"/>
      <c r="Y11" s="220"/>
    </row>
    <row r="12" spans="2:25" ht="15" customHeight="1" x14ac:dyDescent="0.25">
      <c r="B12" s="319" t="s">
        <v>52</v>
      </c>
      <c r="C12" s="252" t="s">
        <v>28</v>
      </c>
      <c r="D12" s="252"/>
      <c r="E12" s="252" t="s">
        <v>44</v>
      </c>
      <c r="F12" s="253" t="s">
        <v>41</v>
      </c>
      <c r="G12" s="223"/>
      <c r="H12" s="261"/>
      <c r="I12" s="249"/>
      <c r="J12" s="254">
        <v>0.9</v>
      </c>
      <c r="K12" s="256"/>
      <c r="L12" s="249"/>
      <c r="M12" s="258"/>
      <c r="N12" s="280"/>
      <c r="O12" s="263"/>
      <c r="P12" s="269"/>
      <c r="Q12" s="269"/>
      <c r="R12" s="269"/>
      <c r="S12" s="269"/>
      <c r="T12" s="269"/>
      <c r="U12" s="269"/>
      <c r="V12" s="269"/>
      <c r="W12" s="269"/>
      <c r="X12" s="322"/>
      <c r="Y12" s="221"/>
    </row>
    <row r="13" spans="2:25" x14ac:dyDescent="0.25">
      <c r="B13" s="318"/>
      <c r="C13" s="252"/>
      <c r="D13" s="252"/>
      <c r="E13" s="252"/>
      <c r="F13" s="253"/>
      <c r="G13" s="224"/>
      <c r="H13" s="262"/>
      <c r="I13" s="249"/>
      <c r="J13" s="255"/>
      <c r="K13" s="257"/>
      <c r="L13" s="249"/>
      <c r="M13" s="258"/>
      <c r="N13" s="280"/>
      <c r="O13" s="264"/>
      <c r="P13" s="270"/>
      <c r="Q13" s="270"/>
      <c r="R13" s="270"/>
      <c r="S13" s="270"/>
      <c r="T13" s="270"/>
      <c r="U13" s="270"/>
      <c r="V13" s="270"/>
      <c r="W13" s="270"/>
      <c r="X13" s="322"/>
      <c r="Y13" s="221"/>
    </row>
    <row r="14" spans="2:25" x14ac:dyDescent="0.25">
      <c r="B14" s="319"/>
      <c r="C14" s="249" t="s">
        <v>9</v>
      </c>
      <c r="D14" s="249"/>
      <c r="E14" s="249"/>
      <c r="F14" s="253"/>
      <c r="G14" s="223"/>
      <c r="H14" s="261"/>
      <c r="I14" s="249"/>
      <c r="J14" s="254">
        <v>0.9</v>
      </c>
      <c r="K14" s="256"/>
      <c r="L14" s="249"/>
      <c r="M14" s="258"/>
      <c r="N14" s="280"/>
      <c r="O14" s="263"/>
      <c r="P14" s="269"/>
      <c r="Q14" s="269"/>
      <c r="R14" s="269"/>
      <c r="S14" s="269"/>
      <c r="T14" s="269"/>
      <c r="U14" s="269"/>
      <c r="V14" s="269"/>
      <c r="W14" s="269"/>
      <c r="X14" s="322"/>
      <c r="Y14" s="221"/>
    </row>
    <row r="15" spans="2:25" x14ac:dyDescent="0.25">
      <c r="B15" s="318"/>
      <c r="C15" s="249"/>
      <c r="D15" s="249"/>
      <c r="E15" s="249"/>
      <c r="F15" s="253"/>
      <c r="G15" s="224"/>
      <c r="H15" s="262"/>
      <c r="I15" s="249"/>
      <c r="J15" s="255"/>
      <c r="K15" s="257"/>
      <c r="L15" s="249"/>
      <c r="M15" s="258"/>
      <c r="N15" s="280"/>
      <c r="O15" s="264"/>
      <c r="P15" s="270"/>
      <c r="Q15" s="270"/>
      <c r="R15" s="270"/>
      <c r="S15" s="270"/>
      <c r="T15" s="270"/>
      <c r="U15" s="270"/>
      <c r="V15" s="270"/>
      <c r="W15" s="270"/>
      <c r="X15" s="322"/>
      <c r="Y15" s="221"/>
    </row>
    <row r="16" spans="2:25" x14ac:dyDescent="0.25">
      <c r="B16" s="319" t="s">
        <v>53</v>
      </c>
      <c r="C16" s="249" t="s">
        <v>10</v>
      </c>
      <c r="D16" s="249"/>
      <c r="E16" s="252" t="s">
        <v>45</v>
      </c>
      <c r="F16" s="253" t="s">
        <v>40</v>
      </c>
      <c r="G16" s="225">
        <v>0.94</v>
      </c>
      <c r="H16" s="225">
        <v>0.94</v>
      </c>
      <c r="I16" s="225">
        <v>0.94</v>
      </c>
      <c r="J16" s="254">
        <v>0.9</v>
      </c>
      <c r="K16" s="266">
        <f>'(C,3)Resumen'!C41</f>
        <v>0.94</v>
      </c>
      <c r="L16" s="268">
        <v>0.25</v>
      </c>
      <c r="M16" s="258">
        <f>K16*L16</f>
        <v>0.23499999999999999</v>
      </c>
      <c r="N16" s="280"/>
      <c r="O16" s="263">
        <f>('(C,3)Resumen'!$C14*$L$16)/100</f>
        <v>0.23499999999999999</v>
      </c>
      <c r="P16" s="259">
        <f>('(C,3)Resumen'!$C9*$L$16)/100</f>
        <v>0.23499999999999999</v>
      </c>
      <c r="Q16" s="259">
        <f>('(C,3)Resumen'!$C10*$L$16)/100</f>
        <v>0.23499999999999999</v>
      </c>
      <c r="R16" s="259">
        <f>('(C,3)Resumen'!$C11*$L$16)/100</f>
        <v>0.23499999999999999</v>
      </c>
      <c r="S16" s="259">
        <f>('(C,3)Resumen'!$C12*$L$16)/100</f>
        <v>0.23499999999999999</v>
      </c>
      <c r="T16" s="259">
        <f>('(C,3)Resumen'!$C17*$L$16)/100</f>
        <v>0.23499999999999999</v>
      </c>
      <c r="U16" s="259">
        <f>('(C,3)Resumen'!$C16*$L$16)/100</f>
        <v>0.23499999999999999</v>
      </c>
      <c r="V16" s="265">
        <f>('(C,3)Resumen'!$C15*$L$16)/100</f>
        <v>0.23499999999999999</v>
      </c>
      <c r="W16" s="259">
        <f>('(C,3)Resumen'!$C18*$L$16)/100</f>
        <v>0.23499999999999999</v>
      </c>
      <c r="X16" s="321">
        <f>('(C,3)Resumen'!$C19*$L$16)/100</f>
        <v>0.23499999999999999</v>
      </c>
      <c r="Y16" s="220">
        <f>('(C,3)Resumen'!$C20*$L$16)/100</f>
        <v>0.23499999999999999</v>
      </c>
    </row>
    <row r="17" spans="2:27" x14ac:dyDescent="0.25">
      <c r="B17" s="318"/>
      <c r="C17" s="249"/>
      <c r="D17" s="249"/>
      <c r="E17" s="252"/>
      <c r="F17" s="253"/>
      <c r="G17" s="226"/>
      <c r="H17" s="226"/>
      <c r="I17" s="226"/>
      <c r="J17" s="255"/>
      <c r="K17" s="267"/>
      <c r="L17" s="268"/>
      <c r="M17" s="258"/>
      <c r="N17" s="280"/>
      <c r="O17" s="264"/>
      <c r="P17" s="260"/>
      <c r="Q17" s="260"/>
      <c r="R17" s="260"/>
      <c r="S17" s="260"/>
      <c r="T17" s="260"/>
      <c r="U17" s="260"/>
      <c r="V17" s="260"/>
      <c r="W17" s="260"/>
      <c r="X17" s="321"/>
      <c r="Y17" s="220"/>
    </row>
    <row r="18" spans="2:27" x14ac:dyDescent="0.25">
      <c r="B18" s="319">
        <v>3</v>
      </c>
      <c r="C18" s="249" t="s">
        <v>11</v>
      </c>
      <c r="D18" s="249"/>
      <c r="E18" s="252" t="s">
        <v>43</v>
      </c>
      <c r="F18" s="253" t="s">
        <v>39</v>
      </c>
      <c r="G18" s="227"/>
      <c r="H18" s="261"/>
      <c r="I18" s="225"/>
      <c r="J18" s="254">
        <v>0.9</v>
      </c>
      <c r="K18" s="266"/>
      <c r="L18" s="268"/>
      <c r="M18" s="258"/>
      <c r="N18" s="280"/>
      <c r="O18" s="263"/>
      <c r="P18" s="259"/>
      <c r="Q18" s="259"/>
      <c r="R18" s="259"/>
      <c r="S18" s="259"/>
      <c r="T18" s="259"/>
      <c r="U18" s="259"/>
      <c r="V18" s="265"/>
      <c r="W18" s="259"/>
      <c r="X18" s="321"/>
      <c r="Y18" s="310"/>
    </row>
    <row r="19" spans="2:27" x14ac:dyDescent="0.25">
      <c r="B19" s="318"/>
      <c r="C19" s="249"/>
      <c r="D19" s="249"/>
      <c r="E19" s="252"/>
      <c r="F19" s="253"/>
      <c r="G19" s="228"/>
      <c r="H19" s="262"/>
      <c r="I19" s="226"/>
      <c r="J19" s="255"/>
      <c r="K19" s="267"/>
      <c r="L19" s="268"/>
      <c r="M19" s="258"/>
      <c r="N19" s="280"/>
      <c r="O19" s="264"/>
      <c r="P19" s="260"/>
      <c r="Q19" s="260"/>
      <c r="R19" s="260"/>
      <c r="S19" s="260"/>
      <c r="T19" s="260"/>
      <c r="U19" s="260"/>
      <c r="V19" s="260"/>
      <c r="W19" s="260"/>
      <c r="X19" s="321"/>
      <c r="Y19" s="311"/>
    </row>
    <row r="20" spans="2:27" x14ac:dyDescent="0.25">
      <c r="B20" s="319" t="s">
        <v>54</v>
      </c>
      <c r="C20" s="249" t="s">
        <v>33</v>
      </c>
      <c r="D20" s="249"/>
      <c r="E20" s="252" t="s">
        <v>45</v>
      </c>
      <c r="F20" s="253" t="s">
        <v>39</v>
      </c>
      <c r="G20" s="223"/>
      <c r="H20" s="249"/>
      <c r="I20" s="249"/>
      <c r="J20" s="254">
        <v>0.9</v>
      </c>
      <c r="K20" s="256"/>
      <c r="L20" s="249"/>
      <c r="M20" s="258"/>
      <c r="N20" s="280"/>
      <c r="O20" s="250"/>
      <c r="P20" s="231"/>
      <c r="Q20" s="231"/>
      <c r="R20" s="231"/>
      <c r="S20" s="231"/>
      <c r="T20" s="231"/>
      <c r="U20" s="231"/>
      <c r="V20" s="231"/>
      <c r="W20" s="231"/>
      <c r="X20" s="323"/>
      <c r="Y20" s="312"/>
    </row>
    <row r="21" spans="2:27" x14ac:dyDescent="0.25">
      <c r="B21" s="318"/>
      <c r="C21" s="249"/>
      <c r="D21" s="249"/>
      <c r="E21" s="252"/>
      <c r="F21" s="253"/>
      <c r="G21" s="224"/>
      <c r="H21" s="249"/>
      <c r="I21" s="249"/>
      <c r="J21" s="255"/>
      <c r="K21" s="257"/>
      <c r="L21" s="249"/>
      <c r="M21" s="258"/>
      <c r="N21" s="280"/>
      <c r="O21" s="251"/>
      <c r="P21" s="244"/>
      <c r="Q21" s="244"/>
      <c r="R21" s="244"/>
      <c r="S21" s="244"/>
      <c r="T21" s="244"/>
      <c r="U21" s="244"/>
      <c r="V21" s="244"/>
      <c r="W21" s="244"/>
      <c r="X21" s="323"/>
      <c r="Y21" s="313"/>
    </row>
    <row r="22" spans="2:27" ht="15.75" thickBot="1" x14ac:dyDescent="0.3">
      <c r="B22" s="319" t="s">
        <v>55</v>
      </c>
      <c r="C22" s="249" t="s">
        <v>38</v>
      </c>
      <c r="D22" s="249"/>
      <c r="E22" s="252" t="s">
        <v>45</v>
      </c>
      <c r="F22" s="253" t="s">
        <v>39</v>
      </c>
      <c r="G22" s="223"/>
      <c r="H22" s="249"/>
      <c r="I22" s="249"/>
      <c r="J22" s="254">
        <v>0.9</v>
      </c>
      <c r="K22" s="256"/>
      <c r="L22" s="223"/>
      <c r="M22" s="258"/>
      <c r="N22" s="280"/>
      <c r="O22" s="250"/>
      <c r="P22" s="231"/>
      <c r="Q22" s="231"/>
      <c r="R22" s="231"/>
      <c r="S22" s="231"/>
      <c r="T22" s="231"/>
      <c r="U22" s="231"/>
      <c r="V22" s="231"/>
      <c r="W22" s="231"/>
      <c r="X22" s="323"/>
      <c r="Y22" s="312"/>
    </row>
    <row r="23" spans="2:27" x14ac:dyDescent="0.25">
      <c r="B23" s="318"/>
      <c r="C23" s="249"/>
      <c r="D23" s="249"/>
      <c r="E23" s="252"/>
      <c r="F23" s="253"/>
      <c r="G23" s="224"/>
      <c r="H23" s="249"/>
      <c r="I23" s="249"/>
      <c r="J23" s="255"/>
      <c r="K23" s="257"/>
      <c r="L23" s="224"/>
      <c r="M23" s="258"/>
      <c r="N23" s="280"/>
      <c r="O23" s="251"/>
      <c r="P23" s="244"/>
      <c r="Q23" s="244"/>
      <c r="R23" s="244"/>
      <c r="S23" s="244"/>
      <c r="T23" s="244"/>
      <c r="U23" s="244"/>
      <c r="V23" s="244"/>
      <c r="W23" s="244"/>
      <c r="X23" s="323"/>
      <c r="Y23" s="313"/>
      <c r="Z23" s="245" t="s">
        <v>30</v>
      </c>
      <c r="AA23" s="246"/>
    </row>
    <row r="24" spans="2:27" ht="15.75" thickBot="1" x14ac:dyDescent="0.3">
      <c r="B24" s="154"/>
      <c r="C24" s="163"/>
      <c r="D24" s="163"/>
      <c r="E24" s="164"/>
      <c r="F24" s="163"/>
      <c r="G24" s="163"/>
      <c r="H24" s="163"/>
      <c r="I24" s="163"/>
      <c r="J24" s="163"/>
      <c r="K24" s="163"/>
      <c r="L24" s="165" t="s">
        <v>15</v>
      </c>
      <c r="M24" s="166">
        <f>SUM(M6:M23)</f>
        <v>0.96967926852918696</v>
      </c>
      <c r="N24" s="167"/>
      <c r="O24" s="168">
        <f>SUM(O6:O23)</f>
        <v>0.96967926852918696</v>
      </c>
      <c r="P24" s="168">
        <f>SUM(P6:P23)</f>
        <v>0.96967926852918696</v>
      </c>
      <c r="Q24" s="168">
        <f>SUM(Q6:Q23)</f>
        <v>0.96967926852918696</v>
      </c>
      <c r="R24" s="168">
        <f>SUM(R6:R23)</f>
        <v>0.96967926852918696</v>
      </c>
      <c r="S24" s="168">
        <f>SUM(S6:S23)</f>
        <v>0.96967926852918696</v>
      </c>
      <c r="T24" s="168">
        <f t="shared" ref="T24:Y24" si="2">SUM(T6:T23)</f>
        <v>0.96967926852918696</v>
      </c>
      <c r="U24" s="168">
        <f t="shared" si="2"/>
        <v>0.96967926852918696</v>
      </c>
      <c r="V24" s="168">
        <f t="shared" si="2"/>
        <v>0.96967926852918696</v>
      </c>
      <c r="W24" s="168">
        <f t="shared" si="2"/>
        <v>0.96967926852918696</v>
      </c>
      <c r="X24" s="202">
        <f t="shared" si="2"/>
        <v>0.96967926852918696</v>
      </c>
      <c r="Y24" s="202">
        <f t="shared" si="2"/>
        <v>0.71967926852918684</v>
      </c>
      <c r="Z24" s="247">
        <f>AVERAGE(O24:X24)</f>
        <v>0.96967926852918696</v>
      </c>
      <c r="AA24" s="248"/>
    </row>
    <row r="25" spans="2:27" ht="15.75" thickBot="1" x14ac:dyDescent="0.3">
      <c r="B25" s="169"/>
      <c r="C25" s="169"/>
      <c r="D25" s="169"/>
      <c r="E25" s="170"/>
      <c r="F25" s="169"/>
      <c r="G25" s="169"/>
      <c r="H25" s="169"/>
      <c r="I25" s="169"/>
      <c r="J25" s="169"/>
      <c r="K25" s="169"/>
      <c r="L25" s="169"/>
      <c r="M25" s="171"/>
      <c r="N25" s="171"/>
      <c r="O25" s="172"/>
      <c r="P25" s="172"/>
      <c r="Q25" s="172"/>
      <c r="R25" s="172"/>
      <c r="S25" s="172"/>
      <c r="T25" s="172"/>
      <c r="U25" s="172"/>
      <c r="V25" s="172"/>
      <c r="W25" s="172"/>
    </row>
    <row r="26" spans="2:27" ht="15.75" thickBot="1" x14ac:dyDescent="0.3">
      <c r="E26" s="222"/>
      <c r="G26" s="235" t="s">
        <v>31</v>
      </c>
      <c r="H26" s="236"/>
      <c r="I26" s="237"/>
    </row>
    <row r="27" spans="2:27" ht="15.75" thickBot="1" x14ac:dyDescent="0.3">
      <c r="E27" s="222"/>
      <c r="G27" s="173" t="s">
        <v>12</v>
      </c>
      <c r="H27" s="173" t="s">
        <v>13</v>
      </c>
      <c r="I27" s="159" t="s">
        <v>37</v>
      </c>
      <c r="P27" s="174"/>
    </row>
    <row r="28" spans="2:27" x14ac:dyDescent="0.25">
      <c r="E28" s="222"/>
      <c r="G28" s="238">
        <f>H28*0.8</f>
        <v>163.4666666666667</v>
      </c>
      <c r="H28" s="240">
        <f>AVERAGE(G6,H6,I6)</f>
        <v>204.33333333333334</v>
      </c>
      <c r="I28" s="242">
        <f>H28*1.1</f>
        <v>224.76666666666671</v>
      </c>
      <c r="M28" s="143" t="s">
        <v>13</v>
      </c>
      <c r="O28" s="175">
        <v>0.7</v>
      </c>
      <c r="P28" s="175">
        <v>0.7</v>
      </c>
      <c r="Q28" s="175">
        <v>0.7</v>
      </c>
      <c r="R28" s="175">
        <v>0.7</v>
      </c>
      <c r="S28" s="175">
        <v>0.7</v>
      </c>
      <c r="T28" s="175">
        <v>0.7</v>
      </c>
      <c r="U28" s="175">
        <v>0.7</v>
      </c>
      <c r="V28" s="175">
        <v>0.7</v>
      </c>
      <c r="W28" s="175">
        <v>0.7</v>
      </c>
      <c r="X28" s="175">
        <v>0.7</v>
      </c>
      <c r="Y28" s="175">
        <v>0.7</v>
      </c>
    </row>
    <row r="29" spans="2:27" x14ac:dyDescent="0.25">
      <c r="E29" s="222"/>
      <c r="G29" s="239"/>
      <c r="H29" s="241"/>
      <c r="I29" s="243"/>
      <c r="M29" s="143" t="s">
        <v>37</v>
      </c>
      <c r="O29" s="175">
        <v>0.9</v>
      </c>
      <c r="P29" s="175">
        <v>0.9</v>
      </c>
      <c r="Q29" s="175">
        <v>0.9</v>
      </c>
      <c r="R29" s="175">
        <v>0.9</v>
      </c>
      <c r="S29" s="175">
        <v>0.9</v>
      </c>
      <c r="T29" s="175">
        <v>0.9</v>
      </c>
      <c r="U29" s="175">
        <v>0.9</v>
      </c>
      <c r="V29" s="175">
        <v>0.9</v>
      </c>
      <c r="W29" s="175">
        <v>0.9</v>
      </c>
      <c r="X29" s="175">
        <v>0.9</v>
      </c>
      <c r="Y29" s="175">
        <v>0.9</v>
      </c>
    </row>
    <row r="30" spans="2:27" x14ac:dyDescent="0.25">
      <c r="E30" s="222"/>
      <c r="G30" s="229" t="s">
        <v>50</v>
      </c>
      <c r="H30" s="231" t="s">
        <v>49</v>
      </c>
      <c r="I30" s="233" t="s">
        <v>17</v>
      </c>
      <c r="O30" s="175"/>
      <c r="P30" s="175"/>
      <c r="Q30" s="175"/>
      <c r="R30" s="175"/>
      <c r="S30" s="175"/>
      <c r="T30" s="175"/>
      <c r="U30" s="175"/>
      <c r="V30" s="175"/>
      <c r="W30" s="175"/>
    </row>
    <row r="31" spans="2:27" ht="15.75" thickBot="1" x14ac:dyDescent="0.3">
      <c r="E31" s="222"/>
      <c r="G31" s="230"/>
      <c r="H31" s="232"/>
      <c r="I31" s="234"/>
    </row>
    <row r="32" spans="2:27" x14ac:dyDescent="0.25">
      <c r="E32" s="222"/>
    </row>
    <row r="33" spans="2:5" x14ac:dyDescent="0.25">
      <c r="E33" s="222"/>
    </row>
    <row r="34" spans="2:5" x14ac:dyDescent="0.25">
      <c r="E34" s="222"/>
    </row>
    <row r="35" spans="2:5" x14ac:dyDescent="0.25">
      <c r="E35" s="222"/>
    </row>
    <row r="36" spans="2:5" x14ac:dyDescent="0.25">
      <c r="E36" s="176"/>
    </row>
    <row r="37" spans="2:5" x14ac:dyDescent="0.25">
      <c r="E37" s="176"/>
    </row>
    <row r="38" spans="2:5" x14ac:dyDescent="0.25">
      <c r="E38" s="176"/>
    </row>
    <row r="39" spans="2:5" x14ac:dyDescent="0.25">
      <c r="E39" s="176"/>
    </row>
    <row r="40" spans="2:5" x14ac:dyDescent="0.25">
      <c r="E40" s="222"/>
    </row>
    <row r="41" spans="2:5" x14ac:dyDescent="0.25">
      <c r="E41" s="222"/>
    </row>
    <row r="44" spans="2:5" x14ac:dyDescent="0.25">
      <c r="B44" s="175"/>
    </row>
    <row r="45" spans="2:5" x14ac:dyDescent="0.25">
      <c r="B45" s="175"/>
      <c r="C45" s="177"/>
    </row>
    <row r="48" spans="2:5" x14ac:dyDescent="0.25">
      <c r="B48" s="175"/>
    </row>
    <row r="49" spans="2:3" x14ac:dyDescent="0.25">
      <c r="B49" s="178"/>
      <c r="C49" s="179"/>
    </row>
    <row r="50" spans="2:3" x14ac:dyDescent="0.25">
      <c r="C50" s="179"/>
    </row>
  </sheetData>
  <mergeCells count="225">
    <mergeCell ref="Y18:Y19"/>
    <mergeCell ref="Y20:Y21"/>
    <mergeCell ref="Y22:Y23"/>
    <mergeCell ref="O4:Y4"/>
    <mergeCell ref="O2:Y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B2:D3"/>
    <mergeCell ref="E2:M2"/>
    <mergeCell ref="E14:E15"/>
    <mergeCell ref="F14:F15"/>
    <mergeCell ref="J14:J15"/>
    <mergeCell ref="K14:K15"/>
    <mergeCell ref="H8:H9"/>
    <mergeCell ref="B4:B5"/>
    <mergeCell ref="C4:D5"/>
    <mergeCell ref="E4:E5"/>
    <mergeCell ref="F4:F5"/>
    <mergeCell ref="K4:K5"/>
    <mergeCell ref="M4:M5"/>
    <mergeCell ref="J4:J5"/>
    <mergeCell ref="C6:D7"/>
    <mergeCell ref="E6:E7"/>
    <mergeCell ref="F6:F7"/>
    <mergeCell ref="J6:J7"/>
    <mergeCell ref="K6:K7"/>
    <mergeCell ref="G6:G7"/>
    <mergeCell ref="I6:I7"/>
    <mergeCell ref="E18:E19"/>
    <mergeCell ref="F18:F19"/>
    <mergeCell ref="J18:J19"/>
    <mergeCell ref="G8:G9"/>
    <mergeCell ref="G10:G11"/>
    <mergeCell ref="W6:W7"/>
    <mergeCell ref="C8:D9"/>
    <mergeCell ref="E8:E9"/>
    <mergeCell ref="F8:F9"/>
    <mergeCell ref="J8:J9"/>
    <mergeCell ref="K8:K9"/>
    <mergeCell ref="L8:L9"/>
    <mergeCell ref="M8:M9"/>
    <mergeCell ref="O6:O7"/>
    <mergeCell ref="V6:V7"/>
    <mergeCell ref="P6:P7"/>
    <mergeCell ref="U6:U7"/>
    <mergeCell ref="T6:T7"/>
    <mergeCell ref="Q6:Q7"/>
    <mergeCell ref="L6:L7"/>
    <mergeCell ref="M6:M7"/>
    <mergeCell ref="H6:H7"/>
    <mergeCell ref="N6:N23"/>
    <mergeCell ref="C10:D11"/>
    <mergeCell ref="R8:R9"/>
    <mergeCell ref="S8:S9"/>
    <mergeCell ref="W8:W9"/>
    <mergeCell ref="O8:O9"/>
    <mergeCell ref="C14:D15"/>
    <mergeCell ref="V8:V9"/>
    <mergeCell ref="P8:P9"/>
    <mergeCell ref="U8:U9"/>
    <mergeCell ref="T8:T9"/>
    <mergeCell ref="Q8:Q9"/>
    <mergeCell ref="T10:T11"/>
    <mergeCell ref="Q10:Q11"/>
    <mergeCell ref="T12:T13"/>
    <mergeCell ref="Q12:Q13"/>
    <mergeCell ref="R12:R13"/>
    <mergeCell ref="L12:L13"/>
    <mergeCell ref="M12:M13"/>
    <mergeCell ref="O12:O13"/>
    <mergeCell ref="E10:E11"/>
    <mergeCell ref="F10:F11"/>
    <mergeCell ref="J10:J11"/>
    <mergeCell ref="K10:K11"/>
    <mergeCell ref="I8:I9"/>
    <mergeCell ref="I10:I11"/>
    <mergeCell ref="R6:R7"/>
    <mergeCell ref="R10:R11"/>
    <mergeCell ref="S6:S7"/>
    <mergeCell ref="S10:S11"/>
    <mergeCell ref="W10:W11"/>
    <mergeCell ref="C12:D13"/>
    <mergeCell ref="E12:E13"/>
    <mergeCell ref="F12:F13"/>
    <mergeCell ref="J12:J13"/>
    <mergeCell ref="K12:K13"/>
    <mergeCell ref="H10:H11"/>
    <mergeCell ref="O10:O11"/>
    <mergeCell ref="V10:V11"/>
    <mergeCell ref="P10:P11"/>
    <mergeCell ref="U10:U11"/>
    <mergeCell ref="S12:S13"/>
    <mergeCell ref="W12:W13"/>
    <mergeCell ref="H12:H13"/>
    <mergeCell ref="I12:I13"/>
    <mergeCell ref="L10:L11"/>
    <mergeCell ref="M10:M11"/>
    <mergeCell ref="V12:V13"/>
    <mergeCell ref="P12:P13"/>
    <mergeCell ref="U12:U13"/>
    <mergeCell ref="S14:S15"/>
    <mergeCell ref="W14:W15"/>
    <mergeCell ref="C16:D17"/>
    <mergeCell ref="E16:E17"/>
    <mergeCell ref="F16:F17"/>
    <mergeCell ref="J16:J17"/>
    <mergeCell ref="K16:K17"/>
    <mergeCell ref="H14:H15"/>
    <mergeCell ref="I14:I15"/>
    <mergeCell ref="O14:O15"/>
    <mergeCell ref="V14:V15"/>
    <mergeCell ref="P14:P15"/>
    <mergeCell ref="U14:U15"/>
    <mergeCell ref="S16:S17"/>
    <mergeCell ref="W16:W17"/>
    <mergeCell ref="H16:H17"/>
    <mergeCell ref="I16:I17"/>
    <mergeCell ref="L14:L15"/>
    <mergeCell ref="M14:M15"/>
    <mergeCell ref="T14:T15"/>
    <mergeCell ref="Q14:Q15"/>
    <mergeCell ref="R14:R15"/>
    <mergeCell ref="V16:V17"/>
    <mergeCell ref="P16:P17"/>
    <mergeCell ref="U16:U17"/>
    <mergeCell ref="T16:T17"/>
    <mergeCell ref="Q16:Q17"/>
    <mergeCell ref="R16:R17"/>
    <mergeCell ref="L16:L17"/>
    <mergeCell ref="M16:M17"/>
    <mergeCell ref="O16:O17"/>
    <mergeCell ref="S18:S19"/>
    <mergeCell ref="R18:R19"/>
    <mergeCell ref="W18:W19"/>
    <mergeCell ref="C20:D21"/>
    <mergeCell ref="E20:E21"/>
    <mergeCell ref="F20:F21"/>
    <mergeCell ref="J20:J21"/>
    <mergeCell ref="K20:K21"/>
    <mergeCell ref="H18:H19"/>
    <mergeCell ref="I18:I19"/>
    <mergeCell ref="O18:O19"/>
    <mergeCell ref="V18:V19"/>
    <mergeCell ref="P18:P19"/>
    <mergeCell ref="U18:U19"/>
    <mergeCell ref="S20:S21"/>
    <mergeCell ref="W20:W21"/>
    <mergeCell ref="U20:U21"/>
    <mergeCell ref="T20:T21"/>
    <mergeCell ref="Q20:Q21"/>
    <mergeCell ref="R20:R21"/>
    <mergeCell ref="K18:K19"/>
    <mergeCell ref="L18:L19"/>
    <mergeCell ref="M18:M19"/>
    <mergeCell ref="T18:T19"/>
    <mergeCell ref="Q18:Q19"/>
    <mergeCell ref="C18:D19"/>
    <mergeCell ref="C22:D23"/>
    <mergeCell ref="E22:E23"/>
    <mergeCell ref="F22:F23"/>
    <mergeCell ref="J22:J23"/>
    <mergeCell ref="K22:K23"/>
    <mergeCell ref="M22:M23"/>
    <mergeCell ref="H22:H23"/>
    <mergeCell ref="V20:V21"/>
    <mergeCell ref="P20:P21"/>
    <mergeCell ref="L20:L21"/>
    <mergeCell ref="M20:M21"/>
    <mergeCell ref="H20:H21"/>
    <mergeCell ref="I20:I21"/>
    <mergeCell ref="O20:O21"/>
    <mergeCell ref="G20:G21"/>
    <mergeCell ref="G22:G23"/>
    <mergeCell ref="R22:R23"/>
    <mergeCell ref="S22:S23"/>
    <mergeCell ref="W22:W23"/>
    <mergeCell ref="Z23:AA23"/>
    <mergeCell ref="Z24:AA24"/>
    <mergeCell ref="I22:I23"/>
    <mergeCell ref="O22:O23"/>
    <mergeCell ref="V22:V23"/>
    <mergeCell ref="P22:P23"/>
    <mergeCell ref="U22:U23"/>
    <mergeCell ref="T22:T23"/>
    <mergeCell ref="L22:L23"/>
    <mergeCell ref="Y6:Y7"/>
    <mergeCell ref="Y8:Y9"/>
    <mergeCell ref="Y10:Y11"/>
    <mergeCell ref="Y12:Y13"/>
    <mergeCell ref="Y14:Y15"/>
    <mergeCell ref="Y16:Y17"/>
    <mergeCell ref="E40:E41"/>
    <mergeCell ref="G12:G13"/>
    <mergeCell ref="G14:G15"/>
    <mergeCell ref="G16:G17"/>
    <mergeCell ref="G18:G19"/>
    <mergeCell ref="E30:E31"/>
    <mergeCell ref="G30:G31"/>
    <mergeCell ref="H30:H31"/>
    <mergeCell ref="I30:I31"/>
    <mergeCell ref="E32:E33"/>
    <mergeCell ref="E34:E35"/>
    <mergeCell ref="E26:E27"/>
    <mergeCell ref="G26:I26"/>
    <mergeCell ref="E28:E29"/>
    <mergeCell ref="G28:G29"/>
    <mergeCell ref="H28:H29"/>
    <mergeCell ref="I28:I29"/>
    <mergeCell ref="Q22:Q23"/>
  </mergeCells>
  <conditionalFormatting sqref="M6:M23">
    <cfRule type="colorScale" priority="1">
      <colorScale>
        <cfvo type="min"/>
        <cfvo type="num" val="0.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2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2"/>
  <sheetViews>
    <sheetView workbookViewId="0">
      <selection activeCell="C3" sqref="C3"/>
    </sheetView>
  </sheetViews>
  <sheetFormatPr baseColWidth="10" defaultRowHeight="15" x14ac:dyDescent="0.25"/>
  <cols>
    <col min="6" max="6" width="15.7109375" customWidth="1"/>
    <col min="7" max="7" width="11.7109375" customWidth="1"/>
    <col min="10" max="10" width="14.28515625" customWidth="1"/>
    <col min="11" max="11" width="16" customWidth="1"/>
    <col min="12" max="12" width="14.42578125" customWidth="1"/>
  </cols>
  <sheetData>
    <row r="1" spans="1:12" x14ac:dyDescent="0.25">
      <c r="C1" s="344" t="s">
        <v>311</v>
      </c>
      <c r="D1" s="345"/>
      <c r="E1" s="345"/>
      <c r="F1" s="345"/>
      <c r="G1" s="346"/>
    </row>
    <row r="2" spans="1:12" ht="15.75" thickBot="1" x14ac:dyDescent="0.3">
      <c r="C2" s="347"/>
      <c r="D2" s="348"/>
      <c r="E2" s="348"/>
      <c r="F2" s="348"/>
      <c r="G2" s="349"/>
    </row>
    <row r="3" spans="1:12" ht="15.75" thickBot="1" x14ac:dyDescent="0.3"/>
    <row r="4" spans="1:12" ht="16.5" thickTop="1" thickBot="1" x14ac:dyDescent="0.3">
      <c r="A4" s="335" t="s">
        <v>270</v>
      </c>
      <c r="B4" s="336"/>
      <c r="C4" s="336"/>
      <c r="D4" s="336"/>
      <c r="E4" s="337"/>
      <c r="F4" s="19" t="s">
        <v>260</v>
      </c>
      <c r="G4" s="20" t="s">
        <v>261</v>
      </c>
      <c r="I4" s="28" t="s">
        <v>16</v>
      </c>
      <c r="J4" s="330" t="s">
        <v>1</v>
      </c>
      <c r="K4" s="331"/>
      <c r="L4" s="27" t="s">
        <v>34</v>
      </c>
    </row>
    <row r="5" spans="1:12" ht="16.5" thickTop="1" thickBot="1" x14ac:dyDescent="0.3">
      <c r="C5" s="332" t="s">
        <v>251</v>
      </c>
      <c r="D5" s="333"/>
      <c r="E5" s="334"/>
      <c r="F5" s="21">
        <f>INDEX(Int_prev[Realizado],1,1)</f>
        <v>50</v>
      </c>
      <c r="G5" s="22">
        <f>INDEX(Int_prev[Realizado],2,1)</f>
        <v>0.98039215686274506</v>
      </c>
      <c r="I5" s="29">
        <v>1</v>
      </c>
      <c r="J5" s="31" t="s">
        <v>263</v>
      </c>
      <c r="K5" s="32"/>
      <c r="L5" s="29">
        <f>F11</f>
        <v>244</v>
      </c>
    </row>
    <row r="6" spans="1:12" ht="15.75" thickBot="1" x14ac:dyDescent="0.3">
      <c r="C6" s="338" t="s">
        <v>252</v>
      </c>
      <c r="D6" s="339"/>
      <c r="E6" s="340"/>
      <c r="F6" s="23">
        <f>INDEX(Int_prev[No realizado],1,1)</f>
        <v>1</v>
      </c>
      <c r="G6" s="24">
        <f>INDEX(Int_prev[No realizado],2,1)</f>
        <v>1.9607843137254902E-2</v>
      </c>
      <c r="I6" s="35">
        <v>2</v>
      </c>
      <c r="J6" s="33" t="s">
        <v>35</v>
      </c>
      <c r="K6" s="34"/>
      <c r="L6" s="30">
        <f>G11</f>
        <v>0.85314685314685312</v>
      </c>
    </row>
    <row r="7" spans="1:12" ht="30" customHeight="1" thickTop="1" thickBot="1" x14ac:dyDescent="0.3">
      <c r="A7" s="341" t="s">
        <v>303</v>
      </c>
      <c r="B7" s="342"/>
      <c r="C7" s="342"/>
      <c r="D7" s="342"/>
      <c r="E7" s="343"/>
      <c r="F7" s="180" t="s">
        <v>260</v>
      </c>
      <c r="G7" s="181" t="s">
        <v>261</v>
      </c>
    </row>
    <row r="8" spans="1:12" ht="15.75" thickTop="1" x14ac:dyDescent="0.25">
      <c r="C8" s="332" t="s">
        <v>251</v>
      </c>
      <c r="D8" s="333"/>
      <c r="E8" s="334"/>
      <c r="F8" s="21">
        <f>INDEX(Int_corr[Realizado],1,1)</f>
        <v>194</v>
      </c>
      <c r="G8" s="22">
        <f>INDEX(Int_corr[Realizado],2,1)</f>
        <v>0.82553191489361699</v>
      </c>
    </row>
    <row r="9" spans="1:12" ht="15.75" thickBot="1" x14ac:dyDescent="0.3">
      <c r="C9" s="338" t="s">
        <v>252</v>
      </c>
      <c r="D9" s="339"/>
      <c r="E9" s="340"/>
      <c r="F9" s="23">
        <f>INDEX(Int_corr[No realizado],1,1)</f>
        <v>41</v>
      </c>
      <c r="G9" s="24">
        <f>INDEX(Int_corr[No realizado],2,1)</f>
        <v>0.17446808510638298</v>
      </c>
    </row>
    <row r="10" spans="1:12" ht="16.5" thickTop="1" thickBot="1" x14ac:dyDescent="0.3">
      <c r="A10" s="335" t="s">
        <v>262</v>
      </c>
      <c r="B10" s="336"/>
      <c r="C10" s="336"/>
      <c r="D10" s="336"/>
      <c r="E10" s="337"/>
      <c r="F10" s="25" t="s">
        <v>260</v>
      </c>
      <c r="G10" s="25" t="s">
        <v>261</v>
      </c>
    </row>
    <row r="11" spans="1:12" ht="15.75" thickTop="1" x14ac:dyDescent="0.25">
      <c r="C11" s="332" t="s">
        <v>251</v>
      </c>
      <c r="D11" s="333"/>
      <c r="E11" s="334"/>
      <c r="F11" s="95">
        <f>F5+F8</f>
        <v>244</v>
      </c>
      <c r="G11" s="96">
        <f>F11/(F11+F12)</f>
        <v>0.85314685314685312</v>
      </c>
    </row>
    <row r="12" spans="1:12" x14ac:dyDescent="0.25">
      <c r="C12" s="350" t="s">
        <v>252</v>
      </c>
      <c r="D12" s="351"/>
      <c r="E12" s="352"/>
      <c r="F12" s="97">
        <f>F6+F9</f>
        <v>42</v>
      </c>
      <c r="G12" s="98">
        <f>F12/(F11+F12)</f>
        <v>0.14685314685314685</v>
      </c>
    </row>
  </sheetData>
  <mergeCells count="11">
    <mergeCell ref="C1:G2"/>
    <mergeCell ref="C9:E9"/>
    <mergeCell ref="A10:E10"/>
    <mergeCell ref="C11:E11"/>
    <mergeCell ref="C12:E12"/>
    <mergeCell ref="J4:K4"/>
    <mergeCell ref="C8:E8"/>
    <mergeCell ref="A4:E4"/>
    <mergeCell ref="C5:E5"/>
    <mergeCell ref="C6:E6"/>
    <mergeCell ref="A7:E7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R48"/>
  <sheetViews>
    <sheetView workbookViewId="0">
      <selection activeCell="E36" sqref="E36:F36"/>
    </sheetView>
  </sheetViews>
  <sheetFormatPr baseColWidth="10" defaultRowHeight="15" x14ac:dyDescent="0.25"/>
  <cols>
    <col min="4" max="11" width="10.7109375" customWidth="1"/>
    <col min="13" max="13" width="11.42578125" customWidth="1"/>
    <col min="14" max="14" width="11.85546875" hidden="1" customWidth="1"/>
  </cols>
  <sheetData>
    <row r="1" spans="1:15" x14ac:dyDescent="0.25">
      <c r="E1" s="104" t="s">
        <v>302</v>
      </c>
    </row>
    <row r="2" spans="1:15" x14ac:dyDescent="0.25">
      <c r="E2" t="s">
        <v>244</v>
      </c>
    </row>
    <row r="3" spans="1:15" ht="15" customHeight="1" x14ac:dyDescent="0.25">
      <c r="E3" s="8"/>
      <c r="F3" s="8"/>
      <c r="G3" s="8"/>
      <c r="H3" s="8"/>
      <c r="I3" s="8"/>
      <c r="J3" s="8"/>
    </row>
    <row r="4" spans="1:15" x14ac:dyDescent="0.25">
      <c r="E4" s="8"/>
      <c r="F4" s="8"/>
      <c r="G4" s="8"/>
      <c r="H4" s="8"/>
      <c r="I4" s="8"/>
      <c r="J4" s="8"/>
    </row>
    <row r="5" spans="1:15" ht="15.75" thickBot="1" x14ac:dyDescent="0.3">
      <c r="E5" s="8"/>
      <c r="F5" s="8"/>
      <c r="G5" s="8"/>
      <c r="H5" s="8"/>
      <c r="I5" s="8"/>
      <c r="J5" s="8"/>
    </row>
    <row r="6" spans="1:15" ht="15.75" thickBot="1" x14ac:dyDescent="0.3">
      <c r="D6" s="368" t="s">
        <v>245</v>
      </c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214"/>
    </row>
    <row r="7" spans="1:15" x14ac:dyDescent="0.25">
      <c r="D7" s="195" t="s">
        <v>19</v>
      </c>
      <c r="E7" s="196" t="s">
        <v>20</v>
      </c>
      <c r="F7" s="196" t="s">
        <v>21</v>
      </c>
      <c r="G7" s="196" t="s">
        <v>22</v>
      </c>
      <c r="H7" s="196" t="s">
        <v>23</v>
      </c>
      <c r="I7" s="196" t="s">
        <v>24</v>
      </c>
      <c r="J7" s="196" t="s">
        <v>25</v>
      </c>
      <c r="K7" s="196" t="s">
        <v>26</v>
      </c>
      <c r="L7" s="196" t="s">
        <v>46</v>
      </c>
      <c r="M7" s="196" t="s">
        <v>280</v>
      </c>
      <c r="N7" s="199" t="s">
        <v>283</v>
      </c>
    </row>
    <row r="8" spans="1:15" ht="15.75" thickBot="1" x14ac:dyDescent="0.3">
      <c r="D8" s="102" t="s">
        <v>64</v>
      </c>
      <c r="E8" s="103" t="s">
        <v>65</v>
      </c>
      <c r="F8" s="103" t="s">
        <v>66</v>
      </c>
      <c r="G8" s="103" t="s">
        <v>68</v>
      </c>
      <c r="H8" s="103" t="s">
        <v>69</v>
      </c>
      <c r="I8" s="103" t="s">
        <v>70</v>
      </c>
      <c r="J8" s="103" t="s">
        <v>72</v>
      </c>
      <c r="K8" s="103" t="s">
        <v>74</v>
      </c>
      <c r="L8" s="103" t="s">
        <v>78</v>
      </c>
      <c r="M8" s="103" t="s">
        <v>79</v>
      </c>
      <c r="N8" s="200" t="s">
        <v>281</v>
      </c>
    </row>
    <row r="9" spans="1:15" ht="15.75" thickBot="1" x14ac:dyDescent="0.3">
      <c r="A9" s="9" t="s">
        <v>246</v>
      </c>
      <c r="B9" s="10"/>
      <c r="C9" s="10"/>
      <c r="D9" s="11">
        <f>IF(INDEX(T_efic[Columna2],MATCH(D$8,T_efic[Columna2],0),1)=D$8,INDEX(T_efic[Columna41],MATCH(D$8,T_efic[Columna2],0)+1,1),"")</f>
        <v>1</v>
      </c>
      <c r="E9" s="11">
        <f>IF(INDEX(T_efic[Columna2],MATCH(E$8,T_efic[Columna2],0),1)=E$8,INDEX(T_efic[Columna41],MATCH(E$8,T_efic[Columna2],0)+1,1),"")</f>
        <v>1</v>
      </c>
      <c r="F9" s="11">
        <f>IF(INDEX(T_efic[Columna2],MATCH(F$8,T_efic[Columna2],0),1)=F$8,INDEX(T_efic[Columna41],MATCH(F$8,T_efic[Columna2],0)+1,1),"")</f>
        <v>1</v>
      </c>
      <c r="G9" s="11">
        <f>IF(INDEX(T_efic[Columna2],MATCH(G$8,T_efic[Columna2],0),1)=G$8,INDEX(T_efic[Columna41],MATCH(G$8,T_efic[Columna2],0)+1,1),"")</f>
        <v>1</v>
      </c>
      <c r="H9" s="11">
        <f>IF(INDEX(T_efic[Columna2],MATCH(H$8,T_efic[Columna2],0),1)=H$8,INDEX(T_efic[Columna41],MATCH(H$8,T_efic[Columna2],0)+1,1),"")</f>
        <v>1</v>
      </c>
      <c r="I9" s="11">
        <f>IF(INDEX(T_efic[Columna2],MATCH(I$8,T_efic[Columna2],0),1)=I$8,INDEX(T_efic[Columna41],MATCH(I$8,T_efic[Columna2],0)+1,1),"")</f>
        <v>1</v>
      </c>
      <c r="J9" s="11">
        <f>IF(INDEX(T_efic[Columna2],MATCH(J$8,T_efic[Columna2],0),1)=J$8,INDEX(T_efic[Columna41],MATCH(J$8,T_efic[Columna2],0)+1,1),"")</f>
        <v>1</v>
      </c>
      <c r="K9" s="11">
        <f>IF(INDEX(T_efic[Columna2],MATCH(K$8,T_efic[Columna2],0),1)=K$8,INDEX(T_efic[Columna41],MATCH(K$8,T_efic[Columna2],0)+1,1),"")</f>
        <v>1</v>
      </c>
      <c r="L9" s="11">
        <f>IF(INDEX(T_efic[Columna2],MATCH(L$8,T_efic[Columna2],0),1)=L$8,INDEX(T_efic[Columna41],MATCH(L$8,T_efic[Columna2],0)+1,1),"")</f>
        <v>1</v>
      </c>
      <c r="M9" s="11">
        <f>IF(INDEX(T_efic[Columna2],MATCH(M$8,T_efic[Columna2],0),1)=M$8,INDEX(T_efic[Columna41],MATCH(M$8,T_efic[Columna2],0)+1,1),"")</f>
        <v>1</v>
      </c>
      <c r="N9" s="11">
        <f>IF(INDEX(T_efic[Columna2],MATCH(N$8,T_efic[Columna2],0),1)=N$8,INDEX(T_efic[Columna41],MATCH(N$8,T_efic[Columna2],0)+1,1),"")</f>
        <v>0</v>
      </c>
    </row>
    <row r="10" spans="1:15" ht="15.75" thickBot="1" x14ac:dyDescent="0.3">
      <c r="A10" s="9" t="s">
        <v>247</v>
      </c>
      <c r="B10" s="10"/>
      <c r="C10" s="10"/>
      <c r="D10" s="11">
        <f>IF(INDEX(T_efic[Columna2],MATCH(D$8,T_efic[Columna2],0),1)=D$8,INDEX(T_efic[Columna41],MATCH(D$8,T_efic[Columna2],0)+2,1),"")</f>
        <v>0</v>
      </c>
      <c r="E10" s="11">
        <f>IF(INDEX(T_efic[Columna2],MATCH(E$8,T_efic[Columna2],0),1)=E$8,INDEX(T_efic[Columna41],MATCH(E$8,T_efic[Columna2],0)+2,1),"")</f>
        <v>0</v>
      </c>
      <c r="F10" s="11">
        <f>IF(INDEX(T_efic[Columna2],MATCH(F$8,T_efic[Columna2],0),1)=F$8,INDEX(T_efic[Columna41],MATCH(F$8,T_efic[Columna2],0)+2,1),"")</f>
        <v>0</v>
      </c>
      <c r="G10" s="11">
        <f>IF(INDEX(T_efic[Columna2],MATCH(G$8,T_efic[Columna2],0),1)=G$8,INDEX(T_efic[Columna41],MATCH(G$8,T_efic[Columna2],0)+2,1),"")</f>
        <v>0</v>
      </c>
      <c r="H10" s="11">
        <f>IF(INDEX(T_efic[Columna2],MATCH(H$8,T_efic[Columna2],0),1)=H$8,INDEX(T_efic[Columna41],MATCH(H$8,T_efic[Columna2],0)+2,1),"")</f>
        <v>0</v>
      </c>
      <c r="I10" s="11">
        <f>IF(INDEX(T_efic[Columna2],MATCH(I$8,T_efic[Columna2],0),1)=I$8,INDEX(T_efic[Columna41],MATCH(I$8,T_efic[Columna2],0)+2,1),"")</f>
        <v>0</v>
      </c>
      <c r="J10" s="11">
        <f>IF(INDEX(T_efic[Columna2],MATCH(J$8,T_efic[Columna2],0),1)=J$8,INDEX(T_efic[Columna41],MATCH(J$8,T_efic[Columna2],0)+2,1),"")</f>
        <v>0</v>
      </c>
      <c r="K10" s="11">
        <f>IF(INDEX(T_efic[Columna2],MATCH(K$8,T_efic[Columna2],0),1)=K$8,INDEX(T_efic[Columna41],MATCH(K$8,T_efic[Columna2],0)+2,1),"")</f>
        <v>0</v>
      </c>
      <c r="L10" s="11">
        <f>IF(INDEX(T_efic[Columna2],MATCH(L$8,T_efic[Columna2],0),1)=L$8,INDEX(T_efic[Columna41],MATCH(L$8,T_efic[Columna2],0)+2,1),"")</f>
        <v>0</v>
      </c>
      <c r="M10" s="11">
        <f>IF(INDEX(T_efic[Columna2],MATCH(M$8,T_efic[Columna2],0),1)=M$8,INDEX(T_efic[Columna41],MATCH(M$8,T_efic[Columna2],0)+2,1),"")</f>
        <v>0</v>
      </c>
      <c r="N10" s="11">
        <f>IF(INDEX(T_efic[Columna2],MATCH(N$8,T_efic[Columna2],0),1)=N$8,INDEX(T_efic[Columna41],MATCH(N$8,T_efic[Columna2],0)+2,1),"")</f>
        <v>0</v>
      </c>
    </row>
    <row r="11" spans="1:15" ht="15.75" thickBot="1" x14ac:dyDescent="0.3">
      <c r="A11" s="9" t="s">
        <v>248</v>
      </c>
      <c r="B11" s="10"/>
      <c r="C11" s="10"/>
      <c r="D11" s="11">
        <f>IF(INDEX(T_efic[Columna2],MATCH(D$8,T_efic[Columna2],0),1)=D$8,INDEX(T_efic[Columna41],MATCH(D$8,T_efic[Columna2],0)+3,1),"")</f>
        <v>0</v>
      </c>
      <c r="E11" s="11">
        <f>IF(INDEX(T_efic[Columna2],MATCH(E$8,T_efic[Columna2],0),1)=E$8,INDEX(T_efic[Columna41],MATCH(E$8,T_efic[Columna2],0)+3,1),"")</f>
        <v>0</v>
      </c>
      <c r="F11" s="11">
        <f>IF(INDEX(T_efic[Columna2],MATCH(F$8,T_efic[Columna2],0),1)=F$8,INDEX(T_efic[Columna41],MATCH(F$8,T_efic[Columna2],0)+3,1),"")</f>
        <v>0</v>
      </c>
      <c r="G11" s="11">
        <f>IF(INDEX(T_efic[Columna2],MATCH(G$8,T_efic[Columna2],0),1)=G$8,INDEX(T_efic[Columna41],MATCH(G$8,T_efic[Columna2],0)+3,1),"")</f>
        <v>0</v>
      </c>
      <c r="H11" s="11">
        <f>IF(INDEX(T_efic[Columna2],MATCH(H$8,T_efic[Columna2],0),1)=H$8,INDEX(T_efic[Columna41],MATCH(H$8,T_efic[Columna2],0)+3,1),"")</f>
        <v>0</v>
      </c>
      <c r="I11" s="11">
        <f>IF(INDEX(T_efic[Columna2],MATCH(I$8,T_efic[Columna2],0),1)=I$8,INDEX(T_efic[Columna41],MATCH(I$8,T_efic[Columna2],0)+3,1),"")</f>
        <v>0</v>
      </c>
      <c r="J11" s="11">
        <f>IF(INDEX(T_efic[Columna2],MATCH(J$8,T_efic[Columna2],0),1)=J$8,INDEX(T_efic[Columna41],MATCH(J$8,T_efic[Columna2],0)+3,1),"")</f>
        <v>0</v>
      </c>
      <c r="K11" s="11">
        <f>IF(INDEX(T_efic[Columna2],MATCH(K$8,T_efic[Columna2],0),1)=K$8,INDEX(T_efic[Columna41],MATCH(K$8,T_efic[Columna2],0)+3,1),"")</f>
        <v>0</v>
      </c>
      <c r="L11" s="11">
        <f>IF(INDEX(T_efic[Columna2],MATCH(L$8,T_efic[Columna2],0),1)=L$8,INDEX(T_efic[Columna41],MATCH(L$8,T_efic[Columna2],0)+3,1),"")</f>
        <v>0</v>
      </c>
      <c r="M11" s="11">
        <f>IF(INDEX(T_efic[Columna2],MATCH(M$8,T_efic[Columna2],0),1)=M$8,INDEX(T_efic[Columna41],MATCH(M$8,T_efic[Columna2],0)+3,1),"")</f>
        <v>0</v>
      </c>
      <c r="N11" s="11">
        <f>IF(INDEX(T_efic[Columna2],MATCH(N$8,T_efic[Columna2],0),1)=N$8,INDEX(T_efic[Columna41],MATCH(N$8,T_efic[Columna2],0)+3,1),"")</f>
        <v>0</v>
      </c>
    </row>
    <row r="35" spans="1:18" x14ac:dyDescent="0.25">
      <c r="B35" s="350" t="s">
        <v>169</v>
      </c>
      <c r="C35" s="351"/>
      <c r="D35" s="352"/>
      <c r="E35" s="369" t="s">
        <v>249</v>
      </c>
      <c r="F35" s="37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4" t="s">
        <v>64</v>
      </c>
      <c r="B36" s="366" t="s">
        <v>228</v>
      </c>
      <c r="C36" s="366"/>
      <c r="D36" s="366"/>
      <c r="E36" s="354">
        <f>D9+D10</f>
        <v>1</v>
      </c>
      <c r="F36" s="355"/>
      <c r="H36" s="183">
        <f>E36</f>
        <v>1</v>
      </c>
    </row>
    <row r="37" spans="1:18" x14ac:dyDescent="0.25">
      <c r="A37" s="4" t="s">
        <v>65</v>
      </c>
      <c r="B37" s="366" t="s">
        <v>233</v>
      </c>
      <c r="C37" s="366"/>
      <c r="D37" s="366"/>
      <c r="E37" s="354">
        <f>E9+E10</f>
        <v>1</v>
      </c>
      <c r="F37" s="355"/>
      <c r="H37" s="183">
        <f t="shared" ref="H37:H46" si="0">E37</f>
        <v>1</v>
      </c>
    </row>
    <row r="38" spans="1:18" x14ac:dyDescent="0.25">
      <c r="A38" s="4" t="s">
        <v>66</v>
      </c>
      <c r="B38" s="366" t="s">
        <v>235</v>
      </c>
      <c r="C38" s="366"/>
      <c r="D38" s="366"/>
      <c r="E38" s="354">
        <f>F9+F10</f>
        <v>1</v>
      </c>
      <c r="F38" s="355"/>
      <c r="H38" s="183">
        <f t="shared" si="0"/>
        <v>1</v>
      </c>
    </row>
    <row r="39" spans="1:18" x14ac:dyDescent="0.25">
      <c r="A39" s="4" t="s">
        <v>68</v>
      </c>
      <c r="B39" s="366" t="s">
        <v>236</v>
      </c>
      <c r="C39" s="366"/>
      <c r="D39" s="366"/>
      <c r="E39" s="354">
        <f>G9+G10</f>
        <v>1</v>
      </c>
      <c r="F39" s="355"/>
      <c r="H39" s="183">
        <f t="shared" si="0"/>
        <v>1</v>
      </c>
    </row>
    <row r="40" spans="1:18" x14ac:dyDescent="0.25">
      <c r="A40" s="4" t="s">
        <v>69</v>
      </c>
      <c r="B40" s="366" t="s">
        <v>238</v>
      </c>
      <c r="C40" s="366"/>
      <c r="D40" s="366"/>
      <c r="E40" s="354">
        <f>H9+H10</f>
        <v>1</v>
      </c>
      <c r="F40" s="355"/>
      <c r="H40" s="183">
        <f t="shared" si="0"/>
        <v>1</v>
      </c>
    </row>
    <row r="41" spans="1:18" x14ac:dyDescent="0.25">
      <c r="A41" s="4" t="s">
        <v>70</v>
      </c>
      <c r="B41" s="366" t="s">
        <v>240</v>
      </c>
      <c r="C41" s="366"/>
      <c r="D41" s="366"/>
      <c r="E41" s="354">
        <f>I$9+I$10</f>
        <v>1</v>
      </c>
      <c r="F41" s="355"/>
      <c r="H41" s="183">
        <f t="shared" si="0"/>
        <v>1</v>
      </c>
    </row>
    <row r="42" spans="1:18" x14ac:dyDescent="0.25">
      <c r="A42" s="4" t="s">
        <v>72</v>
      </c>
      <c r="B42" s="366" t="s">
        <v>241</v>
      </c>
      <c r="C42" s="366"/>
      <c r="D42" s="366"/>
      <c r="E42" s="354">
        <f>J$9+J$10</f>
        <v>1</v>
      </c>
      <c r="F42" s="355"/>
      <c r="H42" s="183">
        <f t="shared" si="0"/>
        <v>1</v>
      </c>
    </row>
    <row r="43" spans="1:18" x14ac:dyDescent="0.25">
      <c r="A43" s="4" t="s">
        <v>74</v>
      </c>
      <c r="B43" s="366" t="s">
        <v>242</v>
      </c>
      <c r="C43" s="366"/>
      <c r="D43" s="366"/>
      <c r="E43" s="354">
        <f>K9+K10</f>
        <v>1</v>
      </c>
      <c r="F43" s="355"/>
      <c r="H43" s="183">
        <f t="shared" si="0"/>
        <v>1</v>
      </c>
    </row>
    <row r="44" spans="1:18" x14ac:dyDescent="0.25">
      <c r="A44" s="4" t="s">
        <v>78</v>
      </c>
      <c r="B44" s="353" t="s">
        <v>243</v>
      </c>
      <c r="C44" s="353"/>
      <c r="D44" s="353"/>
      <c r="E44" s="354">
        <f>L$9+L$10</f>
        <v>1</v>
      </c>
      <c r="F44" s="355"/>
      <c r="H44" s="183">
        <f t="shared" si="0"/>
        <v>1</v>
      </c>
    </row>
    <row r="45" spans="1:18" x14ac:dyDescent="0.25">
      <c r="A45" s="197" t="s">
        <v>79</v>
      </c>
      <c r="B45" s="353" t="s">
        <v>271</v>
      </c>
      <c r="C45" s="353"/>
      <c r="D45" s="353"/>
      <c r="E45" s="364">
        <f>M$9+M$10</f>
        <v>1</v>
      </c>
      <c r="F45" s="365"/>
      <c r="H45" s="183">
        <f t="shared" si="0"/>
        <v>1</v>
      </c>
    </row>
    <row r="46" spans="1:18" hidden="1" x14ac:dyDescent="0.25">
      <c r="A46" s="4" t="s">
        <v>281</v>
      </c>
      <c r="B46" s="366" t="s">
        <v>282</v>
      </c>
      <c r="C46" s="366"/>
      <c r="D46" s="366"/>
      <c r="E46" s="367">
        <f>N9+N10</f>
        <v>0</v>
      </c>
      <c r="F46" s="367"/>
      <c r="H46" s="183">
        <f t="shared" si="0"/>
        <v>0</v>
      </c>
    </row>
    <row r="47" spans="1:18" ht="15.75" thickBot="1" x14ac:dyDescent="0.3">
      <c r="A47" s="198" t="s">
        <v>16</v>
      </c>
      <c r="B47" s="358" t="s">
        <v>1</v>
      </c>
      <c r="C47" s="359"/>
      <c r="D47" s="360"/>
      <c r="E47" s="356" t="s">
        <v>34</v>
      </c>
      <c r="F47" s="357"/>
    </row>
    <row r="48" spans="1:18" ht="15.75" thickBot="1" x14ac:dyDescent="0.3">
      <c r="A48" s="36" t="s">
        <v>51</v>
      </c>
      <c r="B48" s="361" t="s">
        <v>42</v>
      </c>
      <c r="C48" s="362"/>
      <c r="D48" s="363"/>
      <c r="E48" s="94">
        <f>AVERAGE(E36:F45)</f>
        <v>1</v>
      </c>
      <c r="F48" s="93"/>
    </row>
  </sheetData>
  <mergeCells count="28">
    <mergeCell ref="D6:N6"/>
    <mergeCell ref="B37:D37"/>
    <mergeCell ref="E37:F37"/>
    <mergeCell ref="B35:D35"/>
    <mergeCell ref="E35:F35"/>
    <mergeCell ref="B36:D36"/>
    <mergeCell ref="E36:F36"/>
    <mergeCell ref="B38:D38"/>
    <mergeCell ref="E38:F38"/>
    <mergeCell ref="B39:D39"/>
    <mergeCell ref="E39:F39"/>
    <mergeCell ref="B40:D40"/>
    <mergeCell ref="E40:F40"/>
    <mergeCell ref="B41:D41"/>
    <mergeCell ref="E41:F41"/>
    <mergeCell ref="B42:D42"/>
    <mergeCell ref="E42:F42"/>
    <mergeCell ref="B43:D43"/>
    <mergeCell ref="E43:F43"/>
    <mergeCell ref="B44:D44"/>
    <mergeCell ref="E44:F44"/>
    <mergeCell ref="E47:F47"/>
    <mergeCell ref="B47:D47"/>
    <mergeCell ref="B48:D48"/>
    <mergeCell ref="B45:D45"/>
    <mergeCell ref="E45:F45"/>
    <mergeCell ref="B46:D46"/>
    <mergeCell ref="E46:F46"/>
  </mergeCells>
  <conditionalFormatting sqref="E36:F45 E46">
    <cfRule type="cellIs" dxfId="73" priority="1" operator="lessThan">
      <formula>0.7</formula>
    </cfRule>
    <cfRule type="cellIs" dxfId="72" priority="2" operator="greaterThan">
      <formula>0.7</formula>
    </cfRule>
  </conditionalFormatting>
  <pageMargins left="0.7" right="0.7" top="0.75" bottom="0.75" header="0.3" footer="0.3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42"/>
  <sheetViews>
    <sheetView topLeftCell="A3" workbookViewId="0">
      <selection activeCell="C23" sqref="C23"/>
    </sheetView>
  </sheetViews>
  <sheetFormatPr baseColWidth="10" defaultColWidth="11" defaultRowHeight="15" x14ac:dyDescent="0.25"/>
  <cols>
    <col min="1" max="1" width="9.85546875" style="42" customWidth="1"/>
    <col min="2" max="2" width="55.7109375" style="42" customWidth="1"/>
    <col min="3" max="3" width="9.7109375" style="90" customWidth="1"/>
    <col min="4" max="8" width="9.7109375" style="42" customWidth="1"/>
    <col min="9" max="16384" width="11" style="42"/>
  </cols>
  <sheetData>
    <row r="1" spans="1:8" ht="15.75" x14ac:dyDescent="0.25">
      <c r="A1" s="37"/>
      <c r="B1" s="38" t="s">
        <v>58</v>
      </c>
      <c r="C1" s="39"/>
      <c r="D1" s="40"/>
      <c r="E1" s="40"/>
      <c r="F1" s="40"/>
      <c r="G1" s="40"/>
      <c r="H1" s="41"/>
    </row>
    <row r="2" spans="1:8" ht="15.75" x14ac:dyDescent="0.25">
      <c r="A2" s="43"/>
      <c r="B2" s="44"/>
      <c r="C2" s="45"/>
      <c r="D2" s="44"/>
      <c r="E2" s="44"/>
      <c r="F2" s="44"/>
      <c r="G2" s="44"/>
      <c r="H2" s="46"/>
    </row>
    <row r="3" spans="1:8" ht="15.75" x14ac:dyDescent="0.25">
      <c r="A3" s="47"/>
      <c r="B3" s="48" t="s">
        <v>299</v>
      </c>
      <c r="C3" s="49"/>
      <c r="D3" s="50"/>
      <c r="E3" s="50"/>
      <c r="F3" s="50"/>
      <c r="G3" s="50"/>
      <c r="H3" s="51"/>
    </row>
    <row r="4" spans="1:8" ht="16.5" thickBot="1" x14ac:dyDescent="0.3">
      <c r="A4" s="52"/>
      <c r="B4" s="53" t="s">
        <v>59</v>
      </c>
      <c r="C4" s="54"/>
      <c r="D4" s="55"/>
      <c r="E4" s="55"/>
      <c r="F4" s="55"/>
      <c r="G4" s="55"/>
      <c r="H4" s="56"/>
    </row>
    <row r="5" spans="1:8" ht="15" customHeight="1" x14ac:dyDescent="0.25">
      <c r="A5" s="371" t="s">
        <v>60</v>
      </c>
      <c r="B5" s="372"/>
      <c r="C5" s="375">
        <v>2021</v>
      </c>
      <c r="D5" s="376"/>
      <c r="E5" s="376"/>
      <c r="F5" s="376"/>
      <c r="G5" s="376"/>
      <c r="H5" s="377"/>
    </row>
    <row r="6" spans="1:8" ht="15.75" customHeight="1" thickBot="1" x14ac:dyDescent="0.3">
      <c r="A6" s="373"/>
      <c r="B6" s="374"/>
      <c r="C6" s="378"/>
      <c r="D6" s="379"/>
      <c r="E6" s="379"/>
      <c r="F6" s="379"/>
      <c r="G6" s="379"/>
      <c r="H6" s="380"/>
    </row>
    <row r="7" spans="1:8" ht="18" customHeight="1" thickBot="1" x14ac:dyDescent="0.35">
      <c r="A7" s="381" t="s">
        <v>61</v>
      </c>
      <c r="B7" s="382"/>
      <c r="C7" s="57" t="s">
        <v>287</v>
      </c>
      <c r="D7" s="57" t="s">
        <v>294</v>
      </c>
      <c r="E7" s="57" t="s">
        <v>295</v>
      </c>
      <c r="F7" s="57" t="s">
        <v>296</v>
      </c>
      <c r="G7" s="57" t="s">
        <v>297</v>
      </c>
      <c r="H7" s="57" t="s">
        <v>298</v>
      </c>
    </row>
    <row r="8" spans="1:8" ht="15.75" customHeight="1" thickBot="1" x14ac:dyDescent="0.3">
      <c r="A8" s="58" t="s">
        <v>62</v>
      </c>
      <c r="B8" s="59" t="s">
        <v>63</v>
      </c>
      <c r="C8" s="60" t="s">
        <v>288</v>
      </c>
      <c r="D8" s="60" t="s">
        <v>289</v>
      </c>
      <c r="E8" s="60" t="s">
        <v>290</v>
      </c>
      <c r="F8" s="60" t="s">
        <v>291</v>
      </c>
      <c r="G8" s="60" t="s">
        <v>292</v>
      </c>
      <c r="H8" s="60" t="s">
        <v>293</v>
      </c>
    </row>
    <row r="9" spans="1:8" ht="16.5" thickBot="1" x14ac:dyDescent="0.3">
      <c r="A9" s="67" t="s">
        <v>66</v>
      </c>
      <c r="B9" s="68" t="s">
        <v>67</v>
      </c>
      <c r="C9" s="64">
        <v>94</v>
      </c>
      <c r="D9" s="69"/>
      <c r="E9" s="69"/>
      <c r="F9" s="69"/>
      <c r="G9" s="69"/>
      <c r="H9" s="70"/>
    </row>
    <row r="10" spans="1:8" ht="16.5" thickBot="1" x14ac:dyDescent="0.3">
      <c r="A10" s="67" t="s">
        <v>70</v>
      </c>
      <c r="B10" s="68" t="s">
        <v>71</v>
      </c>
      <c r="C10" s="64">
        <v>94</v>
      </c>
      <c r="D10" s="71"/>
      <c r="E10" s="71"/>
      <c r="F10" s="71"/>
      <c r="G10" s="71"/>
      <c r="H10" s="70"/>
    </row>
    <row r="11" spans="1:8" ht="16.5" thickBot="1" x14ac:dyDescent="0.3">
      <c r="A11" s="67" t="s">
        <v>72</v>
      </c>
      <c r="B11" s="68" t="s">
        <v>73</v>
      </c>
      <c r="C11" s="64">
        <v>94</v>
      </c>
      <c r="D11" s="71"/>
      <c r="E11" s="71"/>
      <c r="F11" s="71"/>
      <c r="G11" s="71"/>
      <c r="H11" s="70"/>
    </row>
    <row r="12" spans="1:8" ht="16.5" thickBot="1" x14ac:dyDescent="0.3">
      <c r="A12" s="67" t="s">
        <v>74</v>
      </c>
      <c r="B12" s="68" t="s">
        <v>75</v>
      </c>
      <c r="C12" s="64">
        <v>94</v>
      </c>
      <c r="D12" s="71"/>
      <c r="E12" s="71"/>
      <c r="F12" s="71"/>
      <c r="G12" s="71"/>
      <c r="H12" s="70"/>
    </row>
    <row r="13" spans="1:8" ht="16.5" thickBot="1" x14ac:dyDescent="0.3">
      <c r="A13" s="67" t="s">
        <v>76</v>
      </c>
      <c r="B13" s="68" t="s">
        <v>77</v>
      </c>
      <c r="C13" s="64">
        <v>94</v>
      </c>
      <c r="D13" s="72"/>
      <c r="E13" s="72"/>
      <c r="F13" s="72"/>
      <c r="G13" s="72"/>
      <c r="H13" s="70"/>
    </row>
    <row r="14" spans="1:8" ht="16.5" thickBot="1" x14ac:dyDescent="0.3">
      <c r="A14" s="61"/>
      <c r="B14" s="62"/>
      <c r="C14" s="64">
        <v>94</v>
      </c>
      <c r="D14" s="64"/>
      <c r="E14" s="64"/>
      <c r="F14" s="64"/>
      <c r="G14" s="64"/>
      <c r="H14" s="66"/>
    </row>
    <row r="15" spans="1:8" ht="16.5" thickBot="1" x14ac:dyDescent="0.3">
      <c r="A15" s="67"/>
      <c r="B15" s="68"/>
      <c r="C15" s="64">
        <v>94</v>
      </c>
      <c r="D15" s="69"/>
      <c r="E15" s="69"/>
      <c r="F15" s="69"/>
      <c r="G15" s="69"/>
      <c r="H15" s="70"/>
    </row>
    <row r="16" spans="1:8" ht="16.5" thickBot="1" x14ac:dyDescent="0.3">
      <c r="A16" s="67"/>
      <c r="B16" s="68"/>
      <c r="C16" s="64">
        <v>94</v>
      </c>
      <c r="D16" s="63"/>
      <c r="E16" s="63"/>
      <c r="F16" s="63"/>
      <c r="G16" s="63"/>
      <c r="H16" s="70"/>
    </row>
    <row r="17" spans="1:8" ht="16.5" thickBot="1" x14ac:dyDescent="0.3">
      <c r="A17" s="67"/>
      <c r="B17" s="68"/>
      <c r="C17" s="64">
        <v>94</v>
      </c>
      <c r="D17" s="71"/>
      <c r="E17" s="71"/>
      <c r="F17" s="71"/>
      <c r="G17" s="71"/>
      <c r="H17" s="70"/>
    </row>
    <row r="18" spans="1:8" ht="16.5" thickBot="1" x14ac:dyDescent="0.3">
      <c r="A18" s="67"/>
      <c r="B18" s="73"/>
      <c r="C18" s="64">
        <v>94</v>
      </c>
      <c r="D18" s="71"/>
      <c r="E18" s="71"/>
      <c r="F18" s="71"/>
      <c r="G18" s="71"/>
      <c r="H18" s="70"/>
    </row>
    <row r="19" spans="1:8" ht="16.5" thickBot="1" x14ac:dyDescent="0.3">
      <c r="A19" s="67"/>
      <c r="B19" s="73"/>
      <c r="C19" s="64">
        <v>94</v>
      </c>
      <c r="D19" s="70"/>
      <c r="E19" s="70"/>
      <c r="F19" s="70"/>
      <c r="G19" s="70"/>
      <c r="H19" s="70"/>
    </row>
    <row r="20" spans="1:8" ht="16.5" thickBot="1" x14ac:dyDescent="0.3">
      <c r="A20" s="201"/>
      <c r="B20" s="73"/>
      <c r="C20" s="64">
        <v>94</v>
      </c>
      <c r="D20" s="71"/>
      <c r="E20" s="71"/>
      <c r="F20" s="71"/>
      <c r="G20" s="71"/>
      <c r="H20" s="70"/>
    </row>
    <row r="21" spans="1:8" ht="16.5" thickBot="1" x14ac:dyDescent="0.3">
      <c r="A21" s="74"/>
      <c r="B21" s="75" t="s">
        <v>80</v>
      </c>
      <c r="C21" s="64">
        <v>94</v>
      </c>
      <c r="D21" s="71"/>
      <c r="E21" s="71"/>
      <c r="F21" s="71"/>
      <c r="G21" s="71"/>
      <c r="H21" s="70"/>
    </row>
    <row r="22" spans="1:8" ht="16.5" thickBot="1" x14ac:dyDescent="0.3">
      <c r="A22" s="74"/>
      <c r="B22" s="75" t="s">
        <v>81</v>
      </c>
      <c r="C22" s="64">
        <v>94</v>
      </c>
      <c r="D22" s="63"/>
      <c r="E22" s="63"/>
      <c r="F22" s="63"/>
      <c r="G22" s="63"/>
      <c r="H22" s="70"/>
    </row>
    <row r="23" spans="1:8" ht="16.5" thickBot="1" x14ac:dyDescent="0.3">
      <c r="A23" s="76"/>
      <c r="B23" s="77" t="s">
        <v>82</v>
      </c>
      <c r="C23" s="63">
        <f>'(C,3)EVALUACION 5s'!C475</f>
        <v>0</v>
      </c>
      <c r="D23" s="65"/>
      <c r="E23" s="65"/>
      <c r="F23" s="65"/>
      <c r="G23" s="65"/>
      <c r="H23" s="70"/>
    </row>
    <row r="24" spans="1:8" ht="16.5" thickBot="1" x14ac:dyDescent="0.3">
      <c r="A24" s="78"/>
      <c r="B24" s="79" t="s">
        <v>83</v>
      </c>
      <c r="C24" s="63"/>
      <c r="D24" s="80"/>
      <c r="E24" s="80"/>
      <c r="F24" s="80"/>
      <c r="G24" s="80"/>
      <c r="H24" s="80"/>
    </row>
    <row r="25" spans="1:8" ht="16.5" thickBot="1" x14ac:dyDescent="0.3">
      <c r="A25" s="74"/>
      <c r="B25" s="75" t="s">
        <v>265</v>
      </c>
      <c r="C25" s="63"/>
      <c r="D25" s="65"/>
      <c r="E25" s="65"/>
      <c r="F25" s="65"/>
      <c r="G25" s="65"/>
      <c r="H25" s="70"/>
    </row>
    <row r="26" spans="1:8" ht="15.75" thickBot="1" x14ac:dyDescent="0.3">
      <c r="A26" s="74"/>
      <c r="B26" s="68" t="s">
        <v>84</v>
      </c>
      <c r="C26" s="81"/>
      <c r="D26" s="82"/>
      <c r="E26" s="82"/>
      <c r="F26" s="82"/>
      <c r="G26" s="82"/>
      <c r="H26" s="82"/>
    </row>
    <row r="27" spans="1:8" ht="15.75" thickBot="1" x14ac:dyDescent="0.3">
      <c r="A27" s="74"/>
      <c r="B27" s="68" t="s">
        <v>85</v>
      </c>
      <c r="C27" s="81"/>
      <c r="D27" s="82"/>
      <c r="E27" s="82"/>
      <c r="F27" s="82"/>
      <c r="G27" s="82"/>
      <c r="H27" s="82"/>
    </row>
    <row r="28" spans="1:8" ht="15.75" thickBot="1" x14ac:dyDescent="0.3">
      <c r="A28" s="74"/>
      <c r="B28" s="68" t="s">
        <v>86</v>
      </c>
      <c r="C28" s="81"/>
      <c r="D28" s="82"/>
      <c r="E28" s="82"/>
      <c r="F28" s="82"/>
      <c r="G28" s="82"/>
      <c r="H28" s="82"/>
    </row>
    <row r="29" spans="1:8" ht="15.75" thickBot="1" x14ac:dyDescent="0.3">
      <c r="A29" s="74"/>
      <c r="B29" s="68" t="s">
        <v>87</v>
      </c>
      <c r="C29" s="81"/>
      <c r="D29" s="82"/>
      <c r="E29" s="82"/>
      <c r="F29" s="82"/>
      <c r="G29" s="82"/>
      <c r="H29" s="82"/>
    </row>
    <row r="30" spans="1:8" ht="15.75" thickBot="1" x14ac:dyDescent="0.3">
      <c r="A30" s="74"/>
      <c r="B30" s="68" t="s">
        <v>88</v>
      </c>
      <c r="C30" s="81"/>
      <c r="D30" s="82"/>
      <c r="E30" s="82"/>
      <c r="F30" s="82"/>
      <c r="G30" s="82"/>
      <c r="H30" s="82"/>
    </row>
    <row r="31" spans="1:8" ht="15.75" thickBot="1" x14ac:dyDescent="0.3">
      <c r="A31" s="74"/>
      <c r="B31" s="68" t="s">
        <v>89</v>
      </c>
      <c r="C31" s="81"/>
      <c r="D31" s="82"/>
      <c r="E31" s="82"/>
      <c r="F31" s="82"/>
      <c r="G31" s="82"/>
      <c r="H31" s="82"/>
    </row>
    <row r="32" spans="1:8" ht="15.75" thickBot="1" x14ac:dyDescent="0.3">
      <c r="A32" s="74"/>
      <c r="B32" s="68" t="s">
        <v>90</v>
      </c>
      <c r="C32" s="81"/>
      <c r="D32" s="82"/>
      <c r="E32" s="82"/>
      <c r="F32" s="82"/>
      <c r="G32" s="82"/>
      <c r="H32" s="82"/>
    </row>
    <row r="33" spans="1:8" ht="15.75" thickBot="1" x14ac:dyDescent="0.3">
      <c r="A33" s="74"/>
      <c r="B33" s="68" t="s">
        <v>91</v>
      </c>
      <c r="C33" s="81"/>
      <c r="D33" s="82"/>
      <c r="E33" s="82"/>
      <c r="F33" s="82"/>
      <c r="G33" s="82"/>
      <c r="H33" s="82"/>
    </row>
    <row r="34" spans="1:8" ht="15.75" thickBot="1" x14ac:dyDescent="0.3">
      <c r="A34" s="74"/>
      <c r="B34" s="68" t="s">
        <v>92</v>
      </c>
      <c r="C34" s="81"/>
      <c r="D34" s="82"/>
      <c r="E34" s="82"/>
      <c r="F34" s="82"/>
      <c r="G34" s="82"/>
      <c r="H34" s="82"/>
    </row>
    <row r="35" spans="1:8" ht="15.75" thickBot="1" x14ac:dyDescent="0.3">
      <c r="A35" s="74"/>
      <c r="B35" s="68" t="s">
        <v>93</v>
      </c>
      <c r="C35" s="81"/>
      <c r="D35" s="82"/>
      <c r="E35" s="82"/>
      <c r="F35" s="82"/>
      <c r="G35" s="82"/>
      <c r="H35" s="82"/>
    </row>
    <row r="36" spans="1:8" ht="15.75" thickBot="1" x14ac:dyDescent="0.3">
      <c r="A36" s="74"/>
      <c r="B36" s="68" t="s">
        <v>94</v>
      </c>
      <c r="C36" s="81"/>
      <c r="D36" s="82"/>
      <c r="E36" s="82"/>
      <c r="F36" s="82"/>
      <c r="G36" s="82"/>
      <c r="H36" s="82"/>
    </row>
    <row r="37" spans="1:8" ht="15.75" thickBot="1" x14ac:dyDescent="0.3">
      <c r="A37" s="74"/>
      <c r="B37" s="83" t="s">
        <v>266</v>
      </c>
      <c r="C37" s="81"/>
      <c r="D37" s="82"/>
      <c r="E37" s="82"/>
      <c r="F37" s="82"/>
      <c r="G37" s="82"/>
      <c r="H37" s="82"/>
    </row>
    <row r="38" spans="1:8" ht="15.75" thickBot="1" x14ac:dyDescent="0.3">
      <c r="A38" s="84"/>
      <c r="B38" s="83" t="s">
        <v>267</v>
      </c>
      <c r="C38" s="85"/>
      <c r="D38" s="86"/>
      <c r="E38" s="86"/>
      <c r="F38" s="86"/>
      <c r="G38" s="86"/>
      <c r="H38" s="86"/>
    </row>
    <row r="39" spans="1:8" ht="15.75" thickBot="1" x14ac:dyDescent="0.3">
      <c r="A39" s="84"/>
      <c r="B39" s="83" t="s">
        <v>95</v>
      </c>
      <c r="C39" s="81"/>
      <c r="D39" s="82"/>
      <c r="E39" s="82"/>
      <c r="F39" s="82"/>
      <c r="G39" s="82"/>
      <c r="H39" s="82"/>
    </row>
    <row r="40" spans="1:8" ht="15.75" thickBot="1" x14ac:dyDescent="0.3">
      <c r="A40" s="87" t="s">
        <v>16</v>
      </c>
      <c r="B40" s="87" t="s">
        <v>1</v>
      </c>
      <c r="C40" s="383" t="s">
        <v>34</v>
      </c>
      <c r="D40" s="384"/>
      <c r="E40" s="384"/>
      <c r="F40" s="384"/>
      <c r="G40" s="384"/>
      <c r="H40" s="385"/>
    </row>
    <row r="41" spans="1:8" ht="15.75" thickBot="1" x14ac:dyDescent="0.3">
      <c r="A41" s="87" t="s">
        <v>53</v>
      </c>
      <c r="B41" s="91" t="s">
        <v>10</v>
      </c>
      <c r="C41" s="92">
        <f>AVERAGE(C9:C13)/100</f>
        <v>0.94</v>
      </c>
      <c r="D41" s="92" t="e">
        <f>AVERAGE(D9:D13)/100</f>
        <v>#DIV/0!</v>
      </c>
      <c r="E41" s="92" t="e">
        <f>AVERAGE(E9:E13)/100</f>
        <v>#DIV/0!</v>
      </c>
      <c r="F41" s="92" t="e">
        <f>AVERAGE(F9:F13)/100</f>
        <v>#DIV/0!</v>
      </c>
      <c r="G41" s="92" t="e">
        <f>AVERAGE(G9:G13)/100</f>
        <v>#DIV/0!</v>
      </c>
      <c r="H41" s="82"/>
    </row>
    <row r="42" spans="1:8" ht="15.75" thickBot="1" x14ac:dyDescent="0.3">
      <c r="A42" s="87">
        <v>3</v>
      </c>
      <c r="B42" s="91" t="s">
        <v>11</v>
      </c>
      <c r="C42" s="92" t="e">
        <f>AVERAGE(C24:C39)/100</f>
        <v>#DIV/0!</v>
      </c>
      <c r="D42" s="88"/>
      <c r="E42" s="82"/>
      <c r="F42" s="82"/>
      <c r="G42" s="89"/>
      <c r="H42" s="89"/>
    </row>
  </sheetData>
  <mergeCells count="4">
    <mergeCell ref="A5:B6"/>
    <mergeCell ref="C5:H6"/>
    <mergeCell ref="A7:B7"/>
    <mergeCell ref="C40:H40"/>
  </mergeCells>
  <conditionalFormatting sqref="C24:C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 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3 E21:G22 C9:G17 C18:C22 D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scale="61" fitToHeight="0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20"/>
  <sheetViews>
    <sheetView topLeftCell="A4" zoomScale="110" zoomScaleNormal="110" workbookViewId="0">
      <selection activeCell="C11" sqref="C11"/>
    </sheetView>
  </sheetViews>
  <sheetFormatPr baseColWidth="10" defaultRowHeight="15" x14ac:dyDescent="0.25"/>
  <cols>
    <col min="1" max="1" width="14" customWidth="1"/>
    <col min="2" max="2" width="13.28515625" customWidth="1"/>
    <col min="3" max="3" width="16.7109375" customWidth="1"/>
    <col min="4" max="4" width="14.85546875" customWidth="1"/>
    <col min="5" max="6" width="12" customWidth="1"/>
    <col min="7" max="7" width="5.5703125" customWidth="1"/>
    <col min="8" max="8" width="14.42578125" customWidth="1"/>
    <col min="9" max="9" width="15.85546875" customWidth="1"/>
    <col min="10" max="10" width="16.5703125" customWidth="1"/>
    <col min="11" max="11" width="16.7109375" customWidth="1"/>
    <col min="12" max="12" width="16" customWidth="1"/>
    <col min="13" max="13" width="18" customWidth="1"/>
  </cols>
  <sheetData>
    <row r="1" spans="1:13" ht="16.5" customHeight="1" thickTop="1" x14ac:dyDescent="0.25">
      <c r="C1" s="390" t="s">
        <v>312</v>
      </c>
      <c r="D1" s="391"/>
      <c r="E1" s="391"/>
      <c r="F1" s="391"/>
      <c r="G1" s="391"/>
      <c r="H1" s="391"/>
      <c r="I1" s="391"/>
      <c r="J1" s="391"/>
      <c r="K1" s="392"/>
    </row>
    <row r="2" spans="1:13" ht="15.75" thickBot="1" x14ac:dyDescent="0.3">
      <c r="C2" s="393"/>
      <c r="D2" s="394"/>
      <c r="E2" s="394"/>
      <c r="F2" s="394"/>
      <c r="G2" s="394"/>
      <c r="H2" s="394"/>
      <c r="I2" s="394"/>
      <c r="J2" s="394"/>
      <c r="K2" s="395"/>
      <c r="M2" t="s">
        <v>250</v>
      </c>
    </row>
    <row r="3" spans="1:13" ht="15.75" thickTop="1" x14ac:dyDescent="0.25">
      <c r="C3" s="26"/>
      <c r="D3" s="26"/>
      <c r="E3" s="26"/>
      <c r="F3" s="26"/>
      <c r="G3" s="12"/>
    </row>
    <row r="4" spans="1:13" ht="15.75" thickBot="1" x14ac:dyDescent="0.3">
      <c r="C4" s="12"/>
      <c r="D4" s="12"/>
      <c r="E4" s="12"/>
      <c r="F4" s="12"/>
      <c r="G4" s="12"/>
    </row>
    <row r="5" spans="1:13" ht="16.5" customHeight="1" thickTop="1" thickBot="1" x14ac:dyDescent="0.3">
      <c r="A5" s="335" t="s">
        <v>272</v>
      </c>
      <c r="B5" s="336"/>
      <c r="C5" s="336"/>
      <c r="D5" s="336"/>
      <c r="E5" s="336"/>
      <c r="F5" s="337"/>
      <c r="H5" s="28" t="s">
        <v>16</v>
      </c>
      <c r="I5" s="330" t="s">
        <v>1</v>
      </c>
      <c r="J5" s="331"/>
      <c r="K5" s="27" t="s">
        <v>34</v>
      </c>
    </row>
    <row r="6" spans="1:13" s="14" customFormat="1" ht="15.75" customHeight="1" thickTop="1" thickBot="1" x14ac:dyDescent="0.3">
      <c r="A6" s="13"/>
      <c r="B6" s="13"/>
      <c r="C6" s="387" t="s">
        <v>313</v>
      </c>
      <c r="D6" s="387" t="s">
        <v>314</v>
      </c>
      <c r="E6" s="386" t="s">
        <v>251</v>
      </c>
      <c r="F6" s="386" t="s">
        <v>252</v>
      </c>
      <c r="H6" s="29">
        <v>1</v>
      </c>
      <c r="I6" s="31" t="s">
        <v>263</v>
      </c>
      <c r="J6" s="32"/>
      <c r="K6" s="29">
        <f>K18</f>
        <v>244</v>
      </c>
    </row>
    <row r="7" spans="1:13" s="14" customFormat="1" ht="15.75" thickBot="1" x14ac:dyDescent="0.3">
      <c r="A7" s="13"/>
      <c r="B7" s="13"/>
      <c r="C7" s="387"/>
      <c r="D7" s="387"/>
      <c r="E7" s="386"/>
      <c r="F7" s="386"/>
      <c r="H7" s="35">
        <v>2</v>
      </c>
      <c r="I7" s="33" t="s">
        <v>35</v>
      </c>
      <c r="J7" s="34"/>
      <c r="K7" s="30">
        <f>K19</f>
        <v>0.85314685314685312</v>
      </c>
    </row>
    <row r="8" spans="1:13" s="14" customFormat="1" ht="16.5" customHeight="1" thickBot="1" x14ac:dyDescent="0.3">
      <c r="A8" s="13"/>
      <c r="B8" s="13"/>
      <c r="C8" s="396"/>
      <c r="D8" s="396"/>
      <c r="E8" s="386"/>
      <c r="F8" s="386"/>
      <c r="H8" s="101"/>
      <c r="I8" s="101"/>
      <c r="J8" s="101"/>
      <c r="K8" s="101"/>
    </row>
    <row r="9" spans="1:13" s="14" customFormat="1" ht="16.5" hidden="1" customHeight="1" thickBot="1" x14ac:dyDescent="0.3">
      <c r="A9" s="13"/>
      <c r="B9" s="13"/>
      <c r="C9" s="186" t="s">
        <v>276</v>
      </c>
      <c r="D9" s="187" t="s">
        <v>277</v>
      </c>
      <c r="E9" s="188" t="s">
        <v>251</v>
      </c>
      <c r="F9" s="189" t="s">
        <v>252</v>
      </c>
      <c r="H9" s="101"/>
      <c r="I9" s="101"/>
      <c r="J9" s="101"/>
      <c r="K9" s="101"/>
    </row>
    <row r="10" spans="1:13" ht="16.5" thickTop="1" thickBot="1" x14ac:dyDescent="0.3">
      <c r="A10" s="335" t="s">
        <v>253</v>
      </c>
      <c r="B10" s="337"/>
      <c r="C10" s="15">
        <v>51</v>
      </c>
      <c r="D10" s="16">
        <v>1</v>
      </c>
      <c r="E10" s="17">
        <v>50</v>
      </c>
      <c r="F10" s="16">
        <v>1</v>
      </c>
      <c r="H10" s="101"/>
      <c r="I10" s="101"/>
      <c r="J10" s="101"/>
      <c r="K10" s="101"/>
    </row>
    <row r="11" spans="1:13" ht="16.5" thickTop="1" thickBot="1" x14ac:dyDescent="0.3">
      <c r="A11" s="335" t="s">
        <v>254</v>
      </c>
      <c r="B11" s="337"/>
      <c r="C11" s="190">
        <v>1</v>
      </c>
      <c r="D11" s="184">
        <f>D10/C10</f>
        <v>1.9607843137254902E-2</v>
      </c>
      <c r="E11" s="185">
        <f>E10/C10</f>
        <v>0.98039215686274506</v>
      </c>
      <c r="F11" s="191">
        <f>F10/C10</f>
        <v>1.9607843137254902E-2</v>
      </c>
      <c r="H11" s="101"/>
      <c r="I11" s="101"/>
      <c r="J11" s="101"/>
      <c r="K11" s="101"/>
    </row>
    <row r="12" spans="1:13" ht="16.5" thickTop="1" thickBot="1" x14ac:dyDescent="0.3">
      <c r="A12" s="12"/>
      <c r="B12" s="12"/>
      <c r="C12" s="1"/>
      <c r="D12" s="1"/>
      <c r="E12" s="18"/>
      <c r="F12" s="18"/>
    </row>
    <row r="13" spans="1:13" ht="16.5" thickTop="1" thickBot="1" x14ac:dyDescent="0.3">
      <c r="A13" s="335" t="s">
        <v>273</v>
      </c>
      <c r="B13" s="336"/>
      <c r="C13" s="336"/>
      <c r="D13" s="336"/>
      <c r="E13" s="336"/>
      <c r="F13" s="337"/>
      <c r="H13" s="335" t="s">
        <v>255</v>
      </c>
      <c r="I13" s="336"/>
      <c r="J13" s="336"/>
      <c r="K13" s="337"/>
    </row>
    <row r="14" spans="1:13" ht="15.75" thickTop="1" x14ac:dyDescent="0.25">
      <c r="C14" s="386" t="s">
        <v>315</v>
      </c>
      <c r="D14" s="386" t="s">
        <v>316</v>
      </c>
      <c r="E14" s="386" t="s">
        <v>251</v>
      </c>
      <c r="F14" s="386" t="s">
        <v>252</v>
      </c>
      <c r="J14" s="388" t="s">
        <v>256</v>
      </c>
      <c r="K14" s="388" t="s">
        <v>257</v>
      </c>
    </row>
    <row r="15" spans="1:13" x14ac:dyDescent="0.25">
      <c r="C15" s="386"/>
      <c r="D15" s="386"/>
      <c r="E15" s="386"/>
      <c r="F15" s="386"/>
      <c r="J15" s="389"/>
      <c r="K15" s="389"/>
    </row>
    <row r="16" spans="1:13" ht="15.75" thickBot="1" x14ac:dyDescent="0.3">
      <c r="C16" s="387"/>
      <c r="D16" s="387"/>
      <c r="E16" s="386"/>
      <c r="F16" s="387"/>
      <c r="J16" s="389"/>
      <c r="K16" s="389"/>
    </row>
    <row r="17" spans="1:11" ht="30.75" hidden="1" thickBot="1" x14ac:dyDescent="0.3">
      <c r="C17" s="188" t="s">
        <v>276</v>
      </c>
      <c r="D17" s="189" t="s">
        <v>277</v>
      </c>
      <c r="E17" s="192" t="s">
        <v>251</v>
      </c>
      <c r="F17" s="189" t="s">
        <v>252</v>
      </c>
      <c r="J17" s="188" t="s">
        <v>278</v>
      </c>
      <c r="K17" s="189" t="s">
        <v>279</v>
      </c>
    </row>
    <row r="18" spans="1:11" ht="16.5" thickTop="1" thickBot="1" x14ac:dyDescent="0.3">
      <c r="A18" s="335" t="s">
        <v>253</v>
      </c>
      <c r="B18" s="337"/>
      <c r="C18" s="15">
        <v>235</v>
      </c>
      <c r="D18" s="16">
        <v>43</v>
      </c>
      <c r="E18" s="15">
        <v>194</v>
      </c>
      <c r="F18" s="16">
        <v>41</v>
      </c>
      <c r="H18" s="335" t="s">
        <v>258</v>
      </c>
      <c r="I18" s="337"/>
      <c r="J18" s="99">
        <f>C10+C18</f>
        <v>286</v>
      </c>
      <c r="K18" s="100">
        <f>E10+E18</f>
        <v>244</v>
      </c>
    </row>
    <row r="19" spans="1:11" ht="16.5" thickTop="1" thickBot="1" x14ac:dyDescent="0.3">
      <c r="A19" s="335" t="s">
        <v>254</v>
      </c>
      <c r="B19" s="337"/>
      <c r="C19" s="218">
        <v>1</v>
      </c>
      <c r="D19" s="190">
        <f>D18/C18</f>
        <v>0.18297872340425531</v>
      </c>
      <c r="E19" s="190">
        <f>E18/C18</f>
        <v>0.82553191489361699</v>
      </c>
      <c r="F19" s="184">
        <f>F18/C18</f>
        <v>0.17446808510638298</v>
      </c>
      <c r="H19" s="335" t="s">
        <v>259</v>
      </c>
      <c r="I19" s="337"/>
      <c r="J19" s="193">
        <v>1</v>
      </c>
      <c r="K19" s="194">
        <f>K18/J18</f>
        <v>0.85314685314685312</v>
      </c>
    </row>
    <row r="20" spans="1:11" ht="15.75" thickTop="1" x14ac:dyDescent="0.25"/>
  </sheetData>
  <mergeCells count="21">
    <mergeCell ref="C1:K2"/>
    <mergeCell ref="A18:B18"/>
    <mergeCell ref="H18:I18"/>
    <mergeCell ref="A5:F5"/>
    <mergeCell ref="C6:C8"/>
    <mergeCell ref="D6:D8"/>
    <mergeCell ref="E6:E8"/>
    <mergeCell ref="F6:F8"/>
    <mergeCell ref="A19:B19"/>
    <mergeCell ref="H19:I19"/>
    <mergeCell ref="I5:J5"/>
    <mergeCell ref="A13:F13"/>
    <mergeCell ref="H13:K13"/>
    <mergeCell ref="C14:C16"/>
    <mergeCell ref="D14:D16"/>
    <mergeCell ref="E14:E16"/>
    <mergeCell ref="F14:F16"/>
    <mergeCell ref="J14:J16"/>
    <mergeCell ref="K14:K16"/>
    <mergeCell ref="A10:B10"/>
    <mergeCell ref="A11:B11"/>
  </mergeCells>
  <pageMargins left="0.7" right="0.7" top="0.75" bottom="0.75" header="0.3" footer="0.3"/>
  <pageSetup paperSize="9" scale="78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58"/>
  <sheetViews>
    <sheetView topLeftCell="B1" workbookViewId="0"/>
  </sheetViews>
  <sheetFormatPr baseColWidth="10" defaultRowHeight="15" x14ac:dyDescent="0.25"/>
  <cols>
    <col min="1" max="1" width="6.7109375" hidden="1" customWidth="1"/>
    <col min="2" max="2" width="6.85546875" customWidth="1"/>
    <col min="3" max="3" width="31.28515625" bestFit="1" customWidth="1"/>
    <col min="4" max="4" width="6.42578125" customWidth="1"/>
    <col min="5" max="5" width="6.7109375" hidden="1" customWidth="1"/>
    <col min="6" max="6" width="3.7109375" hidden="1" customWidth="1"/>
    <col min="7" max="9" width="6.7109375" hidden="1" customWidth="1"/>
    <col min="10" max="10" width="2.28515625" customWidth="1"/>
    <col min="11" max="41" width="4.28515625" customWidth="1"/>
    <col min="42" max="42" width="9.85546875" customWidth="1"/>
    <col min="43" max="43" width="3.7109375" customWidth="1"/>
    <col min="44" max="44" width="5.7109375" customWidth="1"/>
    <col min="45" max="45" width="9.85546875" customWidth="1"/>
  </cols>
  <sheetData>
    <row r="1" spans="1:46" x14ac:dyDescent="0.25">
      <c r="K1" s="104" t="s">
        <v>264</v>
      </c>
    </row>
    <row r="2" spans="1:46" x14ac:dyDescent="0.25">
      <c r="K2" t="s">
        <v>167</v>
      </c>
    </row>
    <row r="6" spans="1:46" ht="15.75" thickBot="1" x14ac:dyDescent="0.3"/>
    <row r="7" spans="1:46" ht="18.95" customHeight="1" x14ac:dyDescent="0.25">
      <c r="A7" s="411" t="s">
        <v>168</v>
      </c>
      <c r="B7" s="414" t="s">
        <v>268</v>
      </c>
      <c r="C7" s="417" t="s">
        <v>169</v>
      </c>
      <c r="D7" s="420" t="s">
        <v>170</v>
      </c>
      <c r="E7" s="423" t="s">
        <v>269</v>
      </c>
      <c r="F7" s="409" t="s">
        <v>171</v>
      </c>
      <c r="G7" s="409"/>
      <c r="H7" s="409"/>
      <c r="I7" s="410"/>
      <c r="K7" s="397" t="s">
        <v>301</v>
      </c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7"/>
      <c r="AG7" s="397"/>
      <c r="AH7" s="397"/>
      <c r="AI7" s="397"/>
      <c r="AJ7" s="397"/>
      <c r="AK7" s="397"/>
      <c r="AL7" s="397"/>
      <c r="AM7" s="397"/>
      <c r="AN7" s="397"/>
      <c r="AO7" s="350"/>
      <c r="AP7" s="398"/>
      <c r="AQ7" s="399"/>
      <c r="AR7" s="399"/>
      <c r="AS7" s="400"/>
    </row>
    <row r="8" spans="1:46" ht="18.95" customHeight="1" x14ac:dyDescent="0.25">
      <c r="A8" s="412"/>
      <c r="B8" s="415"/>
      <c r="C8" s="418"/>
      <c r="D8" s="421"/>
      <c r="E8" s="405"/>
      <c r="F8" s="401" t="s">
        <v>172</v>
      </c>
      <c r="G8" s="403" t="s">
        <v>173</v>
      </c>
      <c r="H8" s="403" t="s">
        <v>174</v>
      </c>
      <c r="I8" s="405" t="s">
        <v>175</v>
      </c>
      <c r="K8" s="397"/>
      <c r="L8" s="397"/>
      <c r="M8" s="397"/>
      <c r="N8" s="397"/>
      <c r="O8" s="397"/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  <c r="AB8" s="397"/>
      <c r="AC8" s="397"/>
      <c r="AD8" s="397"/>
      <c r="AE8" s="397"/>
      <c r="AF8" s="397"/>
      <c r="AG8" s="397"/>
      <c r="AH8" s="397"/>
      <c r="AI8" s="397"/>
      <c r="AJ8" s="397"/>
      <c r="AK8" s="397"/>
      <c r="AL8" s="397"/>
      <c r="AM8" s="397"/>
      <c r="AN8" s="397"/>
      <c r="AO8" s="350"/>
      <c r="AP8" s="407" t="s">
        <v>172</v>
      </c>
      <c r="AQ8" s="403" t="s">
        <v>173</v>
      </c>
      <c r="AR8" s="403" t="s">
        <v>176</v>
      </c>
      <c r="AS8" s="405" t="s">
        <v>177</v>
      </c>
    </row>
    <row r="9" spans="1:46" ht="18.95" customHeight="1" x14ac:dyDescent="0.25">
      <c r="A9" s="412"/>
      <c r="B9" s="415"/>
      <c r="C9" s="418"/>
      <c r="D9" s="421"/>
      <c r="E9" s="405"/>
      <c r="F9" s="401"/>
      <c r="G9" s="403"/>
      <c r="H9" s="403"/>
      <c r="I9" s="405"/>
      <c r="K9" s="3">
        <v>43862</v>
      </c>
      <c r="L9" s="3">
        <v>43863</v>
      </c>
      <c r="M9" s="3">
        <v>43864</v>
      </c>
      <c r="N9" s="3">
        <v>43865</v>
      </c>
      <c r="O9" s="3">
        <v>43866</v>
      </c>
      <c r="P9" s="3">
        <v>43867</v>
      </c>
      <c r="Q9" s="3">
        <v>43868</v>
      </c>
      <c r="R9" s="3">
        <v>43869</v>
      </c>
      <c r="S9" s="3">
        <v>43870</v>
      </c>
      <c r="T9" s="3">
        <v>43871</v>
      </c>
      <c r="U9" s="3">
        <v>43872</v>
      </c>
      <c r="V9" s="3">
        <v>43873</v>
      </c>
      <c r="W9" s="3">
        <v>43874</v>
      </c>
      <c r="X9" s="3">
        <v>43875</v>
      </c>
      <c r="Y9" s="3">
        <v>43876</v>
      </c>
      <c r="Z9" s="3">
        <v>43877</v>
      </c>
      <c r="AA9" s="3">
        <v>43878</v>
      </c>
      <c r="AB9" s="3">
        <v>43879</v>
      </c>
      <c r="AC9" s="3">
        <v>43880</v>
      </c>
      <c r="AD9" s="3">
        <v>43881</v>
      </c>
      <c r="AE9" s="3">
        <v>43882</v>
      </c>
      <c r="AF9" s="3">
        <v>43883</v>
      </c>
      <c r="AG9" s="3">
        <v>43884</v>
      </c>
      <c r="AH9" s="3">
        <v>43885</v>
      </c>
      <c r="AI9" s="3">
        <v>43886</v>
      </c>
      <c r="AJ9" s="3">
        <v>43887</v>
      </c>
      <c r="AK9" s="3">
        <v>43888</v>
      </c>
      <c r="AL9" s="3">
        <v>43889</v>
      </c>
      <c r="AM9" s="3">
        <v>43890</v>
      </c>
      <c r="AN9" s="3"/>
      <c r="AO9" s="3"/>
      <c r="AP9" s="407"/>
      <c r="AQ9" s="403"/>
      <c r="AR9" s="403"/>
      <c r="AS9" s="405"/>
    </row>
    <row r="10" spans="1:46" ht="18.95" customHeight="1" x14ac:dyDescent="0.25">
      <c r="A10" s="412"/>
      <c r="B10" s="415"/>
      <c r="C10" s="418"/>
      <c r="D10" s="421"/>
      <c r="E10" s="405"/>
      <c r="F10" s="401"/>
      <c r="G10" s="403"/>
      <c r="H10" s="403"/>
      <c r="I10" s="405"/>
      <c r="K10" s="2" t="s">
        <v>178</v>
      </c>
      <c r="L10" s="2" t="s">
        <v>179</v>
      </c>
      <c r="M10" s="2" t="s">
        <v>98</v>
      </c>
      <c r="N10" s="2" t="s">
        <v>54</v>
      </c>
      <c r="O10" s="2" t="s">
        <v>180</v>
      </c>
      <c r="P10" s="2" t="s">
        <v>181</v>
      </c>
      <c r="Q10" s="2" t="s">
        <v>181</v>
      </c>
      <c r="R10" s="2" t="s">
        <v>178</v>
      </c>
      <c r="S10" s="2" t="s">
        <v>179</v>
      </c>
      <c r="T10" s="2" t="s">
        <v>98</v>
      </c>
      <c r="U10" s="2" t="s">
        <v>54</v>
      </c>
      <c r="V10" s="2" t="s">
        <v>180</v>
      </c>
      <c r="W10" s="2" t="s">
        <v>181</v>
      </c>
      <c r="X10" s="2" t="s">
        <v>181</v>
      </c>
      <c r="Y10" s="2" t="s">
        <v>178</v>
      </c>
      <c r="Z10" s="2" t="s">
        <v>179</v>
      </c>
      <c r="AA10" s="2" t="s">
        <v>98</v>
      </c>
      <c r="AB10" s="2" t="s">
        <v>54</v>
      </c>
      <c r="AC10" s="2" t="s">
        <v>180</v>
      </c>
      <c r="AD10" s="2" t="s">
        <v>181</v>
      </c>
      <c r="AE10" s="2" t="s">
        <v>181</v>
      </c>
      <c r="AF10" s="2" t="s">
        <v>178</v>
      </c>
      <c r="AG10" s="2" t="s">
        <v>179</v>
      </c>
      <c r="AH10" s="2" t="s">
        <v>98</v>
      </c>
      <c r="AI10" s="2" t="s">
        <v>54</v>
      </c>
      <c r="AJ10" s="2" t="s">
        <v>180</v>
      </c>
      <c r="AK10" s="2" t="s">
        <v>181</v>
      </c>
      <c r="AL10" s="2" t="s">
        <v>181</v>
      </c>
      <c r="AM10" s="2" t="s">
        <v>178</v>
      </c>
      <c r="AN10" s="2" t="s">
        <v>179</v>
      </c>
      <c r="AO10" s="2" t="s">
        <v>98</v>
      </c>
      <c r="AP10" s="407"/>
      <c r="AQ10" s="403"/>
      <c r="AR10" s="403"/>
      <c r="AS10" s="405"/>
    </row>
    <row r="11" spans="1:46" ht="18.95" customHeight="1" thickBot="1" x14ac:dyDescent="0.3">
      <c r="A11" s="413"/>
      <c r="B11" s="416"/>
      <c r="C11" s="419"/>
      <c r="D11" s="422"/>
      <c r="E11" s="406"/>
      <c r="F11" s="402"/>
      <c r="G11" s="404"/>
      <c r="H11" s="404"/>
      <c r="I11" s="406"/>
      <c r="K11" s="4"/>
      <c r="L11" s="397"/>
      <c r="M11" s="397"/>
      <c r="N11" s="397"/>
      <c r="O11" s="397"/>
      <c r="P11" s="397"/>
      <c r="Q11" s="397"/>
      <c r="R11" s="397"/>
      <c r="S11" s="397"/>
      <c r="T11" s="397"/>
      <c r="U11" s="397"/>
      <c r="V11" s="397"/>
      <c r="W11" s="397"/>
      <c r="X11" s="397"/>
      <c r="Y11" s="397"/>
      <c r="Z11" s="397"/>
      <c r="AA11" s="397"/>
      <c r="AB11" s="397"/>
      <c r="AC11" s="397"/>
      <c r="AD11" s="397"/>
      <c r="AE11" s="397"/>
      <c r="AF11" s="397"/>
      <c r="AG11" s="397"/>
      <c r="AH11" s="397"/>
      <c r="AI11" s="397"/>
      <c r="AJ11" s="397"/>
      <c r="AK11" s="397"/>
      <c r="AL11" s="397"/>
      <c r="AM11" s="397"/>
      <c r="AN11" s="397"/>
      <c r="AO11" s="350"/>
      <c r="AP11" s="408"/>
      <c r="AQ11" s="404"/>
      <c r="AR11" s="404"/>
      <c r="AS11" s="406"/>
    </row>
    <row r="12" spans="1:46" hidden="1" x14ac:dyDescent="0.25">
      <c r="AP12" s="5">
        <f>AVERAGEIF(AP15:AP58,"&gt;0")</f>
        <v>1</v>
      </c>
    </row>
    <row r="13" spans="1:46" hidden="1" x14ac:dyDescent="0.25"/>
    <row r="14" spans="1:46" hidden="1" x14ac:dyDescent="0.25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  <c r="AO14" t="s">
        <v>222</v>
      </c>
      <c r="AP14" t="s">
        <v>223</v>
      </c>
      <c r="AQ14" t="s">
        <v>224</v>
      </c>
      <c r="AR14" t="s">
        <v>225</v>
      </c>
      <c r="AS14" t="s">
        <v>226</v>
      </c>
      <c r="AT14" t="s">
        <v>227</v>
      </c>
    </row>
    <row r="15" spans="1:46" x14ac:dyDescent="0.25">
      <c r="B15" t="s">
        <v>64</v>
      </c>
      <c r="C15" t="s">
        <v>228</v>
      </c>
      <c r="E15" s="6"/>
      <c r="K15">
        <f>IFERROR(K16+K17,0)</f>
        <v>0</v>
      </c>
      <c r="L15">
        <f t="shared" ref="L15:AO15" si="0">IFERROR(L16+L17,0)</f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 s="5" t="e">
        <f>AR15/AS15</f>
        <v>#DIV/0!</v>
      </c>
      <c r="AR15">
        <f>SUM(K15:AO15)</f>
        <v>0</v>
      </c>
      <c r="AS15">
        <v>0</v>
      </c>
    </row>
    <row r="16" spans="1:46" x14ac:dyDescent="0.25">
      <c r="A16" t="s">
        <v>229</v>
      </c>
      <c r="D16" t="s">
        <v>230</v>
      </c>
      <c r="E16" s="6">
        <v>8</v>
      </c>
      <c r="AP16" s="5">
        <v>1</v>
      </c>
      <c r="AQ16">
        <v>21</v>
      </c>
      <c r="AR16">
        <f t="shared" ref="AR16:AR53" si="1">SUM(K16:AO16)</f>
        <v>0</v>
      </c>
      <c r="AS16">
        <v>144.5</v>
      </c>
    </row>
    <row r="17" spans="1:45" x14ac:dyDescent="0.25">
      <c r="D17" t="s">
        <v>231</v>
      </c>
      <c r="E17" s="6">
        <v>8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 t="e">
        <f>IF(SUMIFS(#REF!,#REF!,AN$9)=0,0,SUMIFS(#REF!,#REF!,AN$9))</f>
        <v>#REF!</v>
      </c>
      <c r="AO17" s="215" t="e">
        <f>IF(SUMIFS(#REF!,#REF!,AO$9)=0,0,SUMIFS(#REF!,#REF!,AO$9))</f>
        <v>#REF!</v>
      </c>
      <c r="AP17" s="5">
        <v>0</v>
      </c>
      <c r="AQ17">
        <v>21</v>
      </c>
      <c r="AR17" t="e">
        <f>SUM(K17:AO17)</f>
        <v>#REF!</v>
      </c>
      <c r="AS17">
        <v>144.5</v>
      </c>
    </row>
    <row r="18" spans="1:45" x14ac:dyDescent="0.25">
      <c r="D18" t="s">
        <v>232</v>
      </c>
      <c r="E18" s="6">
        <v>8</v>
      </c>
      <c r="AP18" s="7">
        <f>AR18/AS18</f>
        <v>0</v>
      </c>
      <c r="AQ18">
        <v>21</v>
      </c>
      <c r="AR18">
        <f t="shared" si="1"/>
        <v>0</v>
      </c>
      <c r="AS18">
        <v>144.5</v>
      </c>
    </row>
    <row r="19" spans="1:45" x14ac:dyDescent="0.25">
      <c r="B19" t="s">
        <v>65</v>
      </c>
      <c r="C19" t="s">
        <v>233</v>
      </c>
      <c r="E19" s="6"/>
      <c r="K19">
        <f t="shared" ref="K19:AO19" si="2">IFERROR(K20+K21,0)</f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 s="5" t="e">
        <f>AR19/AS19</f>
        <v>#DIV/0!</v>
      </c>
      <c r="AR19">
        <f>SUM(K19:AO19)</f>
        <v>0</v>
      </c>
      <c r="AS19">
        <v>0</v>
      </c>
    </row>
    <row r="20" spans="1:45" x14ac:dyDescent="0.25">
      <c r="A20" t="s">
        <v>234</v>
      </c>
      <c r="D20" t="s">
        <v>230</v>
      </c>
      <c r="E20" s="6">
        <v>8</v>
      </c>
      <c r="AP20" s="5">
        <v>1</v>
      </c>
      <c r="AQ20">
        <v>21</v>
      </c>
      <c r="AR20">
        <f>SUM(K20:AO20)</f>
        <v>0</v>
      </c>
      <c r="AS20">
        <v>170</v>
      </c>
    </row>
    <row r="21" spans="1:45" x14ac:dyDescent="0.25">
      <c r="D21" t="s">
        <v>231</v>
      </c>
      <c r="E21" s="6">
        <v>8</v>
      </c>
      <c r="AN21" t="e">
        <f>IF(SUMIFS(#REF!,#REF!, AN$9)=0,0,SUMIFS(#REF!,#REF!, AN$9))</f>
        <v>#REF!</v>
      </c>
      <c r="AO21" t="e">
        <f>IF(SUMIFS(#REF!,#REF!, AO$9)=0,0,SUMIFS(#REF!,#REF!, AO$9))</f>
        <v>#REF!</v>
      </c>
      <c r="AP21" s="5"/>
      <c r="AQ21">
        <v>21</v>
      </c>
      <c r="AR21" t="e">
        <f>SUM(K21:AO21)</f>
        <v>#REF!</v>
      </c>
      <c r="AS21">
        <v>170</v>
      </c>
    </row>
    <row r="22" spans="1:45" x14ac:dyDescent="0.25">
      <c r="D22" t="s">
        <v>232</v>
      </c>
      <c r="E22" s="6">
        <v>8</v>
      </c>
      <c r="AP22" s="7">
        <f>AR22/AS22</f>
        <v>0</v>
      </c>
      <c r="AQ22">
        <v>21</v>
      </c>
      <c r="AR22">
        <f t="shared" si="1"/>
        <v>0</v>
      </c>
      <c r="AS22">
        <v>170</v>
      </c>
    </row>
    <row r="23" spans="1:45" x14ac:dyDescent="0.25">
      <c r="B23" t="s">
        <v>66</v>
      </c>
      <c r="C23" t="s">
        <v>235</v>
      </c>
      <c r="E23" s="6"/>
      <c r="K23">
        <f t="shared" ref="K23:AO23" si="3">IFERROR(K24+K25,0)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 s="5" t="e">
        <f>AR23/AS23</f>
        <v>#DIV/0!</v>
      </c>
      <c r="AR23">
        <f>SUM(K23:AO23)</f>
        <v>0</v>
      </c>
      <c r="AS23">
        <v>0</v>
      </c>
    </row>
    <row r="24" spans="1:45" x14ac:dyDescent="0.25">
      <c r="A24" t="s">
        <v>229</v>
      </c>
      <c r="D24" t="s">
        <v>230</v>
      </c>
      <c r="E24" s="6">
        <v>8</v>
      </c>
      <c r="AP24" s="5">
        <v>1</v>
      </c>
      <c r="AQ24">
        <v>17</v>
      </c>
      <c r="AR24">
        <f t="shared" si="1"/>
        <v>0</v>
      </c>
      <c r="AS24">
        <v>102</v>
      </c>
    </row>
    <row r="25" spans="1:45" x14ac:dyDescent="0.25">
      <c r="D25" t="s">
        <v>231</v>
      </c>
      <c r="E25" s="6">
        <v>8</v>
      </c>
      <c r="AM25" t="e">
        <f>IF(SUMIFS(#REF!,#REF!, AM$9)=0,0,SUMIFS(#REF!,#REF!, AM$9))</f>
        <v>#REF!</v>
      </c>
      <c r="AN25" t="e">
        <f>IF(SUMIFS(#REF!,#REF!, AN$9)=0,0,SUMIFS(#REF!,#REF!, AN$9))</f>
        <v>#REF!</v>
      </c>
      <c r="AO25" t="e">
        <f>IF(SUMIFS(#REF!,#REF!, AO$9)=0,0,SUMIFS(#REF!,#REF!, AO$9))</f>
        <v>#REF!</v>
      </c>
      <c r="AP25" s="5">
        <v>0</v>
      </c>
      <c r="AQ25">
        <v>17</v>
      </c>
      <c r="AR25" t="e">
        <f>SUM(K25:AO25)</f>
        <v>#REF!</v>
      </c>
      <c r="AS25">
        <v>102</v>
      </c>
    </row>
    <row r="26" spans="1:45" x14ac:dyDescent="0.25">
      <c r="D26" t="s">
        <v>232</v>
      </c>
      <c r="E26" s="6">
        <v>8</v>
      </c>
      <c r="AP26" s="7">
        <f>AR26/AS26</f>
        <v>0</v>
      </c>
      <c r="AQ26">
        <v>17</v>
      </c>
      <c r="AR26">
        <f t="shared" si="1"/>
        <v>0</v>
      </c>
      <c r="AS26">
        <v>102</v>
      </c>
    </row>
    <row r="27" spans="1:45" x14ac:dyDescent="0.25">
      <c r="B27" t="s">
        <v>68</v>
      </c>
      <c r="C27" t="s">
        <v>236</v>
      </c>
      <c r="E27" s="6"/>
      <c r="K27">
        <f t="shared" ref="K27:AO27" si="4">IFERROR(K28+K29,0)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 s="5" t="e">
        <f>AR27/AS27</f>
        <v>#DIV/0!</v>
      </c>
      <c r="AR27">
        <f>SUM(K27:AO27)</f>
        <v>0</v>
      </c>
      <c r="AS27">
        <v>0</v>
      </c>
    </row>
    <row r="28" spans="1:45" x14ac:dyDescent="0.25">
      <c r="A28" t="s">
        <v>237</v>
      </c>
      <c r="D28" t="s">
        <v>230</v>
      </c>
      <c r="E28" s="6">
        <v>8</v>
      </c>
      <c r="AP28" s="5">
        <v>1</v>
      </c>
      <c r="AQ28">
        <v>19</v>
      </c>
      <c r="AR28">
        <f t="shared" si="1"/>
        <v>0</v>
      </c>
      <c r="AS28">
        <v>153</v>
      </c>
    </row>
    <row r="29" spans="1:45" x14ac:dyDescent="0.25">
      <c r="D29" t="s">
        <v>231</v>
      </c>
      <c r="E29" s="6">
        <v>8</v>
      </c>
      <c r="AM29" t="e">
        <f>IF(SUMIFS(#REF!,#REF!, AM$9)=0,0,SUMIFS(#REF!,#REF!, AM$9))</f>
        <v>#REF!</v>
      </c>
      <c r="AN29" t="e">
        <f>IF(SUMIFS(#REF!,#REF!, AN$9)=0,0,SUMIFS(#REF!,#REF!, AN$9))</f>
        <v>#REF!</v>
      </c>
      <c r="AO29" t="e">
        <f>IF(SUMIFS(#REF!,#REF!, AO$9)=0,0,SUMIFS(#REF!,#REF!, AO$9))</f>
        <v>#REF!</v>
      </c>
      <c r="AP29" s="5">
        <v>0</v>
      </c>
      <c r="AQ29">
        <v>19</v>
      </c>
      <c r="AR29" t="e">
        <f>SUM(K29:AO29)</f>
        <v>#REF!</v>
      </c>
      <c r="AS29">
        <v>153</v>
      </c>
    </row>
    <row r="30" spans="1:45" x14ac:dyDescent="0.25">
      <c r="D30" t="s">
        <v>232</v>
      </c>
      <c r="E30" s="6">
        <v>8</v>
      </c>
      <c r="AP30" s="7">
        <f>AR30/AS30</f>
        <v>0</v>
      </c>
      <c r="AQ30">
        <v>19</v>
      </c>
      <c r="AR30">
        <f t="shared" si="1"/>
        <v>0</v>
      </c>
      <c r="AS30">
        <v>153</v>
      </c>
    </row>
    <row r="31" spans="1:45" x14ac:dyDescent="0.25">
      <c r="B31" t="s">
        <v>69</v>
      </c>
      <c r="C31" t="s">
        <v>238</v>
      </c>
      <c r="E31" s="6"/>
      <c r="K31">
        <f t="shared" ref="K31:AO31" si="5">IFERROR(K32+K33,0)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 s="5" t="e">
        <f>AR31/AS31</f>
        <v>#DIV/0!</v>
      </c>
      <c r="AR31">
        <f>SUM(K31:AO31)</f>
        <v>0</v>
      </c>
      <c r="AS31">
        <v>0</v>
      </c>
    </row>
    <row r="32" spans="1:45" x14ac:dyDescent="0.25">
      <c r="A32" t="s">
        <v>239</v>
      </c>
      <c r="D32" t="s">
        <v>230</v>
      </c>
      <c r="E32" s="6">
        <v>8</v>
      </c>
      <c r="AP32" s="5">
        <v>1</v>
      </c>
      <c r="AQ32">
        <v>20</v>
      </c>
      <c r="AR32">
        <f t="shared" si="1"/>
        <v>0</v>
      </c>
      <c r="AS32">
        <v>161.5</v>
      </c>
    </row>
    <row r="33" spans="1:45" x14ac:dyDescent="0.25">
      <c r="D33" t="s">
        <v>231</v>
      </c>
      <c r="E33" s="6">
        <v>8</v>
      </c>
      <c r="AM33" t="e">
        <f>IF(SUMIFS(#REF!,#REF!, AM$9)=0,0,SUMIFS(#REF!,#REF!, AM$9))</f>
        <v>#REF!</v>
      </c>
      <c r="AN33" t="e">
        <f>IF(SUMIFS(#REF!,#REF!, AN$9)=0,0,SUMIFS(#REF!,#REF!, AN$9))</f>
        <v>#REF!</v>
      </c>
      <c r="AO33" t="e">
        <f>IF(SUMIFS(#REF!,#REF!, AO$9)=0,0,SUMIFS(#REF!,#REF!, AO$9))</f>
        <v>#REF!</v>
      </c>
      <c r="AP33" s="5">
        <v>0</v>
      </c>
      <c r="AQ33">
        <v>20</v>
      </c>
      <c r="AR33" t="e">
        <f>SUM(K33:AO33)</f>
        <v>#REF!</v>
      </c>
      <c r="AS33">
        <v>161.5</v>
      </c>
    </row>
    <row r="34" spans="1:45" x14ac:dyDescent="0.25">
      <c r="D34" t="s">
        <v>232</v>
      </c>
      <c r="E34" s="6">
        <v>8</v>
      </c>
      <c r="AP34" s="7">
        <f>AR34/AS34</f>
        <v>0</v>
      </c>
      <c r="AQ34">
        <v>20</v>
      </c>
      <c r="AR34">
        <f t="shared" si="1"/>
        <v>0</v>
      </c>
      <c r="AS34">
        <v>161.5</v>
      </c>
    </row>
    <row r="35" spans="1:45" x14ac:dyDescent="0.25">
      <c r="B35" t="s">
        <v>70</v>
      </c>
      <c r="C35" t="s">
        <v>240</v>
      </c>
      <c r="E35" s="6"/>
      <c r="K35">
        <f t="shared" ref="K35:AO35" si="6">IFERROR(K36+K37,0)</f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 s="5" t="e">
        <f>AR35/AS35</f>
        <v>#DIV/0!</v>
      </c>
      <c r="AR35">
        <f>SUM(K35:AO35)</f>
        <v>0</v>
      </c>
      <c r="AS35">
        <v>0</v>
      </c>
    </row>
    <row r="36" spans="1:45" x14ac:dyDescent="0.25">
      <c r="A36" t="s">
        <v>237</v>
      </c>
      <c r="D36" t="s">
        <v>230</v>
      </c>
      <c r="E36" s="6">
        <v>8</v>
      </c>
      <c r="AP36" s="5">
        <v>1</v>
      </c>
      <c r="AQ36">
        <v>21</v>
      </c>
      <c r="AR36">
        <f t="shared" si="1"/>
        <v>0</v>
      </c>
      <c r="AS36">
        <v>170</v>
      </c>
    </row>
    <row r="37" spans="1:45" x14ac:dyDescent="0.25">
      <c r="D37" t="s">
        <v>231</v>
      </c>
      <c r="E37" s="6">
        <v>8</v>
      </c>
      <c r="AN37" t="e">
        <f>IF(SUMIFS(#REF!,#REF!, AN$9)=0,,SUMIFS(#REF!,#REF!, AN$9))</f>
        <v>#REF!</v>
      </c>
      <c r="AO37" t="e">
        <f>IF(SUMIFS(#REF!,#REF!, AO$9)=0,,SUMIFS(#REF!,#REF!, AO$9))</f>
        <v>#REF!</v>
      </c>
      <c r="AP37" s="5">
        <v>0</v>
      </c>
      <c r="AQ37">
        <v>21</v>
      </c>
      <c r="AR37" t="e">
        <f>SUM(K37:AO37)</f>
        <v>#REF!</v>
      </c>
      <c r="AS37">
        <v>170</v>
      </c>
    </row>
    <row r="38" spans="1:45" x14ac:dyDescent="0.25">
      <c r="D38" t="s">
        <v>232</v>
      </c>
      <c r="E38" s="6">
        <v>8</v>
      </c>
      <c r="AP38" s="7">
        <f>AR38/AS38</f>
        <v>0</v>
      </c>
      <c r="AQ38">
        <v>21</v>
      </c>
      <c r="AR38">
        <f t="shared" si="1"/>
        <v>0</v>
      </c>
      <c r="AS38">
        <v>170</v>
      </c>
    </row>
    <row r="39" spans="1:45" x14ac:dyDescent="0.25">
      <c r="B39" t="s">
        <v>72</v>
      </c>
      <c r="C39" t="s">
        <v>241</v>
      </c>
      <c r="E39" s="6"/>
      <c r="K39">
        <f t="shared" ref="K39:AO39" si="7">IFERROR(K40+K41,0)</f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 s="5" t="e">
        <f>AR39/AS39</f>
        <v>#DIV/0!</v>
      </c>
      <c r="AR39">
        <f>SUM(K39:AO39)</f>
        <v>0</v>
      </c>
      <c r="AS39">
        <v>0</v>
      </c>
    </row>
    <row r="40" spans="1:45" x14ac:dyDescent="0.25">
      <c r="A40" t="s">
        <v>234</v>
      </c>
      <c r="D40" t="s">
        <v>230</v>
      </c>
      <c r="E40" s="6">
        <v>8</v>
      </c>
      <c r="AP40" s="5">
        <v>1</v>
      </c>
      <c r="AQ40">
        <v>21</v>
      </c>
      <c r="AR40">
        <f t="shared" si="1"/>
        <v>0</v>
      </c>
      <c r="AS40">
        <v>161.5</v>
      </c>
    </row>
    <row r="41" spans="1:45" x14ac:dyDescent="0.25">
      <c r="D41" t="s">
        <v>231</v>
      </c>
      <c r="E41" s="6">
        <v>8</v>
      </c>
      <c r="AM41" t="e">
        <f>IF(SUMIFS(#REF!,#REF!, AM$9)=0,0,SUMIFS(#REF!,#REF!, AM$9))</f>
        <v>#REF!</v>
      </c>
      <c r="AN41" t="e">
        <f>IF(SUMIFS(#REF!,#REF!, AN$9)=0,0,SUMIFS(#REF!,#REF!, AN$9))</f>
        <v>#REF!</v>
      </c>
      <c r="AO41" t="e">
        <f>IF(SUMIFS(#REF!,#REF!, AO$9)=0,0,SUMIFS(#REF!,#REF!, AO$9))</f>
        <v>#REF!</v>
      </c>
      <c r="AP41" s="5">
        <v>0</v>
      </c>
      <c r="AQ41">
        <v>21</v>
      </c>
      <c r="AR41" t="e">
        <f>SUM(K41:AO41)</f>
        <v>#REF!</v>
      </c>
      <c r="AS41">
        <v>161.5</v>
      </c>
    </row>
    <row r="42" spans="1:45" x14ac:dyDescent="0.25">
      <c r="D42" t="s">
        <v>232</v>
      </c>
      <c r="E42" s="6">
        <v>8</v>
      </c>
      <c r="AP42" s="7">
        <f>AR42/AS42</f>
        <v>0</v>
      </c>
      <c r="AQ42">
        <v>21</v>
      </c>
      <c r="AR42">
        <f t="shared" si="1"/>
        <v>0</v>
      </c>
      <c r="AS42">
        <v>161.5</v>
      </c>
    </row>
    <row r="43" spans="1:45" x14ac:dyDescent="0.25">
      <c r="B43" t="s">
        <v>74</v>
      </c>
      <c r="C43" t="s">
        <v>242</v>
      </c>
      <c r="E43" s="6"/>
      <c r="K43">
        <f t="shared" ref="K43:AO43" si="8">IFERROR(K44+K45,0)</f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0</v>
      </c>
      <c r="AN43">
        <f t="shared" si="8"/>
        <v>0</v>
      </c>
      <c r="AO43">
        <f t="shared" si="8"/>
        <v>0</v>
      </c>
      <c r="AP43" s="5" t="e">
        <f>AR43/AS43</f>
        <v>#DIV/0!</v>
      </c>
      <c r="AR43">
        <f>SUM(K43:AO43)</f>
        <v>0</v>
      </c>
      <c r="AS43">
        <v>0</v>
      </c>
    </row>
    <row r="44" spans="1:45" x14ac:dyDescent="0.25">
      <c r="A44" t="s">
        <v>229</v>
      </c>
      <c r="D44" t="s">
        <v>230</v>
      </c>
      <c r="E44" s="6">
        <v>8</v>
      </c>
      <c r="AP44" s="5">
        <v>1</v>
      </c>
      <c r="AQ44">
        <v>22</v>
      </c>
      <c r="AR44">
        <f t="shared" si="1"/>
        <v>0</v>
      </c>
      <c r="AS44">
        <v>119</v>
      </c>
    </row>
    <row r="45" spans="1:45" x14ac:dyDescent="0.25">
      <c r="D45" t="s">
        <v>231</v>
      </c>
      <c r="E45" s="6">
        <v>8</v>
      </c>
      <c r="AO45" t="e">
        <f>IF(SUMIFS(#REF!,#REF!, AO$9)=0,0,SUMIFS(#REF!,#REF!, AO$9))</f>
        <v>#REF!</v>
      </c>
      <c r="AP45" s="5">
        <v>0</v>
      </c>
      <c r="AQ45">
        <v>22</v>
      </c>
      <c r="AR45" t="e">
        <f>SUM(K45:AO45)</f>
        <v>#REF!</v>
      </c>
      <c r="AS45">
        <v>119</v>
      </c>
    </row>
    <row r="46" spans="1:45" x14ac:dyDescent="0.25">
      <c r="D46" t="s">
        <v>232</v>
      </c>
      <c r="E46" s="6">
        <v>8</v>
      </c>
      <c r="AP46" s="7">
        <f>AR46/AS46</f>
        <v>0</v>
      </c>
      <c r="AQ46">
        <v>22</v>
      </c>
      <c r="AR46">
        <f t="shared" si="1"/>
        <v>0</v>
      </c>
      <c r="AS46">
        <v>119</v>
      </c>
    </row>
    <row r="47" spans="1:45" x14ac:dyDescent="0.25">
      <c r="B47" t="s">
        <v>78</v>
      </c>
      <c r="C47" t="s">
        <v>274</v>
      </c>
      <c r="E47" s="6"/>
      <c r="K47">
        <f t="shared" ref="K47:AO47" si="9">IFERROR(K48+K49,0)</f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 s="5" t="e">
        <f>AR47/AS47</f>
        <v>#DIV/0!</v>
      </c>
      <c r="AR47">
        <f>SUM(K47:AO47)</f>
        <v>0</v>
      </c>
      <c r="AS47">
        <v>0</v>
      </c>
    </row>
    <row r="48" spans="1:45" x14ac:dyDescent="0.25">
      <c r="A48" t="s">
        <v>237</v>
      </c>
      <c r="D48" t="s">
        <v>230</v>
      </c>
      <c r="E48" s="6">
        <v>8</v>
      </c>
      <c r="AP48" s="5">
        <v>1</v>
      </c>
      <c r="AQ48">
        <v>23</v>
      </c>
      <c r="AR48">
        <f t="shared" si="1"/>
        <v>0</v>
      </c>
      <c r="AS48">
        <v>164.5</v>
      </c>
    </row>
    <row r="49" spans="1:46" x14ac:dyDescent="0.25">
      <c r="D49" t="s">
        <v>231</v>
      </c>
      <c r="E49" s="6">
        <v>8</v>
      </c>
      <c r="AO49" t="e">
        <f>IF(SUMIFS(#REF!,#REF!, AO$9)=0,0,SUMIFS(#REF!,#REF!, AO$9))</f>
        <v>#REF!</v>
      </c>
      <c r="AP49" s="5">
        <v>0</v>
      </c>
      <c r="AQ49">
        <v>23</v>
      </c>
      <c r="AR49" t="e">
        <f>SUM(K49:AO49)</f>
        <v>#REF!</v>
      </c>
      <c r="AS49">
        <v>164.5</v>
      </c>
    </row>
    <row r="50" spans="1:46" x14ac:dyDescent="0.25">
      <c r="D50" t="s">
        <v>232</v>
      </c>
      <c r="E50" s="6">
        <v>8</v>
      </c>
      <c r="AP50" s="7">
        <f>AR50/AS50</f>
        <v>0</v>
      </c>
      <c r="AQ50">
        <v>23</v>
      </c>
      <c r="AR50">
        <f t="shared" si="1"/>
        <v>0</v>
      </c>
      <c r="AS50">
        <v>164.5</v>
      </c>
    </row>
    <row r="51" spans="1:46" x14ac:dyDescent="0.25">
      <c r="A51" t="s">
        <v>234</v>
      </c>
      <c r="B51" t="s">
        <v>79</v>
      </c>
      <c r="C51" t="s">
        <v>275</v>
      </c>
      <c r="E51" s="6"/>
      <c r="K51">
        <f t="shared" ref="K51:AO51" si="10">IFERROR(K52+K53,0)</f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 s="5" t="e">
        <f>AR51/AS51</f>
        <v>#DIV/0!</v>
      </c>
      <c r="AQ51">
        <v>25</v>
      </c>
      <c r="AR51">
        <f t="shared" si="1"/>
        <v>0</v>
      </c>
      <c r="AS51">
        <v>0</v>
      </c>
    </row>
    <row r="52" spans="1:46" x14ac:dyDescent="0.25">
      <c r="D52" t="s">
        <v>230</v>
      </c>
      <c r="E52" s="6">
        <v>8</v>
      </c>
      <c r="AP52" s="5">
        <v>1</v>
      </c>
      <c r="AQ52">
        <v>26</v>
      </c>
      <c r="AR52">
        <f>SUM(K52:AO52)</f>
        <v>0</v>
      </c>
      <c r="AS52">
        <v>153</v>
      </c>
    </row>
    <row r="53" spans="1:46" x14ac:dyDescent="0.25">
      <c r="D53" t="s">
        <v>231</v>
      </c>
      <c r="E53" s="6">
        <v>8</v>
      </c>
      <c r="AN53" t="e">
        <f>IF(SUMIFS(#REF!,#REF!, AN$9)=0,0,SUMIFS(#REF!,#REF!, AN$9))</f>
        <v>#REF!</v>
      </c>
      <c r="AO53" t="e">
        <f>IF(SUMIFS(#REF!,#REF!, AO$9)=0,0,SUMIFS(#REF!,#REF!, AO$9))</f>
        <v>#REF!</v>
      </c>
      <c r="AP53" s="7">
        <v>0</v>
      </c>
      <c r="AQ53">
        <v>25</v>
      </c>
      <c r="AR53" t="e">
        <f t="shared" si="1"/>
        <v>#REF!</v>
      </c>
      <c r="AS53">
        <v>153</v>
      </c>
    </row>
    <row r="54" spans="1:46" x14ac:dyDescent="0.25">
      <c r="D54" t="s">
        <v>232</v>
      </c>
      <c r="E54" s="6">
        <v>8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5">
        <f>AR54/AS54</f>
        <v>0</v>
      </c>
      <c r="AR54">
        <f>SUM(K54:AO54)</f>
        <v>0</v>
      </c>
      <c r="AS54" s="182">
        <v>153</v>
      </c>
      <c r="AT54" s="182"/>
    </row>
    <row r="55" spans="1:46" hidden="1" x14ac:dyDescent="0.25">
      <c r="B55" t="s">
        <v>281</v>
      </c>
      <c r="C55" t="s">
        <v>282</v>
      </c>
      <c r="E55" s="6"/>
      <c r="K55" s="182">
        <f t="shared" ref="K55:AO55" si="11">IFERROR(K56+K57,0)</f>
        <v>0</v>
      </c>
      <c r="L55" s="182">
        <f t="shared" si="11"/>
        <v>0</v>
      </c>
      <c r="M55" s="182">
        <f t="shared" si="11"/>
        <v>0</v>
      </c>
      <c r="N55" s="182">
        <f t="shared" si="11"/>
        <v>0</v>
      </c>
      <c r="O55" s="182">
        <f t="shared" si="11"/>
        <v>0</v>
      </c>
      <c r="P55" s="182">
        <f t="shared" si="11"/>
        <v>0</v>
      </c>
      <c r="Q55" s="182">
        <f t="shared" si="11"/>
        <v>0</v>
      </c>
      <c r="R55" s="182">
        <f t="shared" si="11"/>
        <v>0</v>
      </c>
      <c r="S55" s="182">
        <f t="shared" si="11"/>
        <v>0</v>
      </c>
      <c r="T55" s="182">
        <f t="shared" si="11"/>
        <v>0</v>
      </c>
      <c r="U55" s="182">
        <f t="shared" si="11"/>
        <v>0</v>
      </c>
      <c r="V55" s="182">
        <f t="shared" si="11"/>
        <v>0</v>
      </c>
      <c r="W55" s="182">
        <f t="shared" si="11"/>
        <v>0</v>
      </c>
      <c r="X55" s="182">
        <f t="shared" si="11"/>
        <v>0</v>
      </c>
      <c r="Y55" s="182">
        <f t="shared" si="11"/>
        <v>0</v>
      </c>
      <c r="Z55" s="182">
        <f t="shared" si="11"/>
        <v>0</v>
      </c>
      <c r="AA55" s="182">
        <f t="shared" si="11"/>
        <v>0</v>
      </c>
      <c r="AB55" s="182">
        <f t="shared" si="11"/>
        <v>0</v>
      </c>
      <c r="AC55" s="182">
        <f t="shared" si="11"/>
        <v>0</v>
      </c>
      <c r="AD55" s="182">
        <f t="shared" si="11"/>
        <v>0</v>
      </c>
      <c r="AE55" s="182">
        <f t="shared" si="11"/>
        <v>0</v>
      </c>
      <c r="AF55" s="182">
        <f t="shared" si="11"/>
        <v>0</v>
      </c>
      <c r="AG55" s="182">
        <f t="shared" si="11"/>
        <v>0</v>
      </c>
      <c r="AH55" s="182">
        <f t="shared" si="11"/>
        <v>0</v>
      </c>
      <c r="AI55" s="182">
        <f t="shared" si="11"/>
        <v>0</v>
      </c>
      <c r="AJ55" s="182">
        <f t="shared" si="11"/>
        <v>0</v>
      </c>
      <c r="AK55" s="182">
        <f t="shared" si="11"/>
        <v>0</v>
      </c>
      <c r="AL55" s="182">
        <f t="shared" si="11"/>
        <v>0</v>
      </c>
      <c r="AM55" s="182">
        <f t="shared" si="11"/>
        <v>0</v>
      </c>
      <c r="AN55" s="182">
        <f t="shared" si="11"/>
        <v>0</v>
      </c>
      <c r="AO55" s="182">
        <f t="shared" si="11"/>
        <v>0</v>
      </c>
      <c r="AP55" s="5" t="e">
        <f>AR55/AS55</f>
        <v>#DIV/0!</v>
      </c>
      <c r="AQ55">
        <v>25</v>
      </c>
      <c r="AR55">
        <f>SUM(K55:AO55)</f>
        <v>0</v>
      </c>
      <c r="AS55" s="182">
        <v>0</v>
      </c>
      <c r="AT55" s="182"/>
    </row>
    <row r="56" spans="1:46" hidden="1" x14ac:dyDescent="0.25">
      <c r="D56" t="s">
        <v>230</v>
      </c>
      <c r="E56" s="6">
        <v>8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5">
        <f>AR56/AS56</f>
        <v>0</v>
      </c>
      <c r="AQ56">
        <v>26</v>
      </c>
      <c r="AR56">
        <f>SUM(K56:AO56)</f>
        <v>0</v>
      </c>
      <c r="AS56" s="182">
        <v>120</v>
      </c>
      <c r="AT56" s="182"/>
    </row>
    <row r="57" spans="1:46" hidden="1" x14ac:dyDescent="0.25">
      <c r="D57" t="s">
        <v>231</v>
      </c>
      <c r="E57" s="6">
        <v>8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5">
        <f>AR57/AS57</f>
        <v>0</v>
      </c>
      <c r="AQ57">
        <v>25</v>
      </c>
      <c r="AR57">
        <f>SUM(K57:AO57)</f>
        <v>0</v>
      </c>
      <c r="AS57" s="182">
        <v>120</v>
      </c>
      <c r="AT57" s="182"/>
    </row>
    <row r="58" spans="1:46" hidden="1" x14ac:dyDescent="0.25">
      <c r="D58" t="s">
        <v>232</v>
      </c>
      <c r="E58" s="6">
        <v>8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5">
        <f>AR58/AS58</f>
        <v>0</v>
      </c>
      <c r="AR58">
        <f>SUM(K58:AO58)</f>
        <v>0</v>
      </c>
      <c r="AS58" s="182">
        <v>120</v>
      </c>
      <c r="AT58" s="182"/>
    </row>
  </sheetData>
  <mergeCells count="21">
    <mergeCell ref="A7:A11"/>
    <mergeCell ref="B7:B11"/>
    <mergeCell ref="C7:C11"/>
    <mergeCell ref="D7:D11"/>
    <mergeCell ref="E7:E11"/>
    <mergeCell ref="K7:AO8"/>
    <mergeCell ref="AP7:AS7"/>
    <mergeCell ref="F8:F11"/>
    <mergeCell ref="G8:G11"/>
    <mergeCell ref="H8:H11"/>
    <mergeCell ref="I8:I11"/>
    <mergeCell ref="AP8:AP11"/>
    <mergeCell ref="AQ8:AQ11"/>
    <mergeCell ref="AR8:AR11"/>
    <mergeCell ref="AS8:AS11"/>
    <mergeCell ref="F7:I7"/>
    <mergeCell ref="L11:R11"/>
    <mergeCell ref="S11:Y11"/>
    <mergeCell ref="Z11:AF11"/>
    <mergeCell ref="AG11:AM11"/>
    <mergeCell ref="AN11:AO11"/>
  </mergeCells>
  <conditionalFormatting sqref="AL42 K15:AO15 K19:AO19 K23:AO23 K27:AO27 K31:AO31 K35:AO35 K39:AO39 K43:AO43 K47:AO47">
    <cfRule type="cellIs" dxfId="49" priority="15" operator="greaterThan">
      <formula>8</formula>
    </cfRule>
  </conditionalFormatting>
  <conditionalFormatting sqref="K51:AO51">
    <cfRule type="cellIs" dxfId="48" priority="14" operator="greaterThan">
      <formula>8</formula>
    </cfRule>
  </conditionalFormatting>
  <conditionalFormatting sqref="K51:AO51 K47:AO47 K43:AO43 K39:AO39 K35:AO35 K31:AO31 K27:AO27 K23:AO23 K19:AO19 K15:AO15">
    <cfRule type="cellIs" dxfId="47" priority="13" operator="equal">
      <formula>0</formula>
    </cfRule>
  </conditionalFormatting>
  <conditionalFormatting sqref="K55:AO55">
    <cfRule type="cellIs" dxfId="46" priority="12" operator="greaterThan">
      <formula>8</formula>
    </cfRule>
  </conditionalFormatting>
  <conditionalFormatting sqref="K55:AO55">
    <cfRule type="cellIs" dxfId="45" priority="11" operator="equal">
      <formula>0</formula>
    </cfRule>
  </conditionalFormatting>
  <conditionalFormatting sqref="K17:AO17">
    <cfRule type="cellIs" dxfId="44" priority="10" operator="equal">
      <formula>0</formula>
    </cfRule>
  </conditionalFormatting>
  <conditionalFormatting sqref="K21:AO21">
    <cfRule type="cellIs" dxfId="43" priority="9" operator="equal">
      <formula>0</formula>
    </cfRule>
  </conditionalFormatting>
  <conditionalFormatting sqref="K25:AO25">
    <cfRule type="cellIs" dxfId="42" priority="8" operator="equal">
      <formula>0</formula>
    </cfRule>
  </conditionalFormatting>
  <conditionalFormatting sqref="K29:AO29">
    <cfRule type="cellIs" dxfId="41" priority="7" operator="equal">
      <formula>0</formula>
    </cfRule>
  </conditionalFormatting>
  <conditionalFormatting sqref="K33:AO33">
    <cfRule type="cellIs" dxfId="40" priority="6" operator="equal">
      <formula>0</formula>
    </cfRule>
  </conditionalFormatting>
  <conditionalFormatting sqref="K37:AO37">
    <cfRule type="cellIs" dxfId="39" priority="5" operator="equal">
      <formula>0</formula>
    </cfRule>
  </conditionalFormatting>
  <conditionalFormatting sqref="K41:AO41">
    <cfRule type="cellIs" dxfId="38" priority="4" operator="equal">
      <formula>0</formula>
    </cfRule>
  </conditionalFormatting>
  <conditionalFormatting sqref="K45:AO45">
    <cfRule type="cellIs" dxfId="37" priority="3" operator="equal">
      <formula>0</formula>
    </cfRule>
  </conditionalFormatting>
  <conditionalFormatting sqref="K49:AO49">
    <cfRule type="cellIs" dxfId="36" priority="2" operator="equal">
      <formula>0</formula>
    </cfRule>
  </conditionalFormatting>
  <conditionalFormatting sqref="K53:AO53">
    <cfRule type="cellIs" dxfId="35" priority="1" operator="equal">
      <formula>0</formula>
    </cfRule>
  </conditionalFormatting>
  <pageMargins left="0.7" right="0.7" top="0.75" bottom="0.75" header="0.3" footer="0.3"/>
  <pageSetup scale="55" fitToHeight="0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021"/>
  <sheetViews>
    <sheetView topLeftCell="A217" zoomScale="85" zoomScaleNormal="85" workbookViewId="0">
      <selection activeCell="C5" sqref="C5:D32"/>
    </sheetView>
  </sheetViews>
  <sheetFormatPr baseColWidth="10" defaultColWidth="11.42578125" defaultRowHeight="15.75" x14ac:dyDescent="0.25"/>
  <cols>
    <col min="1" max="1" width="4.140625" style="109" customWidth="1"/>
    <col min="2" max="2" width="97.7109375" style="109" customWidth="1"/>
    <col min="3" max="3" width="4.42578125" style="109" customWidth="1"/>
    <col min="4" max="4" width="4.5703125" style="109" customWidth="1"/>
    <col min="5" max="8" width="4.42578125" style="109" customWidth="1"/>
    <col min="9" max="9" width="11.42578125" style="109"/>
    <col min="10" max="10" width="11.42578125" style="211"/>
    <col min="11" max="12" width="11.42578125" style="212"/>
    <col min="13" max="14" width="11.42578125" style="211"/>
    <col min="15" max="16" width="11.42578125" style="212"/>
    <col min="17" max="17" width="11.42578125" style="211"/>
    <col min="18" max="16384" width="11.42578125" style="109"/>
  </cols>
  <sheetData>
    <row r="1" spans="1:15" x14ac:dyDescent="0.25">
      <c r="A1" s="105"/>
      <c r="B1" s="106" t="s">
        <v>58</v>
      </c>
      <c r="C1" s="107"/>
      <c r="D1" s="107"/>
      <c r="E1" s="107"/>
      <c r="F1" s="107"/>
      <c r="G1" s="108"/>
    </row>
    <row r="2" spans="1:15" ht="18" x14ac:dyDescent="0.25">
      <c r="A2" s="110"/>
      <c r="G2" s="111"/>
      <c r="K2" s="213" t="s">
        <v>285</v>
      </c>
      <c r="O2" s="213" t="s">
        <v>286</v>
      </c>
    </row>
    <row r="3" spans="1:15" ht="15" customHeight="1" x14ac:dyDescent="0.25">
      <c r="A3" s="110"/>
      <c r="B3" s="112" t="s">
        <v>300</v>
      </c>
      <c r="G3" s="111"/>
    </row>
    <row r="4" spans="1:15" ht="19.5" customHeight="1" thickBot="1" x14ac:dyDescent="0.3">
      <c r="A4" s="113"/>
      <c r="B4" s="114" t="s">
        <v>305</v>
      </c>
      <c r="C4" s="115"/>
      <c r="D4" s="115"/>
      <c r="E4" s="115"/>
      <c r="F4" s="115"/>
      <c r="G4" s="116"/>
    </row>
    <row r="5" spans="1:15" ht="16.5" customHeight="1" x14ac:dyDescent="0.25">
      <c r="A5" s="436" t="s">
        <v>97</v>
      </c>
      <c r="B5" s="437"/>
      <c r="C5" s="440"/>
      <c r="D5" s="446"/>
      <c r="E5" s="446"/>
      <c r="F5" s="446"/>
      <c r="G5" s="446"/>
      <c r="H5" s="449"/>
    </row>
    <row r="6" spans="1:15" ht="15" customHeight="1" thickBot="1" x14ac:dyDescent="0.3">
      <c r="A6" s="438"/>
      <c r="B6" s="439"/>
      <c r="C6" s="441"/>
      <c r="D6" s="447"/>
      <c r="E6" s="447"/>
      <c r="F6" s="447"/>
      <c r="G6" s="447"/>
      <c r="H6" s="450"/>
    </row>
    <row r="7" spans="1:15" ht="19.5" thickBot="1" x14ac:dyDescent="0.35">
      <c r="A7" s="117" t="s">
        <v>98</v>
      </c>
      <c r="B7" s="118" t="s">
        <v>99</v>
      </c>
      <c r="C7" s="441"/>
      <c r="D7" s="447"/>
      <c r="E7" s="447"/>
      <c r="F7" s="447"/>
      <c r="G7" s="447"/>
      <c r="H7" s="450"/>
    </row>
    <row r="8" spans="1:15" ht="15" customHeight="1" thickBot="1" x14ac:dyDescent="0.3">
      <c r="A8" s="427" t="s">
        <v>100</v>
      </c>
      <c r="B8" s="119" t="s">
        <v>101</v>
      </c>
      <c r="C8" s="442"/>
      <c r="D8" s="448"/>
      <c r="E8" s="448"/>
      <c r="F8" s="448"/>
      <c r="G8" s="448"/>
      <c r="H8" s="451"/>
    </row>
    <row r="9" spans="1:15" x14ac:dyDescent="0.25">
      <c r="A9" s="428"/>
      <c r="B9" s="120" t="s">
        <v>102</v>
      </c>
      <c r="C9" s="121"/>
      <c r="D9" s="121"/>
      <c r="E9" s="121"/>
      <c r="F9" s="121"/>
      <c r="G9" s="121"/>
      <c r="H9" s="121"/>
    </row>
    <row r="10" spans="1:15" x14ac:dyDescent="0.25">
      <c r="A10" s="428"/>
      <c r="B10" s="122" t="s">
        <v>103</v>
      </c>
      <c r="C10" s="123"/>
      <c r="D10" s="123"/>
      <c r="E10" s="123"/>
      <c r="F10" s="123"/>
      <c r="G10" s="123"/>
      <c r="H10" s="123"/>
    </row>
    <row r="11" spans="1:15" x14ac:dyDescent="0.25">
      <c r="A11" s="428"/>
      <c r="B11" s="120" t="s">
        <v>104</v>
      </c>
      <c r="C11" s="123"/>
      <c r="D11" s="123"/>
      <c r="E11" s="123"/>
      <c r="F11" s="123"/>
      <c r="G11" s="123"/>
      <c r="H11" s="123"/>
    </row>
    <row r="12" spans="1:15" ht="16.5" thickBot="1" x14ac:dyDescent="0.3">
      <c r="A12" s="429"/>
      <c r="B12" s="124" t="s">
        <v>105</v>
      </c>
      <c r="C12" s="125"/>
      <c r="D12" s="125"/>
      <c r="E12" s="125"/>
      <c r="F12" s="125"/>
      <c r="G12" s="125"/>
      <c r="H12" s="125"/>
    </row>
    <row r="13" spans="1:15" x14ac:dyDescent="0.25">
      <c r="A13" s="427" t="s">
        <v>106</v>
      </c>
      <c r="B13" s="119" t="s">
        <v>107</v>
      </c>
      <c r="C13" s="126"/>
      <c r="D13" s="126"/>
      <c r="E13" s="126"/>
      <c r="G13" s="126"/>
      <c r="H13" s="126"/>
    </row>
    <row r="14" spans="1:15" x14ac:dyDescent="0.25">
      <c r="A14" s="428"/>
      <c r="B14" s="120" t="s">
        <v>108</v>
      </c>
      <c r="C14" s="123"/>
      <c r="D14" s="123"/>
      <c r="E14" s="123"/>
      <c r="F14" s="127"/>
      <c r="G14" s="123"/>
      <c r="H14" s="123"/>
    </row>
    <row r="15" spans="1:15" x14ac:dyDescent="0.25">
      <c r="A15" s="428"/>
      <c r="B15" s="120" t="s">
        <v>109</v>
      </c>
      <c r="C15" s="123"/>
      <c r="D15" s="123"/>
      <c r="E15" s="123"/>
      <c r="F15" s="127"/>
      <c r="G15" s="123"/>
      <c r="H15" s="123"/>
    </row>
    <row r="16" spans="1:15" x14ac:dyDescent="0.25">
      <c r="A16" s="428"/>
      <c r="B16" s="120" t="s">
        <v>110</v>
      </c>
      <c r="C16" s="123"/>
      <c r="D16" s="123"/>
      <c r="E16" s="123"/>
      <c r="F16" s="127"/>
      <c r="G16" s="123"/>
      <c r="H16" s="123"/>
    </row>
    <row r="17" spans="1:8" x14ac:dyDescent="0.25">
      <c r="A17" s="428"/>
      <c r="B17" s="120" t="s">
        <v>111</v>
      </c>
      <c r="C17" s="123"/>
      <c r="D17" s="123"/>
      <c r="E17" s="123"/>
      <c r="F17" s="127"/>
      <c r="G17" s="123"/>
      <c r="H17" s="123"/>
    </row>
    <row r="18" spans="1:8" ht="16.5" thickBot="1" x14ac:dyDescent="0.3">
      <c r="A18" s="429"/>
      <c r="B18" s="128" t="s">
        <v>112</v>
      </c>
      <c r="C18" s="125"/>
      <c r="D18" s="125"/>
      <c r="E18" s="125"/>
      <c r="F18" s="129"/>
      <c r="G18" s="125"/>
      <c r="H18" s="125"/>
    </row>
    <row r="19" spans="1:8" x14ac:dyDescent="0.25">
      <c r="A19" s="430" t="s">
        <v>113</v>
      </c>
      <c r="B19" s="119" t="s">
        <v>114</v>
      </c>
      <c r="C19" s="126"/>
      <c r="D19" s="126"/>
      <c r="E19" s="126"/>
      <c r="G19" s="126"/>
      <c r="H19" s="126"/>
    </row>
    <row r="20" spans="1:8" x14ac:dyDescent="0.25">
      <c r="A20" s="431"/>
      <c r="B20" s="120" t="s">
        <v>115</v>
      </c>
      <c r="C20" s="123"/>
      <c r="D20" s="123"/>
      <c r="E20" s="123"/>
      <c r="F20" s="127"/>
      <c r="G20" s="123"/>
      <c r="H20" s="123"/>
    </row>
    <row r="21" spans="1:8" x14ac:dyDescent="0.25">
      <c r="A21" s="431"/>
      <c r="B21" s="120" t="s">
        <v>116</v>
      </c>
      <c r="C21" s="123"/>
      <c r="D21" s="123"/>
      <c r="E21" s="123"/>
      <c r="F21" s="127"/>
      <c r="G21" s="123"/>
      <c r="H21" s="123"/>
    </row>
    <row r="22" spans="1:8" x14ac:dyDescent="0.25">
      <c r="A22" s="431"/>
      <c r="B22" s="120" t="s">
        <v>117</v>
      </c>
      <c r="C22" s="123"/>
      <c r="D22" s="123"/>
      <c r="E22" s="123"/>
      <c r="F22" s="127"/>
      <c r="G22" s="123"/>
      <c r="H22" s="123"/>
    </row>
    <row r="23" spans="1:8" ht="16.5" thickBot="1" x14ac:dyDescent="0.3">
      <c r="A23" s="432"/>
      <c r="B23" s="128" t="s">
        <v>118</v>
      </c>
      <c r="C23" s="125"/>
      <c r="D23" s="125"/>
      <c r="E23" s="125"/>
      <c r="F23" s="129"/>
      <c r="G23" s="125"/>
      <c r="H23" s="125"/>
    </row>
    <row r="24" spans="1:8" x14ac:dyDescent="0.25">
      <c r="A24" s="433" t="s">
        <v>119</v>
      </c>
      <c r="B24" s="119" t="s">
        <v>120</v>
      </c>
      <c r="C24" s="126"/>
      <c r="D24" s="126"/>
      <c r="E24" s="126"/>
      <c r="G24" s="126"/>
      <c r="H24" s="126"/>
    </row>
    <row r="25" spans="1:8" x14ac:dyDescent="0.25">
      <c r="A25" s="434"/>
      <c r="B25" s="120" t="s">
        <v>121</v>
      </c>
      <c r="C25" s="123"/>
      <c r="D25" s="123"/>
      <c r="E25" s="123"/>
      <c r="F25" s="127"/>
      <c r="G25" s="123"/>
      <c r="H25" s="123"/>
    </row>
    <row r="26" spans="1:8" x14ac:dyDescent="0.25">
      <c r="A26" s="434"/>
      <c r="B26" s="120" t="s">
        <v>122</v>
      </c>
      <c r="C26" s="123"/>
      <c r="D26" s="123"/>
      <c r="E26" s="123"/>
      <c r="F26" s="127"/>
      <c r="G26" s="123"/>
      <c r="H26" s="123"/>
    </row>
    <row r="27" spans="1:8" ht="16.5" thickBot="1" x14ac:dyDescent="0.3">
      <c r="A27" s="435"/>
      <c r="B27" s="128" t="s">
        <v>123</v>
      </c>
      <c r="C27" s="125"/>
      <c r="D27" s="125"/>
      <c r="E27" s="125"/>
      <c r="F27" s="129"/>
      <c r="G27" s="125"/>
      <c r="H27" s="125"/>
    </row>
    <row r="28" spans="1:8" x14ac:dyDescent="0.25">
      <c r="A28" s="433" t="s">
        <v>124</v>
      </c>
      <c r="B28" s="119" t="s">
        <v>125</v>
      </c>
      <c r="C28" s="126"/>
      <c r="D28" s="130"/>
      <c r="E28" s="126"/>
      <c r="G28" s="126"/>
      <c r="H28" s="126"/>
    </row>
    <row r="29" spans="1:8" x14ac:dyDescent="0.25">
      <c r="A29" s="434"/>
      <c r="B29" s="120" t="s">
        <v>126</v>
      </c>
      <c r="C29" s="123"/>
      <c r="D29" s="123"/>
      <c r="E29" s="123"/>
      <c r="F29" s="127"/>
      <c r="G29" s="123"/>
      <c r="H29" s="123"/>
    </row>
    <row r="30" spans="1:8" x14ac:dyDescent="0.25">
      <c r="A30" s="434"/>
      <c r="B30" s="120" t="s">
        <v>127</v>
      </c>
      <c r="C30" s="123"/>
      <c r="D30" s="123"/>
      <c r="E30" s="123"/>
      <c r="F30" s="127"/>
      <c r="G30" s="123"/>
      <c r="H30" s="123"/>
    </row>
    <row r="31" spans="1:8" x14ac:dyDescent="0.25">
      <c r="A31" s="434"/>
      <c r="B31" s="120" t="s">
        <v>128</v>
      </c>
      <c r="C31" s="123"/>
      <c r="D31" s="123"/>
      <c r="E31" s="123"/>
      <c r="F31" s="127"/>
      <c r="G31" s="123"/>
      <c r="H31" s="123"/>
    </row>
    <row r="32" spans="1:8" ht="16.5" thickBot="1" x14ac:dyDescent="0.3">
      <c r="A32" s="435"/>
      <c r="B32" s="128" t="s">
        <v>129</v>
      </c>
      <c r="C32" s="125"/>
      <c r="D32" s="125"/>
      <c r="E32" s="125"/>
      <c r="F32" s="129"/>
      <c r="G32" s="125"/>
      <c r="H32" s="125"/>
    </row>
    <row r="33" spans="1:8" ht="16.5" thickBot="1" x14ac:dyDescent="0.3">
      <c r="A33" s="113"/>
      <c r="B33" s="131" t="s">
        <v>130</v>
      </c>
      <c r="C33" s="132">
        <f>SUM(C9:C32)</f>
        <v>0</v>
      </c>
      <c r="D33" s="133">
        <f>SUM(D9:D32)</f>
        <v>0</v>
      </c>
      <c r="E33" s="133">
        <f>SUM(E9:E32)</f>
        <v>0</v>
      </c>
      <c r="F33" s="133">
        <f>SUM(F9:F32)</f>
        <v>0</v>
      </c>
      <c r="G33" s="133">
        <f>SUM(G9:G32)</f>
        <v>0</v>
      </c>
      <c r="H33" s="133"/>
    </row>
    <row r="34" spans="1:8" ht="16.5" thickBot="1" x14ac:dyDescent="0.3">
      <c r="B34" s="134"/>
    </row>
    <row r="35" spans="1:8" x14ac:dyDescent="0.25">
      <c r="A35" s="105"/>
      <c r="B35" s="112" t="s">
        <v>58</v>
      </c>
      <c r="C35" s="107"/>
      <c r="D35" s="107"/>
      <c r="E35" s="107"/>
      <c r="F35" s="107"/>
      <c r="G35" s="108"/>
      <c r="H35" s="108"/>
    </row>
    <row r="36" spans="1:8" x14ac:dyDescent="0.25">
      <c r="A36" s="110"/>
      <c r="G36" s="111"/>
      <c r="H36" s="111"/>
    </row>
    <row r="37" spans="1:8" x14ac:dyDescent="0.25">
      <c r="A37" s="110"/>
      <c r="B37" s="112" t="s">
        <v>300</v>
      </c>
      <c r="G37" s="111"/>
      <c r="H37" s="111"/>
    </row>
    <row r="38" spans="1:8" ht="16.5" thickBot="1" x14ac:dyDescent="0.3">
      <c r="B38" s="135" t="s">
        <v>131</v>
      </c>
      <c r="C38" s="136"/>
      <c r="D38" s="136"/>
      <c r="E38" s="136"/>
      <c r="F38" s="136"/>
      <c r="G38" s="137"/>
      <c r="H38" s="137"/>
    </row>
    <row r="39" spans="1:8" ht="15" customHeight="1" x14ac:dyDescent="0.25">
      <c r="A39" s="436" t="s">
        <v>97</v>
      </c>
      <c r="B39" s="437"/>
      <c r="C39" s="440">
        <v>43875</v>
      </c>
      <c r="D39" s="446">
        <v>43907</v>
      </c>
      <c r="E39" s="446"/>
      <c r="F39" s="446"/>
      <c r="G39" s="446"/>
      <c r="H39" s="449"/>
    </row>
    <row r="40" spans="1:8" ht="15" customHeight="1" thickBot="1" x14ac:dyDescent="0.3">
      <c r="A40" s="438"/>
      <c r="B40" s="439"/>
      <c r="C40" s="441"/>
      <c r="D40" s="447"/>
      <c r="E40" s="447"/>
      <c r="F40" s="447"/>
      <c r="G40" s="447"/>
      <c r="H40" s="450"/>
    </row>
    <row r="41" spans="1:8" ht="19.5" thickBot="1" x14ac:dyDescent="0.35">
      <c r="A41" s="117" t="s">
        <v>98</v>
      </c>
      <c r="B41" s="118" t="s">
        <v>99</v>
      </c>
      <c r="C41" s="441"/>
      <c r="D41" s="447"/>
      <c r="E41" s="447"/>
      <c r="F41" s="447"/>
      <c r="G41" s="447"/>
      <c r="H41" s="450"/>
    </row>
    <row r="42" spans="1:8" ht="15" customHeight="1" thickBot="1" x14ac:dyDescent="0.3">
      <c r="A42" s="427" t="s">
        <v>100</v>
      </c>
      <c r="B42" s="119" t="s">
        <v>101</v>
      </c>
      <c r="C42" s="442"/>
      <c r="D42" s="448"/>
      <c r="E42" s="448"/>
      <c r="F42" s="448"/>
      <c r="G42" s="448"/>
      <c r="H42" s="451"/>
    </row>
    <row r="43" spans="1:8" x14ac:dyDescent="0.25">
      <c r="A43" s="428"/>
      <c r="B43" s="120" t="s">
        <v>102</v>
      </c>
      <c r="C43" s="121">
        <v>5</v>
      </c>
      <c r="D43" s="121">
        <v>3</v>
      </c>
      <c r="E43" s="121"/>
      <c r="F43" s="121"/>
      <c r="G43" s="121"/>
      <c r="H43" s="121"/>
    </row>
    <row r="44" spans="1:8" x14ac:dyDescent="0.25">
      <c r="A44" s="428"/>
      <c r="B44" s="122" t="s">
        <v>103</v>
      </c>
      <c r="C44" s="123">
        <v>5</v>
      </c>
      <c r="D44" s="123">
        <v>3</v>
      </c>
      <c r="E44" s="123"/>
      <c r="F44" s="123"/>
      <c r="G44" s="123"/>
      <c r="H44" s="123"/>
    </row>
    <row r="45" spans="1:8" x14ac:dyDescent="0.25">
      <c r="A45" s="428"/>
      <c r="B45" s="120" t="s">
        <v>104</v>
      </c>
      <c r="C45" s="123">
        <v>5</v>
      </c>
      <c r="D45" s="123">
        <v>3</v>
      </c>
      <c r="E45" s="123"/>
      <c r="F45" s="123"/>
      <c r="G45" s="123"/>
      <c r="H45" s="123"/>
    </row>
    <row r="46" spans="1:8" ht="16.5" thickBot="1" x14ac:dyDescent="0.3">
      <c r="A46" s="429"/>
      <c r="B46" s="124" t="s">
        <v>105</v>
      </c>
      <c r="C46" s="125">
        <v>5</v>
      </c>
      <c r="D46" s="125">
        <v>3</v>
      </c>
      <c r="E46" s="125"/>
      <c r="F46" s="125"/>
      <c r="G46" s="125"/>
      <c r="H46" s="125"/>
    </row>
    <row r="47" spans="1:8" x14ac:dyDescent="0.25">
      <c r="A47" s="427" t="s">
        <v>106</v>
      </c>
      <c r="B47" s="119" t="s">
        <v>107</v>
      </c>
      <c r="C47" s="126"/>
      <c r="D47" s="126"/>
      <c r="E47" s="126"/>
      <c r="G47" s="126"/>
      <c r="H47" s="126"/>
    </row>
    <row r="48" spans="1:8" x14ac:dyDescent="0.25">
      <c r="A48" s="428"/>
      <c r="B48" s="120" t="s">
        <v>108</v>
      </c>
      <c r="C48" s="123">
        <v>5</v>
      </c>
      <c r="D48" s="123">
        <v>3</v>
      </c>
      <c r="E48" s="123"/>
      <c r="F48" s="127"/>
      <c r="G48" s="123"/>
      <c r="H48" s="123"/>
    </row>
    <row r="49" spans="1:8" x14ac:dyDescent="0.25">
      <c r="A49" s="428"/>
      <c r="B49" s="120" t="s">
        <v>109</v>
      </c>
      <c r="C49" s="123">
        <v>5</v>
      </c>
      <c r="D49" s="123">
        <v>4</v>
      </c>
      <c r="E49" s="123"/>
      <c r="F49" s="127"/>
      <c r="G49" s="123"/>
      <c r="H49" s="123"/>
    </row>
    <row r="50" spans="1:8" x14ac:dyDescent="0.25">
      <c r="A50" s="428"/>
      <c r="B50" s="120" t="s">
        <v>110</v>
      </c>
      <c r="C50" s="123">
        <v>4</v>
      </c>
      <c r="D50" s="123">
        <v>4</v>
      </c>
      <c r="E50" s="123"/>
      <c r="F50" s="127"/>
      <c r="G50" s="123"/>
      <c r="H50" s="123"/>
    </row>
    <row r="51" spans="1:8" x14ac:dyDescent="0.25">
      <c r="A51" s="428"/>
      <c r="B51" s="120" t="s">
        <v>111</v>
      </c>
      <c r="C51" s="123">
        <v>5</v>
      </c>
      <c r="D51" s="123">
        <v>5</v>
      </c>
      <c r="E51" s="123"/>
      <c r="F51" s="127"/>
      <c r="G51" s="123"/>
      <c r="H51" s="123"/>
    </row>
    <row r="52" spans="1:8" ht="16.5" thickBot="1" x14ac:dyDescent="0.3">
      <c r="A52" s="429"/>
      <c r="B52" s="128" t="s">
        <v>112</v>
      </c>
      <c r="C52" s="125">
        <v>5</v>
      </c>
      <c r="D52" s="125">
        <v>5</v>
      </c>
      <c r="E52" s="125"/>
      <c r="F52" s="129"/>
      <c r="G52" s="125"/>
      <c r="H52" s="125"/>
    </row>
    <row r="53" spans="1:8" x14ac:dyDescent="0.25">
      <c r="A53" s="430" t="s">
        <v>113</v>
      </c>
      <c r="B53" s="119" t="s">
        <v>114</v>
      </c>
      <c r="C53" s="126"/>
      <c r="D53" s="126"/>
      <c r="E53" s="126"/>
      <c r="G53" s="126"/>
      <c r="H53" s="126"/>
    </row>
    <row r="54" spans="1:8" x14ac:dyDescent="0.25">
      <c r="A54" s="431"/>
      <c r="B54" s="120" t="s">
        <v>115</v>
      </c>
      <c r="C54" s="123">
        <v>5</v>
      </c>
      <c r="D54" s="123">
        <v>4</v>
      </c>
      <c r="E54" s="123"/>
      <c r="F54" s="127"/>
      <c r="G54" s="123"/>
      <c r="H54" s="123"/>
    </row>
    <row r="55" spans="1:8" x14ac:dyDescent="0.25">
      <c r="A55" s="431"/>
      <c r="B55" s="120" t="s">
        <v>116</v>
      </c>
      <c r="C55" s="123">
        <v>5</v>
      </c>
      <c r="D55" s="123">
        <v>4</v>
      </c>
      <c r="E55" s="123"/>
      <c r="F55" s="127"/>
      <c r="G55" s="123"/>
      <c r="H55" s="123"/>
    </row>
    <row r="56" spans="1:8" x14ac:dyDescent="0.25">
      <c r="A56" s="431"/>
      <c r="B56" s="120" t="s">
        <v>117</v>
      </c>
      <c r="C56" s="123">
        <v>5</v>
      </c>
      <c r="D56" s="123">
        <v>5</v>
      </c>
      <c r="E56" s="123"/>
      <c r="F56" s="127"/>
      <c r="G56" s="123"/>
      <c r="H56" s="123"/>
    </row>
    <row r="57" spans="1:8" ht="16.5" thickBot="1" x14ac:dyDescent="0.3">
      <c r="A57" s="432"/>
      <c r="B57" s="128" t="s">
        <v>118</v>
      </c>
      <c r="C57" s="125">
        <v>5</v>
      </c>
      <c r="D57" s="125">
        <v>5</v>
      </c>
      <c r="E57" s="125"/>
      <c r="F57" s="129"/>
      <c r="G57" s="125"/>
      <c r="H57" s="125"/>
    </row>
    <row r="58" spans="1:8" x14ac:dyDescent="0.25">
      <c r="A58" s="433" t="s">
        <v>119</v>
      </c>
      <c r="B58" s="119" t="s">
        <v>120</v>
      </c>
      <c r="C58" s="126"/>
      <c r="D58" s="126"/>
      <c r="E58" s="126"/>
      <c r="G58" s="126"/>
      <c r="H58" s="126"/>
    </row>
    <row r="59" spans="1:8" x14ac:dyDescent="0.25">
      <c r="A59" s="434"/>
      <c r="B59" s="120" t="s">
        <v>121</v>
      </c>
      <c r="C59" s="123">
        <v>5</v>
      </c>
      <c r="D59" s="123">
        <v>5</v>
      </c>
      <c r="E59" s="123"/>
      <c r="F59" s="127"/>
      <c r="G59" s="123"/>
      <c r="H59" s="123"/>
    </row>
    <row r="60" spans="1:8" x14ac:dyDescent="0.25">
      <c r="A60" s="434"/>
      <c r="B60" s="120" t="s">
        <v>122</v>
      </c>
      <c r="C60" s="123">
        <v>5</v>
      </c>
      <c r="D60" s="123">
        <v>5</v>
      </c>
      <c r="E60" s="123"/>
      <c r="F60" s="127"/>
      <c r="G60" s="123"/>
      <c r="H60" s="123"/>
    </row>
    <row r="61" spans="1:8" ht="16.5" thickBot="1" x14ac:dyDescent="0.3">
      <c r="A61" s="435"/>
      <c r="B61" s="128" t="s">
        <v>123</v>
      </c>
      <c r="C61" s="125">
        <v>4</v>
      </c>
      <c r="D61" s="125">
        <v>4</v>
      </c>
      <c r="E61" s="125"/>
      <c r="F61" s="129"/>
      <c r="G61" s="125"/>
      <c r="H61" s="125"/>
    </row>
    <row r="62" spans="1:8" x14ac:dyDescent="0.25">
      <c r="A62" s="433" t="s">
        <v>124</v>
      </c>
      <c r="B62" s="119" t="s">
        <v>125</v>
      </c>
      <c r="C62" s="126"/>
      <c r="D62" s="130"/>
      <c r="E62" s="126"/>
      <c r="G62" s="126"/>
      <c r="H62" s="126"/>
    </row>
    <row r="63" spans="1:8" x14ac:dyDescent="0.25">
      <c r="A63" s="434"/>
      <c r="B63" s="120" t="s">
        <v>126</v>
      </c>
      <c r="C63" s="123">
        <v>5</v>
      </c>
      <c r="D63" s="123">
        <v>5</v>
      </c>
      <c r="E63" s="123"/>
      <c r="F63" s="127"/>
      <c r="G63" s="123"/>
      <c r="H63" s="123"/>
    </row>
    <row r="64" spans="1:8" x14ac:dyDescent="0.25">
      <c r="A64" s="434"/>
      <c r="B64" s="120" t="s">
        <v>127</v>
      </c>
      <c r="C64" s="123">
        <v>5</v>
      </c>
      <c r="D64" s="123">
        <v>5</v>
      </c>
      <c r="E64" s="123"/>
      <c r="F64" s="127"/>
      <c r="G64" s="123"/>
      <c r="H64" s="123"/>
    </row>
    <row r="65" spans="1:8" x14ac:dyDescent="0.25">
      <c r="A65" s="434"/>
      <c r="B65" s="120" t="s">
        <v>128</v>
      </c>
      <c r="C65" s="123">
        <v>5</v>
      </c>
      <c r="D65" s="123">
        <v>5</v>
      </c>
      <c r="E65" s="123"/>
      <c r="F65" s="127"/>
      <c r="G65" s="123"/>
      <c r="H65" s="123"/>
    </row>
    <row r="66" spans="1:8" ht="16.5" thickBot="1" x14ac:dyDescent="0.3">
      <c r="A66" s="435"/>
      <c r="B66" s="128" t="s">
        <v>129</v>
      </c>
      <c r="C66" s="125">
        <v>5</v>
      </c>
      <c r="D66" s="125">
        <v>5</v>
      </c>
      <c r="E66" s="125"/>
      <c r="F66" s="129"/>
      <c r="G66" s="125"/>
      <c r="H66" s="125"/>
    </row>
    <row r="67" spans="1:8" ht="16.5" thickBot="1" x14ac:dyDescent="0.3">
      <c r="A67" s="113"/>
      <c r="B67" s="131" t="s">
        <v>130</v>
      </c>
      <c r="C67" s="132">
        <f>SUM(C43:C66)</f>
        <v>98</v>
      </c>
      <c r="D67" s="133">
        <f>SUM(D43:D66)</f>
        <v>85</v>
      </c>
      <c r="E67" s="133">
        <f>SUM(E43:E66)</f>
        <v>0</v>
      </c>
      <c r="F67" s="133">
        <f>SUM(F43:F66)</f>
        <v>0</v>
      </c>
      <c r="G67" s="133">
        <f>SUM(G43:G66)</f>
        <v>0</v>
      </c>
      <c r="H67" s="133"/>
    </row>
    <row r="68" spans="1:8" ht="16.5" thickBot="1" x14ac:dyDescent="0.3">
      <c r="B68" s="134"/>
    </row>
    <row r="69" spans="1:8" x14ac:dyDescent="0.25">
      <c r="A69" s="105"/>
      <c r="B69" s="112" t="s">
        <v>58</v>
      </c>
      <c r="C69" s="107"/>
      <c r="D69" s="107"/>
      <c r="E69" s="107"/>
      <c r="F69" s="107"/>
      <c r="G69" s="108"/>
      <c r="H69" s="108"/>
    </row>
    <row r="70" spans="1:8" x14ac:dyDescent="0.25">
      <c r="A70" s="110"/>
      <c r="G70" s="111"/>
      <c r="H70" s="111"/>
    </row>
    <row r="71" spans="1:8" x14ac:dyDescent="0.25">
      <c r="A71" s="110"/>
      <c r="B71" s="112" t="s">
        <v>300</v>
      </c>
      <c r="G71" s="111"/>
      <c r="H71" s="111"/>
    </row>
    <row r="72" spans="1:8" ht="16.5" thickBot="1" x14ac:dyDescent="0.3">
      <c r="B72" s="135" t="s">
        <v>132</v>
      </c>
      <c r="C72" s="136"/>
      <c r="D72" s="136"/>
      <c r="E72" s="136"/>
      <c r="F72" s="136"/>
      <c r="G72" s="137"/>
      <c r="H72" s="137"/>
    </row>
    <row r="73" spans="1:8" ht="15" customHeight="1" x14ac:dyDescent="0.25">
      <c r="A73" s="436" t="s">
        <v>97</v>
      </c>
      <c r="B73" s="437"/>
      <c r="C73" s="440">
        <v>43875</v>
      </c>
      <c r="D73" s="446">
        <v>43907</v>
      </c>
      <c r="E73" s="446"/>
      <c r="F73" s="446"/>
      <c r="G73" s="446"/>
      <c r="H73" s="449"/>
    </row>
    <row r="74" spans="1:8" ht="15" customHeight="1" thickBot="1" x14ac:dyDescent="0.3">
      <c r="A74" s="438"/>
      <c r="B74" s="439"/>
      <c r="C74" s="441"/>
      <c r="D74" s="447"/>
      <c r="E74" s="447"/>
      <c r="F74" s="447"/>
      <c r="G74" s="447"/>
      <c r="H74" s="450"/>
    </row>
    <row r="75" spans="1:8" ht="19.5" thickBot="1" x14ac:dyDescent="0.35">
      <c r="A75" s="117" t="s">
        <v>98</v>
      </c>
      <c r="B75" s="118" t="s">
        <v>99</v>
      </c>
      <c r="C75" s="441"/>
      <c r="D75" s="447"/>
      <c r="E75" s="447"/>
      <c r="F75" s="447"/>
      <c r="G75" s="447"/>
      <c r="H75" s="450"/>
    </row>
    <row r="76" spans="1:8" ht="15" customHeight="1" thickBot="1" x14ac:dyDescent="0.3">
      <c r="A76" s="427" t="s">
        <v>100</v>
      </c>
      <c r="B76" s="119" t="s">
        <v>101</v>
      </c>
      <c r="C76" s="442"/>
      <c r="D76" s="448"/>
      <c r="E76" s="448"/>
      <c r="F76" s="448"/>
      <c r="G76" s="448"/>
      <c r="H76" s="451"/>
    </row>
    <row r="77" spans="1:8" x14ac:dyDescent="0.25">
      <c r="A77" s="428"/>
      <c r="B77" s="120" t="s">
        <v>102</v>
      </c>
      <c r="C77" s="121">
        <v>3</v>
      </c>
      <c r="D77" s="121">
        <v>3</v>
      </c>
      <c r="E77" s="121"/>
      <c r="F77" s="121"/>
      <c r="G77" s="121"/>
      <c r="H77" s="121"/>
    </row>
    <row r="78" spans="1:8" x14ac:dyDescent="0.25">
      <c r="A78" s="428"/>
      <c r="B78" s="122" t="s">
        <v>103</v>
      </c>
      <c r="C78" s="123">
        <v>3</v>
      </c>
      <c r="D78" s="123">
        <v>4</v>
      </c>
      <c r="E78" s="123"/>
      <c r="F78" s="123"/>
      <c r="G78" s="123"/>
      <c r="H78" s="123"/>
    </row>
    <row r="79" spans="1:8" x14ac:dyDescent="0.25">
      <c r="A79" s="428"/>
      <c r="B79" s="120" t="s">
        <v>104</v>
      </c>
      <c r="C79" s="123">
        <v>3</v>
      </c>
      <c r="D79" s="123">
        <v>4</v>
      </c>
      <c r="E79" s="123"/>
      <c r="F79" s="123"/>
      <c r="G79" s="123"/>
      <c r="H79" s="123"/>
    </row>
    <row r="80" spans="1:8" ht="16.5" thickBot="1" x14ac:dyDescent="0.3">
      <c r="A80" s="429"/>
      <c r="B80" s="124" t="s">
        <v>105</v>
      </c>
      <c r="C80" s="125">
        <v>3</v>
      </c>
      <c r="D80" s="125">
        <v>3</v>
      </c>
      <c r="E80" s="125"/>
      <c r="F80" s="125"/>
      <c r="G80" s="125"/>
      <c r="H80" s="125"/>
    </row>
    <row r="81" spans="1:8" x14ac:dyDescent="0.25">
      <c r="A81" s="427" t="s">
        <v>106</v>
      </c>
      <c r="B81" s="119" t="s">
        <v>107</v>
      </c>
      <c r="C81" s="126"/>
      <c r="D81" s="126"/>
      <c r="E81" s="126"/>
      <c r="G81" s="126"/>
      <c r="H81" s="126"/>
    </row>
    <row r="82" spans="1:8" x14ac:dyDescent="0.25">
      <c r="A82" s="428"/>
      <c r="B82" s="120" t="s">
        <v>108</v>
      </c>
      <c r="C82" s="123">
        <v>5</v>
      </c>
      <c r="D82" s="123">
        <v>4</v>
      </c>
      <c r="E82" s="123"/>
      <c r="F82" s="127"/>
      <c r="G82" s="123"/>
      <c r="H82" s="123"/>
    </row>
    <row r="83" spans="1:8" x14ac:dyDescent="0.25">
      <c r="A83" s="428"/>
      <c r="B83" s="120" t="s">
        <v>109</v>
      </c>
      <c r="C83" s="123">
        <v>3</v>
      </c>
      <c r="D83" s="123">
        <v>3</v>
      </c>
      <c r="E83" s="123"/>
      <c r="F83" s="127"/>
      <c r="G83" s="123"/>
      <c r="H83" s="123"/>
    </row>
    <row r="84" spans="1:8" x14ac:dyDescent="0.25">
      <c r="A84" s="428"/>
      <c r="B84" s="120" t="s">
        <v>110</v>
      </c>
      <c r="C84" s="123">
        <v>4</v>
      </c>
      <c r="D84" s="123">
        <v>4</v>
      </c>
      <c r="E84" s="123"/>
      <c r="F84" s="127"/>
      <c r="G84" s="123"/>
      <c r="H84" s="123"/>
    </row>
    <row r="85" spans="1:8" x14ac:dyDescent="0.25">
      <c r="A85" s="428"/>
      <c r="B85" s="120" t="s">
        <v>111</v>
      </c>
      <c r="C85" s="123">
        <v>5</v>
      </c>
      <c r="D85" s="123">
        <v>5</v>
      </c>
      <c r="E85" s="123"/>
      <c r="F85" s="127"/>
      <c r="G85" s="123"/>
      <c r="H85" s="123"/>
    </row>
    <row r="86" spans="1:8" ht="16.5" thickBot="1" x14ac:dyDescent="0.3">
      <c r="A86" s="429"/>
      <c r="B86" s="128" t="s">
        <v>112</v>
      </c>
      <c r="C86" s="125">
        <v>5</v>
      </c>
      <c r="D86" s="125">
        <v>5</v>
      </c>
      <c r="E86" s="125"/>
      <c r="F86" s="129"/>
      <c r="G86" s="125"/>
      <c r="H86" s="125"/>
    </row>
    <row r="87" spans="1:8" x14ac:dyDescent="0.25">
      <c r="A87" s="430" t="s">
        <v>113</v>
      </c>
      <c r="B87" s="119" t="s">
        <v>114</v>
      </c>
      <c r="C87" s="126"/>
      <c r="D87" s="126"/>
      <c r="E87" s="126"/>
      <c r="G87" s="126"/>
      <c r="H87" s="126"/>
    </row>
    <row r="88" spans="1:8" x14ac:dyDescent="0.25">
      <c r="A88" s="431"/>
      <c r="B88" s="120" t="s">
        <v>115</v>
      </c>
      <c r="C88" s="123">
        <v>3</v>
      </c>
      <c r="D88" s="123">
        <v>3</v>
      </c>
      <c r="E88" s="123"/>
      <c r="F88" s="127"/>
      <c r="G88" s="123"/>
      <c r="H88" s="123"/>
    </row>
    <row r="89" spans="1:8" x14ac:dyDescent="0.25">
      <c r="A89" s="431"/>
      <c r="B89" s="120" t="s">
        <v>116</v>
      </c>
      <c r="C89" s="123">
        <v>5</v>
      </c>
      <c r="D89" s="123">
        <v>3</v>
      </c>
      <c r="E89" s="123"/>
      <c r="F89" s="127"/>
      <c r="G89" s="123"/>
      <c r="H89" s="123"/>
    </row>
    <row r="90" spans="1:8" x14ac:dyDescent="0.25">
      <c r="A90" s="431"/>
      <c r="B90" s="120" t="s">
        <v>117</v>
      </c>
      <c r="C90" s="123">
        <v>5</v>
      </c>
      <c r="D90" s="123">
        <v>5</v>
      </c>
      <c r="E90" s="123"/>
      <c r="F90" s="127"/>
      <c r="G90" s="123"/>
      <c r="H90" s="123"/>
    </row>
    <row r="91" spans="1:8" ht="16.5" thickBot="1" x14ac:dyDescent="0.3">
      <c r="A91" s="432"/>
      <c r="B91" s="128" t="s">
        <v>118</v>
      </c>
      <c r="C91" s="125">
        <v>5</v>
      </c>
      <c r="D91" s="125">
        <v>5</v>
      </c>
      <c r="E91" s="125"/>
      <c r="F91" s="129"/>
      <c r="G91" s="125"/>
      <c r="H91" s="125"/>
    </row>
    <row r="92" spans="1:8" x14ac:dyDescent="0.25">
      <c r="A92" s="433" t="s">
        <v>119</v>
      </c>
      <c r="B92" s="119" t="s">
        <v>120</v>
      </c>
      <c r="C92" s="126"/>
      <c r="D92" s="126"/>
      <c r="E92" s="126"/>
      <c r="G92" s="126"/>
      <c r="H92" s="126"/>
    </row>
    <row r="93" spans="1:8" x14ac:dyDescent="0.25">
      <c r="A93" s="434"/>
      <c r="B93" s="120" t="s">
        <v>121</v>
      </c>
      <c r="C93" s="123">
        <v>5</v>
      </c>
      <c r="D93" s="123">
        <v>5</v>
      </c>
      <c r="E93" s="123"/>
      <c r="F93" s="127"/>
      <c r="G93" s="123"/>
      <c r="H93" s="123"/>
    </row>
    <row r="94" spans="1:8" x14ac:dyDescent="0.25">
      <c r="A94" s="434"/>
      <c r="B94" s="120" t="s">
        <v>122</v>
      </c>
      <c r="C94" s="123">
        <v>5</v>
      </c>
      <c r="D94" s="123">
        <v>5</v>
      </c>
      <c r="E94" s="123"/>
      <c r="F94" s="127"/>
      <c r="G94" s="123"/>
      <c r="H94" s="123"/>
    </row>
    <row r="95" spans="1:8" ht="16.5" thickBot="1" x14ac:dyDescent="0.3">
      <c r="A95" s="435"/>
      <c r="B95" s="128" t="s">
        <v>123</v>
      </c>
      <c r="C95" s="125">
        <v>4</v>
      </c>
      <c r="D95" s="125">
        <v>4</v>
      </c>
      <c r="E95" s="125"/>
      <c r="F95" s="129"/>
      <c r="G95" s="125"/>
      <c r="H95" s="125"/>
    </row>
    <row r="96" spans="1:8" x14ac:dyDescent="0.25">
      <c r="A96" s="433" t="s">
        <v>124</v>
      </c>
      <c r="B96" s="119" t="s">
        <v>125</v>
      </c>
      <c r="C96" s="126"/>
      <c r="D96" s="130"/>
      <c r="E96" s="126"/>
      <c r="G96" s="126"/>
      <c r="H96" s="126"/>
    </row>
    <row r="97" spans="1:8" x14ac:dyDescent="0.25">
      <c r="A97" s="434"/>
      <c r="B97" s="120" t="s">
        <v>126</v>
      </c>
      <c r="C97" s="123">
        <v>5</v>
      </c>
      <c r="D97" s="123">
        <v>5</v>
      </c>
      <c r="E97" s="123"/>
      <c r="F97" s="127"/>
      <c r="G97" s="123"/>
      <c r="H97" s="123"/>
    </row>
    <row r="98" spans="1:8" x14ac:dyDescent="0.25">
      <c r="A98" s="434"/>
      <c r="B98" s="120" t="s">
        <v>127</v>
      </c>
      <c r="C98" s="123">
        <v>5</v>
      </c>
      <c r="D98" s="123">
        <v>5</v>
      </c>
      <c r="E98" s="123"/>
      <c r="F98" s="127"/>
      <c r="G98" s="123"/>
      <c r="H98" s="123"/>
    </row>
    <row r="99" spans="1:8" x14ac:dyDescent="0.25">
      <c r="A99" s="434"/>
      <c r="B99" s="120" t="s">
        <v>128</v>
      </c>
      <c r="C99" s="123">
        <v>5</v>
      </c>
      <c r="D99" s="123">
        <v>5</v>
      </c>
      <c r="E99" s="123"/>
      <c r="F99" s="127"/>
      <c r="G99" s="123"/>
      <c r="H99" s="123"/>
    </row>
    <row r="100" spans="1:8" ht="16.5" thickBot="1" x14ac:dyDescent="0.3">
      <c r="A100" s="435"/>
      <c r="B100" s="128" t="s">
        <v>129</v>
      </c>
      <c r="C100" s="125">
        <v>5</v>
      </c>
      <c r="D100" s="125">
        <v>5</v>
      </c>
      <c r="E100" s="125"/>
      <c r="F100" s="129"/>
      <c r="G100" s="125"/>
      <c r="H100" s="125"/>
    </row>
    <row r="101" spans="1:8" ht="16.5" thickBot="1" x14ac:dyDescent="0.3">
      <c r="A101" s="113"/>
      <c r="B101" s="131" t="s">
        <v>130</v>
      </c>
      <c r="C101" s="132">
        <f>SUM(C77:C100)</f>
        <v>86</v>
      </c>
      <c r="D101" s="133">
        <f>SUM(D77:D100)</f>
        <v>85</v>
      </c>
      <c r="E101" s="133">
        <f>SUM(E77:E100)</f>
        <v>0</v>
      </c>
      <c r="F101" s="133">
        <f>SUM(F77:F100)</f>
        <v>0</v>
      </c>
      <c r="G101" s="133">
        <f>SUM(G77:G100)</f>
        <v>0</v>
      </c>
      <c r="H101" s="133"/>
    </row>
    <row r="102" spans="1:8" ht="16.5" thickBot="1" x14ac:dyDescent="0.3">
      <c r="B102" s="134"/>
    </row>
    <row r="103" spans="1:8" x14ac:dyDescent="0.25">
      <c r="A103" s="105"/>
      <c r="B103" s="112" t="s">
        <v>58</v>
      </c>
      <c r="C103" s="107"/>
      <c r="D103" s="107"/>
      <c r="E103" s="107"/>
      <c r="F103" s="107"/>
      <c r="G103" s="108"/>
      <c r="H103" s="108"/>
    </row>
    <row r="104" spans="1:8" x14ac:dyDescent="0.25">
      <c r="A104" s="110"/>
      <c r="G104" s="111"/>
      <c r="H104" s="111"/>
    </row>
    <row r="105" spans="1:8" x14ac:dyDescent="0.25">
      <c r="A105" s="110"/>
      <c r="B105" s="112" t="s">
        <v>300</v>
      </c>
      <c r="G105" s="111"/>
      <c r="H105" s="111"/>
    </row>
    <row r="106" spans="1:8" ht="16.5" thickBot="1" x14ac:dyDescent="0.3">
      <c r="B106" s="135" t="s">
        <v>133</v>
      </c>
      <c r="C106" s="136"/>
      <c r="D106" s="136"/>
      <c r="E106" s="136"/>
      <c r="F106" s="136"/>
      <c r="G106" s="137"/>
      <c r="H106" s="137"/>
    </row>
    <row r="107" spans="1:8" ht="15" customHeight="1" x14ac:dyDescent="0.25">
      <c r="A107" s="436" t="s">
        <v>97</v>
      </c>
      <c r="B107" s="437"/>
      <c r="C107" s="440">
        <v>43875</v>
      </c>
      <c r="D107" s="446">
        <v>43907</v>
      </c>
      <c r="E107" s="446"/>
      <c r="F107" s="446"/>
      <c r="G107" s="446"/>
      <c r="H107" s="449"/>
    </row>
    <row r="108" spans="1:8" ht="15" customHeight="1" thickBot="1" x14ac:dyDescent="0.3">
      <c r="A108" s="438"/>
      <c r="B108" s="439"/>
      <c r="C108" s="441"/>
      <c r="D108" s="447"/>
      <c r="E108" s="447"/>
      <c r="F108" s="447"/>
      <c r="G108" s="447"/>
      <c r="H108" s="450"/>
    </row>
    <row r="109" spans="1:8" ht="19.5" thickBot="1" x14ac:dyDescent="0.35">
      <c r="A109" s="117" t="s">
        <v>98</v>
      </c>
      <c r="B109" s="118" t="s">
        <v>99</v>
      </c>
      <c r="C109" s="441"/>
      <c r="D109" s="447"/>
      <c r="E109" s="447"/>
      <c r="F109" s="447"/>
      <c r="G109" s="447"/>
      <c r="H109" s="450"/>
    </row>
    <row r="110" spans="1:8" ht="15" customHeight="1" thickBot="1" x14ac:dyDescent="0.3">
      <c r="A110" s="427" t="s">
        <v>100</v>
      </c>
      <c r="B110" s="119" t="s">
        <v>101</v>
      </c>
      <c r="C110" s="442"/>
      <c r="D110" s="448"/>
      <c r="E110" s="448"/>
      <c r="F110" s="448"/>
      <c r="G110" s="448"/>
      <c r="H110" s="451"/>
    </row>
    <row r="111" spans="1:8" x14ac:dyDescent="0.25">
      <c r="A111" s="428"/>
      <c r="B111" s="120" t="s">
        <v>102</v>
      </c>
      <c r="C111" s="121">
        <v>3</v>
      </c>
      <c r="D111" s="121">
        <v>4</v>
      </c>
      <c r="E111" s="121"/>
      <c r="F111" s="121"/>
      <c r="G111" s="121"/>
      <c r="H111" s="121"/>
    </row>
    <row r="112" spans="1:8" x14ac:dyDescent="0.25">
      <c r="A112" s="428"/>
      <c r="B112" s="122" t="s">
        <v>103</v>
      </c>
      <c r="C112" s="123">
        <v>3</v>
      </c>
      <c r="D112" s="123">
        <v>5</v>
      </c>
      <c r="E112" s="123"/>
      <c r="F112" s="123"/>
      <c r="G112" s="123"/>
      <c r="H112" s="123"/>
    </row>
    <row r="113" spans="1:8" x14ac:dyDescent="0.25">
      <c r="A113" s="428"/>
      <c r="B113" s="120" t="s">
        <v>104</v>
      </c>
      <c r="C113" s="123">
        <v>3</v>
      </c>
      <c r="D113" s="123">
        <v>5</v>
      </c>
      <c r="E113" s="123"/>
      <c r="F113" s="123"/>
      <c r="G113" s="123"/>
      <c r="H113" s="123"/>
    </row>
    <row r="114" spans="1:8" ht="16.5" thickBot="1" x14ac:dyDescent="0.3">
      <c r="A114" s="429"/>
      <c r="B114" s="124" t="s">
        <v>105</v>
      </c>
      <c r="C114" s="125">
        <v>5</v>
      </c>
      <c r="D114" s="125">
        <v>5</v>
      </c>
      <c r="E114" s="125"/>
      <c r="F114" s="125"/>
      <c r="G114" s="125"/>
      <c r="H114" s="125"/>
    </row>
    <row r="115" spans="1:8" x14ac:dyDescent="0.25">
      <c r="A115" s="427" t="s">
        <v>106</v>
      </c>
      <c r="B115" s="119" t="s">
        <v>107</v>
      </c>
      <c r="C115" s="126"/>
      <c r="D115" s="126"/>
      <c r="E115" s="126"/>
      <c r="G115" s="126"/>
      <c r="H115" s="126"/>
    </row>
    <row r="116" spans="1:8" x14ac:dyDescent="0.25">
      <c r="A116" s="428"/>
      <c r="B116" s="120" t="s">
        <v>108</v>
      </c>
      <c r="C116" s="123">
        <v>3</v>
      </c>
      <c r="D116" s="123">
        <v>5</v>
      </c>
      <c r="E116" s="123"/>
      <c r="F116" s="127"/>
      <c r="G116" s="123"/>
      <c r="H116" s="123"/>
    </row>
    <row r="117" spans="1:8" x14ac:dyDescent="0.25">
      <c r="A117" s="428"/>
      <c r="B117" s="120" t="s">
        <v>109</v>
      </c>
      <c r="C117" s="123">
        <v>5</v>
      </c>
      <c r="D117" s="123">
        <v>5</v>
      </c>
      <c r="E117" s="123"/>
      <c r="F117" s="127"/>
      <c r="G117" s="123"/>
      <c r="H117" s="123"/>
    </row>
    <row r="118" spans="1:8" x14ac:dyDescent="0.25">
      <c r="A118" s="428"/>
      <c r="B118" s="120" t="s">
        <v>110</v>
      </c>
      <c r="C118" s="123">
        <v>5</v>
      </c>
      <c r="D118" s="123">
        <v>4</v>
      </c>
      <c r="E118" s="123"/>
      <c r="F118" s="127"/>
      <c r="G118" s="123"/>
      <c r="H118" s="123"/>
    </row>
    <row r="119" spans="1:8" x14ac:dyDescent="0.25">
      <c r="A119" s="428"/>
      <c r="B119" s="120" t="s">
        <v>111</v>
      </c>
      <c r="C119" s="123">
        <v>5</v>
      </c>
      <c r="D119" s="123">
        <v>5</v>
      </c>
      <c r="E119" s="123"/>
      <c r="F119" s="127"/>
      <c r="G119" s="123"/>
      <c r="H119" s="123"/>
    </row>
    <row r="120" spans="1:8" ht="16.5" thickBot="1" x14ac:dyDescent="0.3">
      <c r="A120" s="429"/>
      <c r="B120" s="128" t="s">
        <v>112</v>
      </c>
      <c r="C120" s="125">
        <v>5</v>
      </c>
      <c r="D120" s="125">
        <v>5</v>
      </c>
      <c r="E120" s="125"/>
      <c r="F120" s="129"/>
      <c r="G120" s="125"/>
      <c r="H120" s="125"/>
    </row>
    <row r="121" spans="1:8" x14ac:dyDescent="0.25">
      <c r="A121" s="430" t="s">
        <v>113</v>
      </c>
      <c r="B121" s="119" t="s">
        <v>114</v>
      </c>
      <c r="C121" s="126"/>
      <c r="D121" s="126"/>
      <c r="E121" s="126"/>
      <c r="G121" s="126"/>
      <c r="H121" s="126"/>
    </row>
    <row r="122" spans="1:8" x14ac:dyDescent="0.25">
      <c r="A122" s="431"/>
      <c r="B122" s="120" t="s">
        <v>115</v>
      </c>
      <c r="C122" s="123">
        <v>5</v>
      </c>
      <c r="D122" s="123">
        <v>4</v>
      </c>
      <c r="E122" s="123"/>
      <c r="F122" s="127"/>
      <c r="G122" s="123"/>
      <c r="H122" s="123"/>
    </row>
    <row r="123" spans="1:8" x14ac:dyDescent="0.25">
      <c r="A123" s="431"/>
      <c r="B123" s="120" t="s">
        <v>116</v>
      </c>
      <c r="C123" s="123">
        <v>5</v>
      </c>
      <c r="D123" s="123">
        <v>4</v>
      </c>
      <c r="E123" s="123"/>
      <c r="F123" s="127"/>
      <c r="G123" s="123"/>
      <c r="H123" s="123"/>
    </row>
    <row r="124" spans="1:8" x14ac:dyDescent="0.25">
      <c r="A124" s="431"/>
      <c r="B124" s="120" t="s">
        <v>117</v>
      </c>
      <c r="C124" s="123">
        <v>5</v>
      </c>
      <c r="D124" s="123">
        <v>4</v>
      </c>
      <c r="E124" s="123"/>
      <c r="F124" s="127"/>
      <c r="G124" s="123"/>
      <c r="H124" s="123"/>
    </row>
    <row r="125" spans="1:8" ht="16.5" thickBot="1" x14ac:dyDescent="0.3">
      <c r="A125" s="432"/>
      <c r="B125" s="128" t="s">
        <v>118</v>
      </c>
      <c r="C125" s="125">
        <v>5</v>
      </c>
      <c r="D125" s="125">
        <v>4</v>
      </c>
      <c r="E125" s="125"/>
      <c r="F125" s="129"/>
      <c r="G125" s="125"/>
      <c r="H125" s="125"/>
    </row>
    <row r="126" spans="1:8" x14ac:dyDescent="0.25">
      <c r="A126" s="433" t="s">
        <v>119</v>
      </c>
      <c r="B126" s="119" t="s">
        <v>120</v>
      </c>
      <c r="C126" s="126"/>
      <c r="D126" s="126"/>
      <c r="E126" s="126"/>
      <c r="G126" s="126"/>
      <c r="H126" s="126"/>
    </row>
    <row r="127" spans="1:8" x14ac:dyDescent="0.25">
      <c r="A127" s="434"/>
      <c r="B127" s="120" t="s">
        <v>121</v>
      </c>
      <c r="C127" s="123">
        <v>5</v>
      </c>
      <c r="D127" s="123">
        <v>5</v>
      </c>
      <c r="E127" s="123"/>
      <c r="F127" s="127"/>
      <c r="G127" s="123"/>
      <c r="H127" s="123"/>
    </row>
    <row r="128" spans="1:8" x14ac:dyDescent="0.25">
      <c r="A128" s="434"/>
      <c r="B128" s="120" t="s">
        <v>122</v>
      </c>
      <c r="C128" s="123">
        <v>5</v>
      </c>
      <c r="D128" s="123">
        <v>5</v>
      </c>
      <c r="E128" s="123"/>
      <c r="F128" s="127"/>
      <c r="G128" s="123"/>
      <c r="H128" s="123"/>
    </row>
    <row r="129" spans="1:8" ht="16.5" thickBot="1" x14ac:dyDescent="0.3">
      <c r="A129" s="435"/>
      <c r="B129" s="128" t="s">
        <v>123</v>
      </c>
      <c r="C129" s="125">
        <v>4</v>
      </c>
      <c r="D129" s="125">
        <v>4</v>
      </c>
      <c r="E129" s="125"/>
      <c r="F129" s="129"/>
      <c r="G129" s="125"/>
      <c r="H129" s="125"/>
    </row>
    <row r="130" spans="1:8" x14ac:dyDescent="0.25">
      <c r="A130" s="433" t="s">
        <v>124</v>
      </c>
      <c r="B130" s="119" t="s">
        <v>125</v>
      </c>
      <c r="C130" s="126"/>
      <c r="D130" s="130"/>
      <c r="E130" s="126"/>
      <c r="G130" s="126"/>
      <c r="H130" s="126"/>
    </row>
    <row r="131" spans="1:8" x14ac:dyDescent="0.25">
      <c r="A131" s="434"/>
      <c r="B131" s="120" t="s">
        <v>126</v>
      </c>
      <c r="C131" s="123">
        <v>5</v>
      </c>
      <c r="D131" s="123">
        <v>5</v>
      </c>
      <c r="E131" s="123"/>
      <c r="F131" s="127"/>
      <c r="G131" s="123"/>
      <c r="H131" s="123"/>
    </row>
    <row r="132" spans="1:8" x14ac:dyDescent="0.25">
      <c r="A132" s="434"/>
      <c r="B132" s="120" t="s">
        <v>127</v>
      </c>
      <c r="C132" s="123">
        <v>5</v>
      </c>
      <c r="D132" s="123">
        <v>5</v>
      </c>
      <c r="E132" s="123"/>
      <c r="F132" s="127"/>
      <c r="G132" s="123"/>
      <c r="H132" s="123"/>
    </row>
    <row r="133" spans="1:8" x14ac:dyDescent="0.25">
      <c r="A133" s="434"/>
      <c r="B133" s="120" t="s">
        <v>128</v>
      </c>
      <c r="C133" s="123">
        <v>5</v>
      </c>
      <c r="D133" s="123">
        <v>5</v>
      </c>
      <c r="E133" s="123"/>
      <c r="F133" s="127"/>
      <c r="G133" s="123"/>
      <c r="H133" s="123"/>
    </row>
    <row r="134" spans="1:8" ht="16.5" thickBot="1" x14ac:dyDescent="0.3">
      <c r="A134" s="435"/>
      <c r="B134" s="128" t="s">
        <v>129</v>
      </c>
      <c r="C134" s="125">
        <v>5</v>
      </c>
      <c r="D134" s="125">
        <v>5</v>
      </c>
      <c r="E134" s="125"/>
      <c r="F134" s="129"/>
      <c r="G134" s="125"/>
      <c r="H134" s="125"/>
    </row>
    <row r="135" spans="1:8" ht="16.5" thickBot="1" x14ac:dyDescent="0.3">
      <c r="A135" s="113"/>
      <c r="B135" s="131" t="s">
        <v>130</v>
      </c>
      <c r="C135" s="132">
        <f>SUM(C111:C134)</f>
        <v>91</v>
      </c>
      <c r="D135" s="133">
        <f>SUM(D111:D134)</f>
        <v>93</v>
      </c>
      <c r="E135" s="133">
        <f>SUM(E111:E134)</f>
        <v>0</v>
      </c>
      <c r="F135" s="133">
        <f>SUM(F111:F134)</f>
        <v>0</v>
      </c>
      <c r="G135" s="133">
        <f>SUM(G111:G134)</f>
        <v>0</v>
      </c>
      <c r="H135" s="133"/>
    </row>
    <row r="136" spans="1:8" ht="16.5" thickBot="1" x14ac:dyDescent="0.3">
      <c r="B136" s="134"/>
    </row>
    <row r="137" spans="1:8" x14ac:dyDescent="0.25">
      <c r="A137" s="105"/>
      <c r="B137" s="112" t="s">
        <v>58</v>
      </c>
      <c r="C137" s="107"/>
      <c r="D137" s="107"/>
      <c r="E137" s="107"/>
      <c r="F137" s="107"/>
      <c r="G137" s="108"/>
      <c r="H137" s="108"/>
    </row>
    <row r="138" spans="1:8" x14ac:dyDescent="0.25">
      <c r="A138" s="110"/>
      <c r="G138" s="111"/>
      <c r="H138" s="111"/>
    </row>
    <row r="139" spans="1:8" x14ac:dyDescent="0.25">
      <c r="A139" s="110"/>
      <c r="B139" s="112" t="s">
        <v>300</v>
      </c>
      <c r="G139" s="111"/>
      <c r="H139" s="111"/>
    </row>
    <row r="140" spans="1:8" ht="16.5" thickBot="1" x14ac:dyDescent="0.3">
      <c r="B140" s="135" t="s">
        <v>134</v>
      </c>
      <c r="C140" s="136"/>
      <c r="D140" s="136"/>
      <c r="E140" s="136"/>
      <c r="F140" s="136"/>
      <c r="G140" s="137"/>
      <c r="H140" s="137"/>
    </row>
    <row r="141" spans="1:8" ht="15.75" customHeight="1" x14ac:dyDescent="0.25">
      <c r="A141" s="436" t="s">
        <v>97</v>
      </c>
      <c r="B141" s="437"/>
      <c r="C141" s="440">
        <v>43875</v>
      </c>
      <c r="D141" s="446">
        <v>43907</v>
      </c>
      <c r="E141" s="446"/>
      <c r="F141" s="446"/>
      <c r="G141" s="446"/>
      <c r="H141" s="449"/>
    </row>
    <row r="142" spans="1:8" ht="16.5" customHeight="1" thickBot="1" x14ac:dyDescent="0.3">
      <c r="A142" s="438"/>
      <c r="B142" s="439"/>
      <c r="C142" s="441"/>
      <c r="D142" s="447"/>
      <c r="E142" s="447"/>
      <c r="F142" s="447"/>
      <c r="G142" s="447"/>
      <c r="H142" s="450"/>
    </row>
    <row r="143" spans="1:8" ht="19.5" thickBot="1" x14ac:dyDescent="0.35">
      <c r="A143" s="117" t="s">
        <v>98</v>
      </c>
      <c r="B143" s="118" t="s">
        <v>99</v>
      </c>
      <c r="C143" s="441"/>
      <c r="D143" s="447"/>
      <c r="E143" s="447"/>
      <c r="F143" s="447"/>
      <c r="G143" s="447"/>
      <c r="H143" s="450"/>
    </row>
    <row r="144" spans="1:8" ht="16.5" customHeight="1" thickBot="1" x14ac:dyDescent="0.3">
      <c r="A144" s="427" t="s">
        <v>100</v>
      </c>
      <c r="B144" s="119" t="s">
        <v>101</v>
      </c>
      <c r="C144" s="442"/>
      <c r="D144" s="448"/>
      <c r="E144" s="448"/>
      <c r="F144" s="448"/>
      <c r="G144" s="448"/>
      <c r="H144" s="451"/>
    </row>
    <row r="145" spans="1:8" x14ac:dyDescent="0.25">
      <c r="A145" s="428"/>
      <c r="B145" s="120" t="s">
        <v>135</v>
      </c>
      <c r="C145" s="121">
        <v>5</v>
      </c>
      <c r="D145" s="121">
        <v>3</v>
      </c>
      <c r="E145" s="121"/>
      <c r="F145" s="121"/>
      <c r="G145" s="121"/>
      <c r="H145" s="121"/>
    </row>
    <row r="146" spans="1:8" x14ac:dyDescent="0.25">
      <c r="A146" s="428"/>
      <c r="B146" s="122" t="s">
        <v>103</v>
      </c>
      <c r="C146" s="123">
        <v>3</v>
      </c>
      <c r="D146" s="123">
        <v>3</v>
      </c>
      <c r="E146" s="123"/>
      <c r="F146" s="123"/>
      <c r="G146" s="123"/>
      <c r="H146" s="123"/>
    </row>
    <row r="147" spans="1:8" x14ac:dyDescent="0.25">
      <c r="A147" s="428"/>
      <c r="B147" s="120" t="s">
        <v>104</v>
      </c>
      <c r="C147" s="123">
        <v>4</v>
      </c>
      <c r="D147" s="123">
        <v>3</v>
      </c>
      <c r="E147" s="123"/>
      <c r="F147" s="123"/>
      <c r="G147" s="123"/>
      <c r="H147" s="123"/>
    </row>
    <row r="148" spans="1:8" ht="16.5" thickBot="1" x14ac:dyDescent="0.3">
      <c r="A148" s="429"/>
      <c r="B148" s="124" t="s">
        <v>105</v>
      </c>
      <c r="C148" s="125">
        <v>4</v>
      </c>
      <c r="D148" s="125">
        <v>3</v>
      </c>
      <c r="E148" s="125"/>
      <c r="F148" s="125"/>
      <c r="G148" s="125"/>
      <c r="H148" s="125"/>
    </row>
    <row r="149" spans="1:8" x14ac:dyDescent="0.25">
      <c r="A149" s="427" t="s">
        <v>106</v>
      </c>
      <c r="B149" s="119" t="s">
        <v>107</v>
      </c>
      <c r="C149" s="126"/>
      <c r="D149" s="126"/>
      <c r="E149" s="126"/>
      <c r="G149" s="126"/>
      <c r="H149" s="126"/>
    </row>
    <row r="150" spans="1:8" x14ac:dyDescent="0.25">
      <c r="A150" s="428"/>
      <c r="B150" s="120" t="s">
        <v>108</v>
      </c>
      <c r="C150" s="123">
        <v>4</v>
      </c>
      <c r="D150" s="123">
        <v>3</v>
      </c>
      <c r="E150" s="123"/>
      <c r="F150" s="127"/>
      <c r="G150" s="123"/>
      <c r="H150" s="123"/>
    </row>
    <row r="151" spans="1:8" x14ac:dyDescent="0.25">
      <c r="A151" s="428"/>
      <c r="B151" s="120" t="s">
        <v>109</v>
      </c>
      <c r="C151" s="123">
        <v>3</v>
      </c>
      <c r="D151" s="123">
        <v>3</v>
      </c>
      <c r="E151" s="123"/>
      <c r="F151" s="127"/>
      <c r="G151" s="123"/>
      <c r="H151" s="123"/>
    </row>
    <row r="152" spans="1:8" x14ac:dyDescent="0.25">
      <c r="A152" s="428"/>
      <c r="B152" s="120" t="s">
        <v>110</v>
      </c>
      <c r="C152" s="123">
        <v>2</v>
      </c>
      <c r="D152" s="123">
        <v>3</v>
      </c>
      <c r="E152" s="123"/>
      <c r="F152" s="127"/>
      <c r="G152" s="123"/>
      <c r="H152" s="123"/>
    </row>
    <row r="153" spans="1:8" x14ac:dyDescent="0.25">
      <c r="A153" s="428"/>
      <c r="B153" s="120" t="s">
        <v>111</v>
      </c>
      <c r="C153" s="123">
        <v>5</v>
      </c>
      <c r="D153" s="123">
        <v>4</v>
      </c>
      <c r="E153" s="123"/>
      <c r="F153" s="127"/>
      <c r="G153" s="123"/>
      <c r="H153" s="123"/>
    </row>
    <row r="154" spans="1:8" ht="16.5" thickBot="1" x14ac:dyDescent="0.3">
      <c r="A154" s="429"/>
      <c r="B154" s="128" t="s">
        <v>112</v>
      </c>
      <c r="C154" s="125">
        <v>5</v>
      </c>
      <c r="D154" s="125">
        <v>5</v>
      </c>
      <c r="E154" s="125"/>
      <c r="F154" s="129"/>
      <c r="G154" s="125"/>
      <c r="H154" s="125"/>
    </row>
    <row r="155" spans="1:8" x14ac:dyDescent="0.25">
      <c r="A155" s="430" t="s">
        <v>113</v>
      </c>
      <c r="B155" s="119" t="s">
        <v>114</v>
      </c>
      <c r="C155" s="126"/>
      <c r="D155" s="126"/>
      <c r="E155" s="126"/>
      <c r="G155" s="126"/>
      <c r="H155" s="126"/>
    </row>
    <row r="156" spans="1:8" x14ac:dyDescent="0.25">
      <c r="A156" s="431"/>
      <c r="B156" s="120" t="s">
        <v>115</v>
      </c>
      <c r="C156" s="123">
        <v>5</v>
      </c>
      <c r="D156" s="123">
        <v>4</v>
      </c>
      <c r="E156" s="123"/>
      <c r="F156" s="127"/>
      <c r="G156" s="123"/>
      <c r="H156" s="123"/>
    </row>
    <row r="157" spans="1:8" x14ac:dyDescent="0.25">
      <c r="A157" s="431"/>
      <c r="B157" s="120" t="s">
        <v>116</v>
      </c>
      <c r="C157" s="123">
        <v>5</v>
      </c>
      <c r="D157" s="123">
        <v>4</v>
      </c>
      <c r="E157" s="123"/>
      <c r="F157" s="127"/>
      <c r="G157" s="123"/>
      <c r="H157" s="123"/>
    </row>
    <row r="158" spans="1:8" x14ac:dyDescent="0.25">
      <c r="A158" s="431"/>
      <c r="B158" s="120" t="s">
        <v>117</v>
      </c>
      <c r="C158" s="123">
        <v>5</v>
      </c>
      <c r="D158" s="123">
        <v>4</v>
      </c>
      <c r="E158" s="123"/>
      <c r="F158" s="127"/>
      <c r="G158" s="123"/>
      <c r="H158" s="123"/>
    </row>
    <row r="159" spans="1:8" ht="16.5" thickBot="1" x14ac:dyDescent="0.3">
      <c r="A159" s="432"/>
      <c r="B159" s="128" t="s">
        <v>118</v>
      </c>
      <c r="C159" s="125">
        <v>5</v>
      </c>
      <c r="D159" s="125">
        <v>5</v>
      </c>
      <c r="E159" s="125"/>
      <c r="F159" s="129"/>
      <c r="G159" s="125"/>
      <c r="H159" s="125"/>
    </row>
    <row r="160" spans="1:8" x14ac:dyDescent="0.25">
      <c r="A160" s="433" t="s">
        <v>119</v>
      </c>
      <c r="B160" s="119" t="s">
        <v>120</v>
      </c>
      <c r="C160" s="126"/>
      <c r="D160" s="126"/>
      <c r="E160" s="126"/>
      <c r="G160" s="126"/>
      <c r="H160" s="126"/>
    </row>
    <row r="161" spans="1:8" x14ac:dyDescent="0.25">
      <c r="A161" s="434"/>
      <c r="B161" s="120" t="s">
        <v>121</v>
      </c>
      <c r="C161" s="123">
        <v>5</v>
      </c>
      <c r="D161" s="123">
        <v>5</v>
      </c>
      <c r="E161" s="123"/>
      <c r="F161" s="127"/>
      <c r="G161" s="123"/>
      <c r="H161" s="123"/>
    </row>
    <row r="162" spans="1:8" x14ac:dyDescent="0.25">
      <c r="A162" s="434"/>
      <c r="B162" s="120" t="s">
        <v>122</v>
      </c>
      <c r="C162" s="123">
        <v>5</v>
      </c>
      <c r="D162" s="123">
        <v>4</v>
      </c>
      <c r="E162" s="123"/>
      <c r="F162" s="127"/>
      <c r="G162" s="123"/>
      <c r="H162" s="123"/>
    </row>
    <row r="163" spans="1:8" ht="16.5" thickBot="1" x14ac:dyDescent="0.3">
      <c r="A163" s="435"/>
      <c r="B163" s="128" t="s">
        <v>123</v>
      </c>
      <c r="C163" s="125">
        <v>5</v>
      </c>
      <c r="D163" s="125">
        <v>5</v>
      </c>
      <c r="E163" s="125"/>
      <c r="F163" s="129"/>
      <c r="G163" s="125"/>
      <c r="H163" s="125"/>
    </row>
    <row r="164" spans="1:8" x14ac:dyDescent="0.25">
      <c r="A164" s="433" t="s">
        <v>124</v>
      </c>
      <c r="B164" s="119" t="s">
        <v>125</v>
      </c>
      <c r="C164" s="126"/>
      <c r="D164" s="130"/>
      <c r="E164" s="126"/>
      <c r="G164" s="126"/>
      <c r="H164" s="126"/>
    </row>
    <row r="165" spans="1:8" x14ac:dyDescent="0.25">
      <c r="A165" s="434"/>
      <c r="B165" s="120" t="s">
        <v>126</v>
      </c>
      <c r="C165" s="123">
        <v>5</v>
      </c>
      <c r="D165" s="123">
        <v>5</v>
      </c>
      <c r="E165" s="123"/>
      <c r="F165" s="127"/>
      <c r="G165" s="123"/>
      <c r="H165" s="123"/>
    </row>
    <row r="166" spans="1:8" x14ac:dyDescent="0.25">
      <c r="A166" s="434"/>
      <c r="B166" s="120" t="s">
        <v>127</v>
      </c>
      <c r="C166" s="123">
        <v>5</v>
      </c>
      <c r="D166" s="123">
        <v>5</v>
      </c>
      <c r="E166" s="123"/>
      <c r="F166" s="127"/>
      <c r="G166" s="123"/>
      <c r="H166" s="123"/>
    </row>
    <row r="167" spans="1:8" x14ac:dyDescent="0.25">
      <c r="A167" s="434"/>
      <c r="B167" s="120" t="s">
        <v>128</v>
      </c>
      <c r="C167" s="123">
        <v>5</v>
      </c>
      <c r="D167" s="123">
        <v>5</v>
      </c>
      <c r="E167" s="123"/>
      <c r="F167" s="127"/>
      <c r="G167" s="123"/>
      <c r="H167" s="123"/>
    </row>
    <row r="168" spans="1:8" ht="16.5" thickBot="1" x14ac:dyDescent="0.3">
      <c r="A168" s="435"/>
      <c r="B168" s="128" t="s">
        <v>129</v>
      </c>
      <c r="C168" s="125">
        <v>5</v>
      </c>
      <c r="D168" s="125">
        <v>5</v>
      </c>
      <c r="E168" s="125"/>
      <c r="F168" s="129"/>
      <c r="G168" s="125"/>
      <c r="H168" s="125"/>
    </row>
    <row r="169" spans="1:8" ht="16.5" thickBot="1" x14ac:dyDescent="0.3">
      <c r="A169" s="113"/>
      <c r="B169" s="131" t="s">
        <v>130</v>
      </c>
      <c r="C169" s="132">
        <f>SUM(C145:C168)</f>
        <v>90</v>
      </c>
      <c r="D169" s="133">
        <f>SUM(D145:D168)</f>
        <v>81</v>
      </c>
      <c r="E169" s="133">
        <f>SUM(E145:E168)</f>
        <v>0</v>
      </c>
      <c r="F169" s="133">
        <f>SUM(F145:F168)</f>
        <v>0</v>
      </c>
      <c r="G169" s="133">
        <f>SUM(G145:G168)</f>
        <v>0</v>
      </c>
      <c r="H169" s="133"/>
    </row>
    <row r="170" spans="1:8" ht="16.5" thickBot="1" x14ac:dyDescent="0.3">
      <c r="B170" s="134"/>
    </row>
    <row r="171" spans="1:8" x14ac:dyDescent="0.25">
      <c r="A171" s="105"/>
      <c r="B171" s="112" t="s">
        <v>58</v>
      </c>
      <c r="C171" s="107"/>
      <c r="D171" s="107"/>
      <c r="E171" s="107"/>
      <c r="F171" s="107"/>
      <c r="G171" s="108"/>
      <c r="H171" s="108"/>
    </row>
    <row r="172" spans="1:8" x14ac:dyDescent="0.25">
      <c r="A172" s="110"/>
      <c r="G172" s="111"/>
      <c r="H172" s="111"/>
    </row>
    <row r="173" spans="1:8" x14ac:dyDescent="0.25">
      <c r="A173" s="110"/>
      <c r="B173" s="112" t="s">
        <v>300</v>
      </c>
      <c r="G173" s="111"/>
      <c r="H173" s="111"/>
    </row>
    <row r="174" spans="1:8" ht="16.5" thickBot="1" x14ac:dyDescent="0.3">
      <c r="B174" s="135" t="s">
        <v>136</v>
      </c>
      <c r="C174" s="136"/>
      <c r="D174" s="136"/>
      <c r="E174" s="136"/>
      <c r="F174" s="136"/>
      <c r="G174" s="137"/>
      <c r="H174" s="137"/>
    </row>
    <row r="175" spans="1:8" ht="15" customHeight="1" x14ac:dyDescent="0.25">
      <c r="A175" s="436" t="s">
        <v>97</v>
      </c>
      <c r="B175" s="437"/>
      <c r="C175" s="440">
        <v>43875</v>
      </c>
      <c r="D175" s="446">
        <v>43907</v>
      </c>
      <c r="E175" s="446"/>
      <c r="F175" s="446"/>
      <c r="G175" s="446"/>
      <c r="H175" s="449"/>
    </row>
    <row r="176" spans="1:8" ht="15" customHeight="1" thickBot="1" x14ac:dyDescent="0.3">
      <c r="A176" s="438"/>
      <c r="B176" s="439"/>
      <c r="C176" s="441"/>
      <c r="D176" s="447"/>
      <c r="E176" s="447"/>
      <c r="F176" s="447"/>
      <c r="G176" s="447"/>
      <c r="H176" s="450"/>
    </row>
    <row r="177" spans="1:8" ht="19.5" thickBot="1" x14ac:dyDescent="0.35">
      <c r="A177" s="117" t="s">
        <v>98</v>
      </c>
      <c r="B177" s="118" t="s">
        <v>99</v>
      </c>
      <c r="C177" s="441"/>
      <c r="D177" s="447"/>
      <c r="E177" s="447"/>
      <c r="F177" s="447"/>
      <c r="G177" s="447"/>
      <c r="H177" s="450"/>
    </row>
    <row r="178" spans="1:8" ht="15" customHeight="1" thickBot="1" x14ac:dyDescent="0.3">
      <c r="A178" s="427" t="s">
        <v>100</v>
      </c>
      <c r="B178" s="119" t="s">
        <v>101</v>
      </c>
      <c r="C178" s="442"/>
      <c r="D178" s="448"/>
      <c r="E178" s="448"/>
      <c r="F178" s="448"/>
      <c r="G178" s="448"/>
      <c r="H178" s="451"/>
    </row>
    <row r="179" spans="1:8" x14ac:dyDescent="0.25">
      <c r="A179" s="428"/>
      <c r="B179" s="120" t="s">
        <v>102</v>
      </c>
      <c r="C179" s="121">
        <v>5</v>
      </c>
      <c r="D179" s="121">
        <v>5</v>
      </c>
      <c r="E179" s="121"/>
      <c r="F179" s="121"/>
      <c r="G179" s="121"/>
      <c r="H179" s="121"/>
    </row>
    <row r="180" spans="1:8" x14ac:dyDescent="0.25">
      <c r="A180" s="428"/>
      <c r="B180" s="122" t="s">
        <v>103</v>
      </c>
      <c r="C180" s="123">
        <v>5</v>
      </c>
      <c r="D180" s="123">
        <v>5</v>
      </c>
      <c r="E180" s="123"/>
      <c r="F180" s="123"/>
      <c r="G180" s="123"/>
      <c r="H180" s="123"/>
    </row>
    <row r="181" spans="1:8" x14ac:dyDescent="0.25">
      <c r="A181" s="428"/>
      <c r="B181" s="120" t="s">
        <v>104</v>
      </c>
      <c r="C181" s="123">
        <v>5</v>
      </c>
      <c r="D181" s="123">
        <v>5</v>
      </c>
      <c r="E181" s="123"/>
      <c r="F181" s="123"/>
      <c r="G181" s="123"/>
      <c r="H181" s="123"/>
    </row>
    <row r="182" spans="1:8" ht="16.5" thickBot="1" x14ac:dyDescent="0.3">
      <c r="A182" s="429"/>
      <c r="B182" s="124" t="s">
        <v>105</v>
      </c>
      <c r="C182" s="125">
        <v>5</v>
      </c>
      <c r="D182" s="125">
        <v>5</v>
      </c>
      <c r="E182" s="125"/>
      <c r="F182" s="125"/>
      <c r="G182" s="125"/>
      <c r="H182" s="125"/>
    </row>
    <row r="183" spans="1:8" x14ac:dyDescent="0.25">
      <c r="A183" s="427" t="s">
        <v>106</v>
      </c>
      <c r="B183" s="119" t="s">
        <v>107</v>
      </c>
      <c r="C183" s="126"/>
      <c r="D183" s="126"/>
      <c r="E183" s="126"/>
      <c r="G183" s="126"/>
      <c r="H183" s="126"/>
    </row>
    <row r="184" spans="1:8" x14ac:dyDescent="0.25">
      <c r="A184" s="428"/>
      <c r="B184" s="120" t="s">
        <v>108</v>
      </c>
      <c r="C184" s="123">
        <v>4</v>
      </c>
      <c r="D184" s="123">
        <v>5</v>
      </c>
      <c r="E184" s="123"/>
      <c r="F184" s="127"/>
      <c r="G184" s="123"/>
      <c r="H184" s="123"/>
    </row>
    <row r="185" spans="1:8" x14ac:dyDescent="0.25">
      <c r="A185" s="428"/>
      <c r="B185" s="120" t="s">
        <v>109</v>
      </c>
      <c r="C185" s="123">
        <v>5</v>
      </c>
      <c r="D185" s="123">
        <v>5</v>
      </c>
      <c r="E185" s="123"/>
      <c r="F185" s="127"/>
      <c r="G185" s="123"/>
      <c r="H185" s="123"/>
    </row>
    <row r="186" spans="1:8" x14ac:dyDescent="0.25">
      <c r="A186" s="428"/>
      <c r="B186" s="120" t="s">
        <v>110</v>
      </c>
      <c r="C186" s="123">
        <v>5</v>
      </c>
      <c r="D186" s="123">
        <v>4</v>
      </c>
      <c r="E186" s="123"/>
      <c r="F186" s="127"/>
      <c r="G186" s="123"/>
      <c r="H186" s="123"/>
    </row>
    <row r="187" spans="1:8" x14ac:dyDescent="0.25">
      <c r="A187" s="428"/>
      <c r="B187" s="120" t="s">
        <v>111</v>
      </c>
      <c r="C187" s="123">
        <v>5</v>
      </c>
      <c r="D187" s="123">
        <v>4</v>
      </c>
      <c r="E187" s="123"/>
      <c r="F187" s="127"/>
      <c r="G187" s="123"/>
      <c r="H187" s="123"/>
    </row>
    <row r="188" spans="1:8" ht="16.5" thickBot="1" x14ac:dyDescent="0.3">
      <c r="A188" s="429"/>
      <c r="B188" s="128" t="s">
        <v>112</v>
      </c>
      <c r="C188" s="125">
        <v>5</v>
      </c>
      <c r="D188" s="125">
        <v>4</v>
      </c>
      <c r="E188" s="125"/>
      <c r="F188" s="129"/>
      <c r="G188" s="125"/>
      <c r="H188" s="125"/>
    </row>
    <row r="189" spans="1:8" x14ac:dyDescent="0.25">
      <c r="A189" s="430" t="s">
        <v>113</v>
      </c>
      <c r="B189" s="119" t="s">
        <v>114</v>
      </c>
      <c r="C189" s="126"/>
      <c r="D189" s="126"/>
      <c r="E189" s="126"/>
      <c r="G189" s="126"/>
      <c r="H189" s="126"/>
    </row>
    <row r="190" spans="1:8" x14ac:dyDescent="0.25">
      <c r="A190" s="431"/>
      <c r="B190" s="120" t="s">
        <v>115</v>
      </c>
      <c r="C190" s="123">
        <v>5</v>
      </c>
      <c r="D190" s="123">
        <v>4</v>
      </c>
      <c r="E190" s="123"/>
      <c r="F190" s="127"/>
      <c r="G190" s="123"/>
      <c r="H190" s="123"/>
    </row>
    <row r="191" spans="1:8" x14ac:dyDescent="0.25">
      <c r="A191" s="431"/>
      <c r="B191" s="120" t="s">
        <v>116</v>
      </c>
      <c r="C191" s="123">
        <v>5</v>
      </c>
      <c r="D191" s="123">
        <v>4</v>
      </c>
      <c r="E191" s="123"/>
      <c r="F191" s="127"/>
      <c r="G191" s="123"/>
      <c r="H191" s="123"/>
    </row>
    <row r="192" spans="1:8" x14ac:dyDescent="0.25">
      <c r="A192" s="431"/>
      <c r="B192" s="120" t="s">
        <v>117</v>
      </c>
      <c r="C192" s="123">
        <v>5</v>
      </c>
      <c r="D192" s="123">
        <v>5</v>
      </c>
      <c r="E192" s="123"/>
      <c r="F192" s="127"/>
      <c r="G192" s="123"/>
      <c r="H192" s="123"/>
    </row>
    <row r="193" spans="1:8" ht="16.5" thickBot="1" x14ac:dyDescent="0.3">
      <c r="A193" s="432"/>
      <c r="B193" s="128" t="s">
        <v>118</v>
      </c>
      <c r="C193" s="125">
        <v>5</v>
      </c>
      <c r="D193" s="125">
        <v>5</v>
      </c>
      <c r="E193" s="125"/>
      <c r="F193" s="129"/>
      <c r="G193" s="125"/>
      <c r="H193" s="125"/>
    </row>
    <row r="194" spans="1:8" x14ac:dyDescent="0.25">
      <c r="A194" s="433" t="s">
        <v>119</v>
      </c>
      <c r="B194" s="119" t="s">
        <v>120</v>
      </c>
      <c r="C194" s="126"/>
      <c r="D194" s="126"/>
      <c r="E194" s="126"/>
      <c r="G194" s="126"/>
      <c r="H194" s="126"/>
    </row>
    <row r="195" spans="1:8" x14ac:dyDescent="0.25">
      <c r="A195" s="434"/>
      <c r="B195" s="120" t="s">
        <v>121</v>
      </c>
      <c r="C195" s="123">
        <v>5</v>
      </c>
      <c r="D195" s="123">
        <v>5</v>
      </c>
      <c r="E195" s="123"/>
      <c r="F195" s="127"/>
      <c r="G195" s="123"/>
      <c r="H195" s="123"/>
    </row>
    <row r="196" spans="1:8" x14ac:dyDescent="0.25">
      <c r="A196" s="434"/>
      <c r="B196" s="120" t="s">
        <v>122</v>
      </c>
      <c r="C196" s="123">
        <v>5</v>
      </c>
      <c r="D196" s="123">
        <v>5</v>
      </c>
      <c r="E196" s="123"/>
      <c r="F196" s="127"/>
      <c r="G196" s="123"/>
      <c r="H196" s="123"/>
    </row>
    <row r="197" spans="1:8" ht="16.5" thickBot="1" x14ac:dyDescent="0.3">
      <c r="A197" s="435"/>
      <c r="B197" s="128" t="s">
        <v>123</v>
      </c>
      <c r="C197" s="125">
        <v>5</v>
      </c>
      <c r="D197" s="125">
        <v>5</v>
      </c>
      <c r="E197" s="125"/>
      <c r="F197" s="129"/>
      <c r="G197" s="125"/>
      <c r="H197" s="125"/>
    </row>
    <row r="198" spans="1:8" x14ac:dyDescent="0.25">
      <c r="A198" s="433" t="s">
        <v>124</v>
      </c>
      <c r="B198" s="119" t="s">
        <v>125</v>
      </c>
      <c r="C198" s="126"/>
      <c r="D198" s="130"/>
      <c r="E198" s="126"/>
      <c r="G198" s="126"/>
      <c r="H198" s="126"/>
    </row>
    <row r="199" spans="1:8" x14ac:dyDescent="0.25">
      <c r="A199" s="434"/>
      <c r="B199" s="120" t="s">
        <v>126</v>
      </c>
      <c r="C199" s="123">
        <v>5</v>
      </c>
      <c r="D199" s="123">
        <v>5</v>
      </c>
      <c r="E199" s="123"/>
      <c r="F199" s="127"/>
      <c r="G199" s="123"/>
      <c r="H199" s="123"/>
    </row>
    <row r="200" spans="1:8" x14ac:dyDescent="0.25">
      <c r="A200" s="434"/>
      <c r="B200" s="120" t="s">
        <v>127</v>
      </c>
      <c r="C200" s="123">
        <v>5</v>
      </c>
      <c r="D200" s="123">
        <v>5</v>
      </c>
      <c r="E200" s="123"/>
      <c r="F200" s="127"/>
      <c r="G200" s="123"/>
      <c r="H200" s="123"/>
    </row>
    <row r="201" spans="1:8" x14ac:dyDescent="0.25">
      <c r="A201" s="434"/>
      <c r="B201" s="120" t="s">
        <v>128</v>
      </c>
      <c r="C201" s="123">
        <v>5</v>
      </c>
      <c r="D201" s="123">
        <v>5</v>
      </c>
      <c r="E201" s="123"/>
      <c r="F201" s="127"/>
      <c r="G201" s="123"/>
      <c r="H201" s="123"/>
    </row>
    <row r="202" spans="1:8" ht="16.5" thickBot="1" x14ac:dyDescent="0.3">
      <c r="A202" s="435"/>
      <c r="B202" s="128" t="s">
        <v>129</v>
      </c>
      <c r="C202" s="125">
        <v>5</v>
      </c>
      <c r="D202" s="125">
        <v>5</v>
      </c>
      <c r="E202" s="125"/>
      <c r="F202" s="129"/>
      <c r="G202" s="125"/>
      <c r="H202" s="125"/>
    </row>
    <row r="203" spans="1:8" ht="16.5" thickBot="1" x14ac:dyDescent="0.3">
      <c r="A203" s="113"/>
      <c r="B203" s="131" t="s">
        <v>130</v>
      </c>
      <c r="C203" s="132">
        <f>SUM(C179:C202)</f>
        <v>99</v>
      </c>
      <c r="D203" s="133">
        <f>SUM(D179:D202)</f>
        <v>95</v>
      </c>
      <c r="E203" s="133">
        <f>SUM(E179:E202)</f>
        <v>0</v>
      </c>
      <c r="F203" s="133">
        <f>SUM(F179:F202)</f>
        <v>0</v>
      </c>
      <c r="G203" s="133">
        <f>SUM(G179:G202)</f>
        <v>0</v>
      </c>
      <c r="H203" s="133"/>
    </row>
    <row r="204" spans="1:8" ht="16.5" thickBot="1" x14ac:dyDescent="0.3">
      <c r="B204" s="134"/>
    </row>
    <row r="205" spans="1:8" x14ac:dyDescent="0.25">
      <c r="A205" s="105"/>
      <c r="B205" s="112" t="s">
        <v>58</v>
      </c>
      <c r="C205" s="107"/>
      <c r="D205" s="107"/>
      <c r="E205" s="107"/>
      <c r="F205" s="107"/>
      <c r="G205" s="108"/>
      <c r="H205" s="108"/>
    </row>
    <row r="206" spans="1:8" x14ac:dyDescent="0.25">
      <c r="A206" s="110"/>
      <c r="G206" s="111"/>
      <c r="H206" s="111"/>
    </row>
    <row r="207" spans="1:8" x14ac:dyDescent="0.25">
      <c r="A207" s="110"/>
      <c r="B207" s="112" t="s">
        <v>300</v>
      </c>
      <c r="G207" s="111"/>
      <c r="H207" s="111"/>
    </row>
    <row r="208" spans="1:8" ht="16.5" thickBot="1" x14ac:dyDescent="0.3">
      <c r="B208" s="135" t="s">
        <v>137</v>
      </c>
      <c r="C208" s="136"/>
      <c r="D208" s="136"/>
      <c r="E208" s="136"/>
      <c r="F208" s="136"/>
      <c r="G208" s="137"/>
      <c r="H208" s="137"/>
    </row>
    <row r="209" spans="1:8" ht="15" customHeight="1" x14ac:dyDescent="0.25">
      <c r="A209" s="436" t="s">
        <v>97</v>
      </c>
      <c r="B209" s="437"/>
      <c r="C209" s="440">
        <v>43875</v>
      </c>
      <c r="D209" s="446">
        <v>43907</v>
      </c>
      <c r="E209" s="446"/>
      <c r="F209" s="446"/>
      <c r="G209" s="446"/>
      <c r="H209" s="449"/>
    </row>
    <row r="210" spans="1:8" ht="15" customHeight="1" thickBot="1" x14ac:dyDescent="0.3">
      <c r="A210" s="438"/>
      <c r="B210" s="439"/>
      <c r="C210" s="441"/>
      <c r="D210" s="447"/>
      <c r="E210" s="447"/>
      <c r="F210" s="447"/>
      <c r="G210" s="447"/>
      <c r="H210" s="450"/>
    </row>
    <row r="211" spans="1:8" ht="19.5" thickBot="1" x14ac:dyDescent="0.35">
      <c r="A211" s="117" t="s">
        <v>98</v>
      </c>
      <c r="B211" s="118" t="s">
        <v>99</v>
      </c>
      <c r="C211" s="441"/>
      <c r="D211" s="447"/>
      <c r="E211" s="447"/>
      <c r="F211" s="447"/>
      <c r="G211" s="447"/>
      <c r="H211" s="450"/>
    </row>
    <row r="212" spans="1:8" ht="15" customHeight="1" thickBot="1" x14ac:dyDescent="0.3">
      <c r="A212" s="427" t="s">
        <v>100</v>
      </c>
      <c r="B212" s="119" t="s">
        <v>101</v>
      </c>
      <c r="C212" s="442"/>
      <c r="D212" s="448"/>
      <c r="E212" s="448"/>
      <c r="F212" s="448"/>
      <c r="G212" s="448"/>
      <c r="H212" s="451"/>
    </row>
    <row r="213" spans="1:8" x14ac:dyDescent="0.25">
      <c r="A213" s="428"/>
      <c r="B213" s="120" t="s">
        <v>102</v>
      </c>
      <c r="C213" s="121">
        <v>5</v>
      </c>
      <c r="D213" s="121">
        <v>5</v>
      </c>
      <c r="E213" s="121"/>
      <c r="F213" s="121"/>
      <c r="G213" s="121"/>
      <c r="H213" s="121"/>
    </row>
    <row r="214" spans="1:8" x14ac:dyDescent="0.25">
      <c r="A214" s="428"/>
      <c r="B214" s="122" t="s">
        <v>103</v>
      </c>
      <c r="C214" s="123">
        <v>5</v>
      </c>
      <c r="D214" s="123">
        <v>5</v>
      </c>
      <c r="E214" s="123"/>
      <c r="F214" s="123"/>
      <c r="G214" s="123"/>
      <c r="H214" s="123"/>
    </row>
    <row r="215" spans="1:8" x14ac:dyDescent="0.25">
      <c r="A215" s="428"/>
      <c r="B215" s="120" t="s">
        <v>104</v>
      </c>
      <c r="C215" s="123">
        <v>5</v>
      </c>
      <c r="D215" s="123">
        <v>5</v>
      </c>
      <c r="E215" s="123"/>
      <c r="F215" s="123"/>
      <c r="G215" s="123"/>
      <c r="H215" s="123"/>
    </row>
    <row r="216" spans="1:8" ht="16.5" thickBot="1" x14ac:dyDescent="0.3">
      <c r="A216" s="429"/>
      <c r="B216" s="124" t="s">
        <v>105</v>
      </c>
      <c r="C216" s="125">
        <v>5</v>
      </c>
      <c r="D216" s="125">
        <v>4</v>
      </c>
      <c r="E216" s="125"/>
      <c r="F216" s="125"/>
      <c r="G216" s="125"/>
      <c r="H216" s="125"/>
    </row>
    <row r="217" spans="1:8" x14ac:dyDescent="0.25">
      <c r="A217" s="427" t="s">
        <v>106</v>
      </c>
      <c r="B217" s="119" t="s">
        <v>107</v>
      </c>
      <c r="C217" s="126"/>
      <c r="D217" s="126"/>
      <c r="E217" s="126"/>
      <c r="G217" s="126"/>
      <c r="H217" s="126"/>
    </row>
    <row r="218" spans="1:8" x14ac:dyDescent="0.25">
      <c r="A218" s="428"/>
      <c r="B218" s="120" t="s">
        <v>108</v>
      </c>
      <c r="C218" s="123">
        <v>5</v>
      </c>
      <c r="D218" s="123">
        <v>4</v>
      </c>
      <c r="E218" s="123"/>
      <c r="F218" s="127"/>
      <c r="G218" s="123"/>
      <c r="H218" s="123"/>
    </row>
    <row r="219" spans="1:8" x14ac:dyDescent="0.25">
      <c r="A219" s="428"/>
      <c r="B219" s="120" t="s">
        <v>109</v>
      </c>
      <c r="C219" s="123">
        <v>4</v>
      </c>
      <c r="D219" s="123">
        <v>4</v>
      </c>
      <c r="E219" s="123"/>
      <c r="F219" s="127"/>
      <c r="G219" s="123"/>
      <c r="H219" s="123"/>
    </row>
    <row r="220" spans="1:8" x14ac:dyDescent="0.25">
      <c r="A220" s="428"/>
      <c r="B220" s="120" t="s">
        <v>110</v>
      </c>
      <c r="C220" s="123">
        <v>3</v>
      </c>
      <c r="D220" s="123">
        <v>4</v>
      </c>
      <c r="E220" s="123"/>
      <c r="F220" s="127"/>
      <c r="G220" s="123"/>
      <c r="H220" s="123"/>
    </row>
    <row r="221" spans="1:8" x14ac:dyDescent="0.25">
      <c r="A221" s="428"/>
      <c r="B221" s="120" t="s">
        <v>111</v>
      </c>
      <c r="C221" s="123">
        <v>5</v>
      </c>
      <c r="D221" s="123">
        <v>5</v>
      </c>
      <c r="E221" s="123"/>
      <c r="F221" s="127"/>
      <c r="G221" s="123"/>
      <c r="H221" s="123"/>
    </row>
    <row r="222" spans="1:8" ht="16.5" thickBot="1" x14ac:dyDescent="0.3">
      <c r="A222" s="429"/>
      <c r="B222" s="128" t="s">
        <v>112</v>
      </c>
      <c r="C222" s="125">
        <v>5</v>
      </c>
      <c r="D222" s="125">
        <v>5</v>
      </c>
      <c r="E222" s="125"/>
      <c r="F222" s="129"/>
      <c r="G222" s="125"/>
      <c r="H222" s="125"/>
    </row>
    <row r="223" spans="1:8" x14ac:dyDescent="0.25">
      <c r="A223" s="430" t="s">
        <v>113</v>
      </c>
      <c r="B223" s="119" t="s">
        <v>114</v>
      </c>
      <c r="C223" s="126"/>
      <c r="D223" s="126"/>
      <c r="E223" s="126"/>
      <c r="G223" s="126"/>
      <c r="H223" s="126"/>
    </row>
    <row r="224" spans="1:8" x14ac:dyDescent="0.25">
      <c r="A224" s="431"/>
      <c r="B224" s="120" t="s">
        <v>115</v>
      </c>
      <c r="C224" s="123">
        <v>5</v>
      </c>
      <c r="D224" s="123">
        <v>4</v>
      </c>
      <c r="E224" s="123"/>
      <c r="F224" s="127"/>
      <c r="G224" s="123"/>
      <c r="H224" s="123"/>
    </row>
    <row r="225" spans="1:8" x14ac:dyDescent="0.25">
      <c r="A225" s="431"/>
      <c r="B225" s="120" t="s">
        <v>116</v>
      </c>
      <c r="C225" s="123">
        <v>5</v>
      </c>
      <c r="D225" s="123">
        <v>5</v>
      </c>
      <c r="E225" s="123"/>
      <c r="F225" s="127"/>
      <c r="G225" s="123"/>
      <c r="H225" s="123"/>
    </row>
    <row r="226" spans="1:8" x14ac:dyDescent="0.25">
      <c r="A226" s="431"/>
      <c r="B226" s="120" t="s">
        <v>117</v>
      </c>
      <c r="C226" s="123">
        <v>5</v>
      </c>
      <c r="D226" s="123">
        <v>5</v>
      </c>
      <c r="E226" s="123"/>
      <c r="F226" s="127"/>
      <c r="G226" s="123"/>
      <c r="H226" s="123"/>
    </row>
    <row r="227" spans="1:8" ht="16.5" thickBot="1" x14ac:dyDescent="0.3">
      <c r="A227" s="432"/>
      <c r="B227" s="128" t="s">
        <v>118</v>
      </c>
      <c r="C227" s="125">
        <v>5</v>
      </c>
      <c r="D227" s="125">
        <v>5</v>
      </c>
      <c r="E227" s="125"/>
      <c r="F227" s="129"/>
      <c r="G227" s="125"/>
      <c r="H227" s="125"/>
    </row>
    <row r="228" spans="1:8" x14ac:dyDescent="0.25">
      <c r="A228" s="433" t="s">
        <v>119</v>
      </c>
      <c r="B228" s="119" t="s">
        <v>120</v>
      </c>
      <c r="C228" s="126"/>
      <c r="D228" s="126"/>
      <c r="E228" s="126"/>
      <c r="G228" s="126"/>
      <c r="H228" s="126"/>
    </row>
    <row r="229" spans="1:8" x14ac:dyDescent="0.25">
      <c r="A229" s="434"/>
      <c r="B229" s="120" t="s">
        <v>121</v>
      </c>
      <c r="C229" s="123">
        <v>5</v>
      </c>
      <c r="D229" s="123">
        <v>5</v>
      </c>
      <c r="E229" s="123"/>
      <c r="F229" s="127"/>
      <c r="G229" s="123"/>
      <c r="H229" s="123"/>
    </row>
    <row r="230" spans="1:8" x14ac:dyDescent="0.25">
      <c r="A230" s="434"/>
      <c r="B230" s="120" t="s">
        <v>122</v>
      </c>
      <c r="C230" s="123">
        <v>5</v>
      </c>
      <c r="D230" s="123">
        <v>5</v>
      </c>
      <c r="E230" s="123"/>
      <c r="F230" s="127"/>
      <c r="G230" s="123"/>
      <c r="H230" s="123"/>
    </row>
    <row r="231" spans="1:8" ht="16.5" thickBot="1" x14ac:dyDescent="0.3">
      <c r="A231" s="435"/>
      <c r="B231" s="128" t="s">
        <v>123</v>
      </c>
      <c r="C231" s="125">
        <v>4</v>
      </c>
      <c r="D231" s="125">
        <v>5</v>
      </c>
      <c r="E231" s="125"/>
      <c r="F231" s="129"/>
      <c r="G231" s="125"/>
      <c r="H231" s="125"/>
    </row>
    <row r="232" spans="1:8" x14ac:dyDescent="0.25">
      <c r="A232" s="433" t="s">
        <v>124</v>
      </c>
      <c r="B232" s="119" t="s">
        <v>125</v>
      </c>
      <c r="C232" s="126"/>
      <c r="D232" s="130"/>
      <c r="E232" s="126"/>
      <c r="G232" s="126"/>
      <c r="H232" s="126"/>
    </row>
    <row r="233" spans="1:8" x14ac:dyDescent="0.25">
      <c r="A233" s="434"/>
      <c r="B233" s="120" t="s">
        <v>126</v>
      </c>
      <c r="C233" s="123">
        <v>5</v>
      </c>
      <c r="D233" s="123">
        <v>5</v>
      </c>
      <c r="E233" s="123"/>
      <c r="F233" s="127"/>
      <c r="G233" s="123"/>
      <c r="H233" s="123"/>
    </row>
    <row r="234" spans="1:8" x14ac:dyDescent="0.25">
      <c r="A234" s="434"/>
      <c r="B234" s="120" t="s">
        <v>127</v>
      </c>
      <c r="C234" s="123">
        <v>5</v>
      </c>
      <c r="D234" s="123">
        <v>5</v>
      </c>
      <c r="E234" s="123"/>
      <c r="F234" s="127"/>
      <c r="G234" s="123"/>
      <c r="H234" s="123"/>
    </row>
    <row r="235" spans="1:8" x14ac:dyDescent="0.25">
      <c r="A235" s="434"/>
      <c r="B235" s="120" t="s">
        <v>128</v>
      </c>
      <c r="C235" s="123">
        <v>5</v>
      </c>
      <c r="D235" s="123">
        <v>5</v>
      </c>
      <c r="E235" s="123"/>
      <c r="F235" s="127"/>
      <c r="G235" s="123"/>
      <c r="H235" s="123"/>
    </row>
    <row r="236" spans="1:8" ht="16.5" thickBot="1" x14ac:dyDescent="0.3">
      <c r="A236" s="435"/>
      <c r="B236" s="128" t="s">
        <v>129</v>
      </c>
      <c r="C236" s="125">
        <v>5</v>
      </c>
      <c r="D236" s="125">
        <v>5</v>
      </c>
      <c r="E236" s="125"/>
      <c r="F236" s="129"/>
      <c r="G236" s="125"/>
      <c r="H236" s="125"/>
    </row>
    <row r="237" spans="1:8" ht="16.5" thickBot="1" x14ac:dyDescent="0.3">
      <c r="A237" s="113"/>
      <c r="B237" s="131" t="s">
        <v>130</v>
      </c>
      <c r="C237" s="132">
        <f>SUM(C213:C236)</f>
        <v>96</v>
      </c>
      <c r="D237" s="133">
        <f>SUM(D213:D236)</f>
        <v>95</v>
      </c>
      <c r="E237" s="133">
        <f>SUM(E213:E236)</f>
        <v>0</v>
      </c>
      <c r="F237" s="133">
        <f>SUM(F213:F236)</f>
        <v>0</v>
      </c>
      <c r="G237" s="133">
        <f>SUM(G213:G236)</f>
        <v>0</v>
      </c>
      <c r="H237" s="133"/>
    </row>
    <row r="238" spans="1:8" ht="16.5" thickBot="1" x14ac:dyDescent="0.3">
      <c r="B238" s="134"/>
    </row>
    <row r="239" spans="1:8" x14ac:dyDescent="0.25">
      <c r="A239" s="105"/>
      <c r="B239" s="112" t="s">
        <v>58</v>
      </c>
      <c r="C239" s="107"/>
      <c r="D239" s="107"/>
      <c r="E239" s="107"/>
      <c r="F239" s="107"/>
      <c r="G239" s="108"/>
      <c r="H239" s="108"/>
    </row>
    <row r="240" spans="1:8" x14ac:dyDescent="0.25">
      <c r="A240" s="110"/>
      <c r="G240" s="111"/>
      <c r="H240" s="111"/>
    </row>
    <row r="241" spans="1:8" x14ac:dyDescent="0.25">
      <c r="A241" s="110"/>
      <c r="B241" s="112" t="s">
        <v>300</v>
      </c>
      <c r="G241" s="111"/>
      <c r="H241" s="111"/>
    </row>
    <row r="242" spans="1:8" ht="16.5" thickBot="1" x14ac:dyDescent="0.3">
      <c r="B242" s="135" t="s">
        <v>138</v>
      </c>
      <c r="C242" s="136"/>
      <c r="D242" s="136"/>
      <c r="E242" s="136"/>
      <c r="F242" s="136"/>
      <c r="G242" s="137"/>
      <c r="H242" s="137"/>
    </row>
    <row r="243" spans="1:8" ht="15" customHeight="1" x14ac:dyDescent="0.25">
      <c r="A243" s="436" t="s">
        <v>97</v>
      </c>
      <c r="B243" s="437"/>
      <c r="C243" s="440">
        <v>43875</v>
      </c>
      <c r="D243" s="446">
        <v>43907</v>
      </c>
      <c r="E243" s="446"/>
      <c r="F243" s="446"/>
      <c r="G243" s="446"/>
      <c r="H243" s="449"/>
    </row>
    <row r="244" spans="1:8" ht="15" customHeight="1" thickBot="1" x14ac:dyDescent="0.3">
      <c r="A244" s="438"/>
      <c r="B244" s="439"/>
      <c r="C244" s="441"/>
      <c r="D244" s="447"/>
      <c r="E244" s="447"/>
      <c r="F244" s="447"/>
      <c r="G244" s="447"/>
      <c r="H244" s="450"/>
    </row>
    <row r="245" spans="1:8" ht="19.5" thickBot="1" x14ac:dyDescent="0.35">
      <c r="A245" s="117" t="s">
        <v>98</v>
      </c>
      <c r="B245" s="118" t="s">
        <v>99</v>
      </c>
      <c r="C245" s="441"/>
      <c r="D245" s="447"/>
      <c r="E245" s="447"/>
      <c r="F245" s="447"/>
      <c r="G245" s="447"/>
      <c r="H245" s="450"/>
    </row>
    <row r="246" spans="1:8" ht="15" customHeight="1" thickBot="1" x14ac:dyDescent="0.3">
      <c r="A246" s="427" t="s">
        <v>100</v>
      </c>
      <c r="B246" s="119" t="s">
        <v>101</v>
      </c>
      <c r="C246" s="442"/>
      <c r="D246" s="448"/>
      <c r="E246" s="448"/>
      <c r="F246" s="448"/>
      <c r="G246" s="448"/>
      <c r="H246" s="451"/>
    </row>
    <row r="247" spans="1:8" x14ac:dyDescent="0.25">
      <c r="A247" s="428"/>
      <c r="B247" s="120" t="s">
        <v>102</v>
      </c>
      <c r="C247" s="121">
        <v>3</v>
      </c>
      <c r="D247" s="121">
        <v>5</v>
      </c>
      <c r="E247" s="121"/>
      <c r="F247" s="121"/>
      <c r="G247" s="121"/>
      <c r="H247" s="121"/>
    </row>
    <row r="248" spans="1:8" x14ac:dyDescent="0.25">
      <c r="A248" s="428"/>
      <c r="B248" s="122" t="s">
        <v>103</v>
      </c>
      <c r="C248" s="123">
        <v>3</v>
      </c>
      <c r="D248" s="123">
        <v>5</v>
      </c>
      <c r="E248" s="123"/>
      <c r="F248" s="123"/>
      <c r="G248" s="123"/>
      <c r="H248" s="123"/>
    </row>
    <row r="249" spans="1:8" x14ac:dyDescent="0.25">
      <c r="A249" s="428"/>
      <c r="B249" s="120" t="s">
        <v>104</v>
      </c>
      <c r="C249" s="123">
        <v>3</v>
      </c>
      <c r="D249" s="123">
        <v>5</v>
      </c>
      <c r="E249" s="123"/>
      <c r="F249" s="123"/>
      <c r="G249" s="123"/>
      <c r="H249" s="123"/>
    </row>
    <row r="250" spans="1:8" ht="16.5" thickBot="1" x14ac:dyDescent="0.3">
      <c r="A250" s="429"/>
      <c r="B250" s="124" t="s">
        <v>105</v>
      </c>
      <c r="C250" s="125">
        <v>5</v>
      </c>
      <c r="D250" s="125">
        <v>5</v>
      </c>
      <c r="E250" s="125"/>
      <c r="F250" s="125"/>
      <c r="G250" s="125"/>
      <c r="H250" s="125"/>
    </row>
    <row r="251" spans="1:8" x14ac:dyDescent="0.25">
      <c r="A251" s="427" t="s">
        <v>106</v>
      </c>
      <c r="B251" s="119" t="s">
        <v>107</v>
      </c>
      <c r="C251" s="126"/>
      <c r="D251" s="126"/>
      <c r="E251" s="126"/>
      <c r="G251" s="126"/>
      <c r="H251" s="126"/>
    </row>
    <row r="252" spans="1:8" x14ac:dyDescent="0.25">
      <c r="A252" s="428"/>
      <c r="B252" s="120" t="s">
        <v>108</v>
      </c>
      <c r="C252" s="123">
        <v>3</v>
      </c>
      <c r="D252" s="123">
        <v>5</v>
      </c>
      <c r="E252" s="123"/>
      <c r="F252" s="127"/>
      <c r="G252" s="123"/>
      <c r="H252" s="123"/>
    </row>
    <row r="253" spans="1:8" x14ac:dyDescent="0.25">
      <c r="A253" s="428"/>
      <c r="B253" s="120" t="s">
        <v>109</v>
      </c>
      <c r="C253" s="123">
        <v>3</v>
      </c>
      <c r="D253" s="123">
        <v>5</v>
      </c>
      <c r="E253" s="123"/>
      <c r="F253" s="127"/>
      <c r="G253" s="123"/>
      <c r="H253" s="123"/>
    </row>
    <row r="254" spans="1:8" x14ac:dyDescent="0.25">
      <c r="A254" s="428"/>
      <c r="B254" s="120" t="s">
        <v>110</v>
      </c>
      <c r="C254" s="123">
        <v>5</v>
      </c>
      <c r="D254" s="123">
        <v>5</v>
      </c>
      <c r="E254" s="123"/>
      <c r="F254" s="127"/>
      <c r="G254" s="123"/>
      <c r="H254" s="123"/>
    </row>
    <row r="255" spans="1:8" x14ac:dyDescent="0.25">
      <c r="A255" s="428"/>
      <c r="B255" s="120" t="s">
        <v>111</v>
      </c>
      <c r="C255" s="123">
        <v>5</v>
      </c>
      <c r="D255" s="123">
        <v>5</v>
      </c>
      <c r="E255" s="123"/>
      <c r="F255" s="127"/>
      <c r="G255" s="123"/>
      <c r="H255" s="123"/>
    </row>
    <row r="256" spans="1:8" ht="16.5" thickBot="1" x14ac:dyDescent="0.3">
      <c r="A256" s="429"/>
      <c r="B256" s="128" t="s">
        <v>112</v>
      </c>
      <c r="C256" s="125">
        <v>5</v>
      </c>
      <c r="D256" s="125">
        <v>5</v>
      </c>
      <c r="E256" s="125"/>
      <c r="F256" s="129"/>
      <c r="G256" s="125"/>
      <c r="H256" s="125"/>
    </row>
    <row r="257" spans="1:8" x14ac:dyDescent="0.25">
      <c r="A257" s="430" t="s">
        <v>113</v>
      </c>
      <c r="B257" s="119" t="s">
        <v>114</v>
      </c>
      <c r="C257" s="126"/>
      <c r="D257" s="126"/>
      <c r="E257" s="126"/>
      <c r="G257" s="126"/>
      <c r="H257" s="126"/>
    </row>
    <row r="258" spans="1:8" x14ac:dyDescent="0.25">
      <c r="A258" s="431"/>
      <c r="B258" s="120" t="s">
        <v>115</v>
      </c>
      <c r="C258" s="123">
        <v>5</v>
      </c>
      <c r="D258" s="123">
        <v>5</v>
      </c>
      <c r="E258" s="123"/>
      <c r="F258" s="127"/>
      <c r="G258" s="123"/>
      <c r="H258" s="123"/>
    </row>
    <row r="259" spans="1:8" x14ac:dyDescent="0.25">
      <c r="A259" s="431"/>
      <c r="B259" s="120" t="s">
        <v>116</v>
      </c>
      <c r="C259" s="123">
        <v>5</v>
      </c>
      <c r="D259" s="123">
        <v>5</v>
      </c>
      <c r="E259" s="123"/>
      <c r="F259" s="127"/>
      <c r="G259" s="123"/>
      <c r="H259" s="123"/>
    </row>
    <row r="260" spans="1:8" x14ac:dyDescent="0.25">
      <c r="A260" s="431"/>
      <c r="B260" s="120" t="s">
        <v>117</v>
      </c>
      <c r="C260" s="123">
        <v>5</v>
      </c>
      <c r="D260" s="123">
        <v>5</v>
      </c>
      <c r="E260" s="123"/>
      <c r="F260" s="127"/>
      <c r="G260" s="123"/>
      <c r="H260" s="123"/>
    </row>
    <row r="261" spans="1:8" ht="16.5" thickBot="1" x14ac:dyDescent="0.3">
      <c r="A261" s="432"/>
      <c r="B261" s="128" t="s">
        <v>118</v>
      </c>
      <c r="C261" s="125">
        <v>5</v>
      </c>
      <c r="D261" s="125">
        <v>5</v>
      </c>
      <c r="E261" s="125"/>
      <c r="F261" s="129"/>
      <c r="G261" s="125"/>
      <c r="H261" s="125"/>
    </row>
    <row r="262" spans="1:8" x14ac:dyDescent="0.25">
      <c r="A262" s="433" t="s">
        <v>119</v>
      </c>
      <c r="B262" s="119" t="s">
        <v>120</v>
      </c>
      <c r="C262" s="126"/>
      <c r="D262" s="126"/>
      <c r="E262" s="126"/>
      <c r="G262" s="126"/>
      <c r="H262" s="126"/>
    </row>
    <row r="263" spans="1:8" x14ac:dyDescent="0.25">
      <c r="A263" s="434"/>
      <c r="B263" s="120" t="s">
        <v>121</v>
      </c>
      <c r="C263" s="123">
        <v>5</v>
      </c>
      <c r="D263" s="123">
        <v>5</v>
      </c>
      <c r="E263" s="123"/>
      <c r="F263" s="127"/>
      <c r="G263" s="123"/>
      <c r="H263" s="123"/>
    </row>
    <row r="264" spans="1:8" x14ac:dyDescent="0.25">
      <c r="A264" s="434"/>
      <c r="B264" s="120" t="s">
        <v>122</v>
      </c>
      <c r="C264" s="123">
        <v>5</v>
      </c>
      <c r="D264" s="123">
        <v>5</v>
      </c>
      <c r="E264" s="123"/>
      <c r="F264" s="127"/>
      <c r="G264" s="123"/>
      <c r="H264" s="123"/>
    </row>
    <row r="265" spans="1:8" ht="16.5" thickBot="1" x14ac:dyDescent="0.3">
      <c r="A265" s="435"/>
      <c r="B265" s="128" t="s">
        <v>123</v>
      </c>
      <c r="C265" s="125">
        <v>4</v>
      </c>
      <c r="D265" s="125">
        <v>5</v>
      </c>
      <c r="E265" s="125"/>
      <c r="F265" s="129"/>
      <c r="G265" s="125"/>
      <c r="H265" s="125"/>
    </row>
    <row r="266" spans="1:8" x14ac:dyDescent="0.25">
      <c r="A266" s="433" t="s">
        <v>124</v>
      </c>
      <c r="B266" s="119" t="s">
        <v>125</v>
      </c>
      <c r="C266" s="126"/>
      <c r="D266" s="130"/>
      <c r="E266" s="126"/>
      <c r="G266" s="126"/>
      <c r="H266" s="126"/>
    </row>
    <row r="267" spans="1:8" x14ac:dyDescent="0.25">
      <c r="A267" s="434"/>
      <c r="B267" s="120" t="s">
        <v>126</v>
      </c>
      <c r="C267" s="123">
        <v>5</v>
      </c>
      <c r="D267" s="123">
        <v>5</v>
      </c>
      <c r="E267" s="123"/>
      <c r="F267" s="127"/>
      <c r="G267" s="123"/>
      <c r="H267" s="123"/>
    </row>
    <row r="268" spans="1:8" x14ac:dyDescent="0.25">
      <c r="A268" s="434"/>
      <c r="B268" s="120" t="s">
        <v>127</v>
      </c>
      <c r="C268" s="123">
        <v>5</v>
      </c>
      <c r="D268" s="123">
        <v>5</v>
      </c>
      <c r="E268" s="123"/>
      <c r="F268" s="127"/>
      <c r="G268" s="123"/>
      <c r="H268" s="123"/>
    </row>
    <row r="269" spans="1:8" x14ac:dyDescent="0.25">
      <c r="A269" s="434"/>
      <c r="B269" s="120" t="s">
        <v>128</v>
      </c>
      <c r="C269" s="123">
        <v>5</v>
      </c>
      <c r="D269" s="123">
        <v>5</v>
      </c>
      <c r="E269" s="123"/>
      <c r="F269" s="127"/>
      <c r="G269" s="123"/>
      <c r="H269" s="123"/>
    </row>
    <row r="270" spans="1:8" ht="16.5" thickBot="1" x14ac:dyDescent="0.3">
      <c r="A270" s="435"/>
      <c r="B270" s="128" t="s">
        <v>129</v>
      </c>
      <c r="C270" s="125">
        <v>5</v>
      </c>
      <c r="D270" s="125">
        <v>5</v>
      </c>
      <c r="E270" s="125"/>
      <c r="F270" s="129"/>
      <c r="G270" s="125"/>
      <c r="H270" s="125"/>
    </row>
    <row r="271" spans="1:8" ht="16.5" thickBot="1" x14ac:dyDescent="0.3">
      <c r="A271" s="113"/>
      <c r="B271" s="131" t="s">
        <v>130</v>
      </c>
      <c r="C271" s="132">
        <f>SUM(C247:C270)</f>
        <v>89</v>
      </c>
      <c r="D271" s="133">
        <f>SUM(D247:D270)</f>
        <v>100</v>
      </c>
      <c r="E271" s="133">
        <f>SUM(E247:E270)</f>
        <v>0</v>
      </c>
      <c r="F271" s="133">
        <f>SUM(F247:F270)</f>
        <v>0</v>
      </c>
      <c r="G271" s="133">
        <f>SUM(G247:G270)</f>
        <v>0</v>
      </c>
      <c r="H271" s="133"/>
    </row>
    <row r="272" spans="1:8" ht="16.5" thickBot="1" x14ac:dyDescent="0.3">
      <c r="B272" s="134"/>
    </row>
    <row r="273" spans="1:8" ht="16.5" hidden="1" customHeight="1" thickBot="1" x14ac:dyDescent="0.3">
      <c r="A273" s="105"/>
      <c r="B273" s="112" t="s">
        <v>58</v>
      </c>
      <c r="C273" s="107"/>
      <c r="D273" s="107"/>
      <c r="E273" s="107"/>
      <c r="F273" s="107"/>
      <c r="G273" s="108"/>
      <c r="H273" s="108"/>
    </row>
    <row r="274" spans="1:8" ht="16.5" hidden="1" customHeight="1" thickBot="1" x14ac:dyDescent="0.3">
      <c r="A274" s="110"/>
      <c r="G274" s="111"/>
      <c r="H274" s="111"/>
    </row>
    <row r="275" spans="1:8" ht="16.5" hidden="1" customHeight="1" thickBot="1" x14ac:dyDescent="0.3">
      <c r="A275" s="110"/>
      <c r="B275" s="112" t="s">
        <v>96</v>
      </c>
      <c r="G275" s="111"/>
      <c r="H275" s="111"/>
    </row>
    <row r="276" spans="1:8" ht="16.5" hidden="1" customHeight="1" thickBot="1" x14ac:dyDescent="0.3">
      <c r="B276" s="135" t="s">
        <v>139</v>
      </c>
      <c r="C276" s="136"/>
      <c r="D276" s="136"/>
      <c r="E276" s="136"/>
      <c r="F276" s="136"/>
      <c r="G276" s="137"/>
      <c r="H276" s="137"/>
    </row>
    <row r="277" spans="1:8" ht="15.75" hidden="1" customHeight="1" x14ac:dyDescent="0.25">
      <c r="A277" s="436" t="s">
        <v>97</v>
      </c>
      <c r="B277" s="437"/>
      <c r="C277" s="440">
        <v>43691</v>
      </c>
      <c r="D277" s="424"/>
      <c r="E277" s="424"/>
      <c r="F277" s="443"/>
      <c r="G277" s="424"/>
      <c r="H277" s="424"/>
    </row>
    <row r="278" spans="1:8" ht="16.5" hidden="1" customHeight="1" thickBot="1" x14ac:dyDescent="0.3">
      <c r="A278" s="438"/>
      <c r="B278" s="439"/>
      <c r="C278" s="441"/>
      <c r="D278" s="425"/>
      <c r="E278" s="425"/>
      <c r="F278" s="444"/>
      <c r="G278" s="425"/>
      <c r="H278" s="425"/>
    </row>
    <row r="279" spans="1:8" ht="19.5" hidden="1" customHeight="1" thickBot="1" x14ac:dyDescent="0.35">
      <c r="A279" s="117" t="s">
        <v>98</v>
      </c>
      <c r="B279" s="118" t="s">
        <v>99</v>
      </c>
      <c r="C279" s="441"/>
      <c r="D279" s="425"/>
      <c r="E279" s="425"/>
      <c r="F279" s="444"/>
      <c r="G279" s="425"/>
      <c r="H279" s="425"/>
    </row>
    <row r="280" spans="1:8" ht="16.5" hidden="1" customHeight="1" thickBot="1" x14ac:dyDescent="0.3">
      <c r="A280" s="427" t="s">
        <v>100</v>
      </c>
      <c r="B280" s="119" t="s">
        <v>101</v>
      </c>
      <c r="C280" s="442"/>
      <c r="D280" s="426"/>
      <c r="E280" s="426"/>
      <c r="F280" s="445"/>
      <c r="G280" s="426"/>
      <c r="H280" s="426"/>
    </row>
    <row r="281" spans="1:8" ht="16.5" hidden="1" customHeight="1" thickBot="1" x14ac:dyDescent="0.3">
      <c r="A281" s="428"/>
      <c r="B281" s="120" t="s">
        <v>102</v>
      </c>
      <c r="C281" s="121">
        <v>2</v>
      </c>
      <c r="D281" s="121"/>
      <c r="E281" s="121"/>
      <c r="F281" s="121"/>
      <c r="G281" s="121"/>
      <c r="H281" s="121"/>
    </row>
    <row r="282" spans="1:8" ht="16.5" hidden="1" customHeight="1" thickBot="1" x14ac:dyDescent="0.3">
      <c r="A282" s="428"/>
      <c r="B282" s="122" t="s">
        <v>103</v>
      </c>
      <c r="C282" s="123">
        <v>2</v>
      </c>
      <c r="D282" s="123"/>
      <c r="E282" s="123"/>
      <c r="F282" s="123"/>
      <c r="G282" s="123"/>
      <c r="H282" s="123"/>
    </row>
    <row r="283" spans="1:8" ht="16.5" hidden="1" customHeight="1" thickBot="1" x14ac:dyDescent="0.3">
      <c r="A283" s="428"/>
      <c r="B283" s="120" t="s">
        <v>104</v>
      </c>
      <c r="C283" s="123">
        <v>4</v>
      </c>
      <c r="D283" s="123"/>
      <c r="E283" s="123"/>
      <c r="F283" s="123"/>
      <c r="G283" s="123"/>
      <c r="H283" s="123"/>
    </row>
    <row r="284" spans="1:8" ht="16.5" hidden="1" customHeight="1" thickBot="1" x14ac:dyDescent="0.3">
      <c r="A284" s="429"/>
      <c r="B284" s="124" t="s">
        <v>105</v>
      </c>
      <c r="C284" s="125">
        <v>4</v>
      </c>
      <c r="D284" s="125"/>
      <c r="E284" s="125"/>
      <c r="F284" s="125"/>
      <c r="G284" s="125"/>
      <c r="H284" s="125"/>
    </row>
    <row r="285" spans="1:8" ht="16.5" hidden="1" customHeight="1" thickBot="1" x14ac:dyDescent="0.3">
      <c r="A285" s="427" t="s">
        <v>106</v>
      </c>
      <c r="B285" s="119" t="s">
        <v>107</v>
      </c>
      <c r="C285" s="126"/>
      <c r="D285" s="126"/>
      <c r="E285" s="126"/>
      <c r="G285" s="126"/>
      <c r="H285" s="126"/>
    </row>
    <row r="286" spans="1:8" ht="16.5" hidden="1" customHeight="1" thickBot="1" x14ac:dyDescent="0.3">
      <c r="A286" s="428"/>
      <c r="B286" s="120" t="s">
        <v>108</v>
      </c>
      <c r="C286" s="123">
        <v>0</v>
      </c>
      <c r="D286" s="123"/>
      <c r="E286" s="123"/>
      <c r="F286" s="127"/>
      <c r="G286" s="123"/>
      <c r="H286" s="123"/>
    </row>
    <row r="287" spans="1:8" ht="16.5" hidden="1" customHeight="1" thickBot="1" x14ac:dyDescent="0.3">
      <c r="A287" s="428"/>
      <c r="B287" s="120" t="s">
        <v>109</v>
      </c>
      <c r="C287" s="123">
        <v>2</v>
      </c>
      <c r="D287" s="123"/>
      <c r="E287" s="123"/>
      <c r="F287" s="127"/>
      <c r="G287" s="123"/>
      <c r="H287" s="123"/>
    </row>
    <row r="288" spans="1:8" ht="16.5" hidden="1" customHeight="1" thickBot="1" x14ac:dyDescent="0.3">
      <c r="A288" s="428"/>
      <c r="B288" s="120" t="s">
        <v>110</v>
      </c>
      <c r="C288" s="123">
        <v>5</v>
      </c>
      <c r="D288" s="123"/>
      <c r="E288" s="123"/>
      <c r="F288" s="127"/>
      <c r="G288" s="123"/>
      <c r="H288" s="123"/>
    </row>
    <row r="289" spans="1:8" ht="16.5" hidden="1" customHeight="1" thickBot="1" x14ac:dyDescent="0.3">
      <c r="A289" s="428"/>
      <c r="B289" s="120" t="s">
        <v>111</v>
      </c>
      <c r="C289" s="123">
        <v>0</v>
      </c>
      <c r="D289" s="123"/>
      <c r="E289" s="123"/>
      <c r="F289" s="127"/>
      <c r="G289" s="123"/>
      <c r="H289" s="123"/>
    </row>
    <row r="290" spans="1:8" ht="16.5" hidden="1" customHeight="1" thickBot="1" x14ac:dyDescent="0.3">
      <c r="A290" s="429"/>
      <c r="B290" s="128" t="s">
        <v>112</v>
      </c>
      <c r="C290" s="125">
        <v>0</v>
      </c>
      <c r="D290" s="125"/>
      <c r="E290" s="125"/>
      <c r="F290" s="129"/>
      <c r="G290" s="125"/>
      <c r="H290" s="125"/>
    </row>
    <row r="291" spans="1:8" ht="16.5" hidden="1" customHeight="1" thickBot="1" x14ac:dyDescent="0.3">
      <c r="A291" s="430" t="s">
        <v>113</v>
      </c>
      <c r="B291" s="119" t="s">
        <v>114</v>
      </c>
      <c r="C291" s="126"/>
      <c r="D291" s="126"/>
      <c r="E291" s="126"/>
      <c r="G291" s="126"/>
      <c r="H291" s="126"/>
    </row>
    <row r="292" spans="1:8" ht="16.5" hidden="1" customHeight="1" thickBot="1" x14ac:dyDescent="0.3">
      <c r="A292" s="431"/>
      <c r="B292" s="120" t="s">
        <v>115</v>
      </c>
      <c r="C292" s="123">
        <v>5</v>
      </c>
      <c r="D292" s="123"/>
      <c r="E292" s="123"/>
      <c r="F292" s="127"/>
      <c r="G292" s="123"/>
      <c r="H292" s="123"/>
    </row>
    <row r="293" spans="1:8" ht="16.5" hidden="1" customHeight="1" thickBot="1" x14ac:dyDescent="0.3">
      <c r="A293" s="431"/>
      <c r="B293" s="120" t="s">
        <v>116</v>
      </c>
      <c r="C293" s="123">
        <v>5</v>
      </c>
      <c r="D293" s="123"/>
      <c r="E293" s="123"/>
      <c r="F293" s="127"/>
      <c r="G293" s="123"/>
      <c r="H293" s="123"/>
    </row>
    <row r="294" spans="1:8" ht="16.5" hidden="1" customHeight="1" thickBot="1" x14ac:dyDescent="0.3">
      <c r="A294" s="431"/>
      <c r="B294" s="120" t="s">
        <v>117</v>
      </c>
      <c r="C294" s="123">
        <v>3</v>
      </c>
      <c r="D294" s="123"/>
      <c r="E294" s="123"/>
      <c r="F294" s="127"/>
      <c r="G294" s="123"/>
      <c r="H294" s="123"/>
    </row>
    <row r="295" spans="1:8" ht="16.5" hidden="1" customHeight="1" thickBot="1" x14ac:dyDescent="0.3">
      <c r="A295" s="432"/>
      <c r="B295" s="128" t="s">
        <v>118</v>
      </c>
      <c r="C295" s="125">
        <v>5</v>
      </c>
      <c r="D295" s="125"/>
      <c r="E295" s="125"/>
      <c r="F295" s="129"/>
      <c r="G295" s="125"/>
      <c r="H295" s="125"/>
    </row>
    <row r="296" spans="1:8" ht="16.5" hidden="1" customHeight="1" thickBot="1" x14ac:dyDescent="0.3">
      <c r="A296" s="433" t="s">
        <v>119</v>
      </c>
      <c r="B296" s="119" t="s">
        <v>120</v>
      </c>
      <c r="C296" s="126"/>
      <c r="D296" s="126"/>
      <c r="E296" s="126"/>
      <c r="G296" s="126"/>
      <c r="H296" s="126"/>
    </row>
    <row r="297" spans="1:8" ht="16.5" hidden="1" customHeight="1" thickBot="1" x14ac:dyDescent="0.3">
      <c r="A297" s="434"/>
      <c r="B297" s="120" t="s">
        <v>121</v>
      </c>
      <c r="C297" s="123">
        <v>0</v>
      </c>
      <c r="D297" s="123"/>
      <c r="E297" s="123"/>
      <c r="F297" s="127"/>
      <c r="G297" s="123"/>
      <c r="H297" s="123"/>
    </row>
    <row r="298" spans="1:8" ht="16.5" hidden="1" customHeight="1" thickBot="1" x14ac:dyDescent="0.3">
      <c r="A298" s="434"/>
      <c r="B298" s="120" t="s">
        <v>122</v>
      </c>
      <c r="C298" s="123">
        <v>5</v>
      </c>
      <c r="D298" s="123"/>
      <c r="E298" s="123"/>
      <c r="F298" s="127"/>
      <c r="G298" s="123"/>
      <c r="H298" s="123"/>
    </row>
    <row r="299" spans="1:8" ht="16.5" hidden="1" customHeight="1" thickBot="1" x14ac:dyDescent="0.3">
      <c r="A299" s="435"/>
      <c r="B299" s="128" t="s">
        <v>123</v>
      </c>
      <c r="C299" s="125">
        <v>0</v>
      </c>
      <c r="D299" s="125"/>
      <c r="E299" s="125"/>
      <c r="F299" s="129"/>
      <c r="G299" s="125"/>
      <c r="H299" s="125"/>
    </row>
    <row r="300" spans="1:8" ht="16.5" hidden="1" customHeight="1" thickBot="1" x14ac:dyDescent="0.3">
      <c r="A300" s="433" t="s">
        <v>124</v>
      </c>
      <c r="B300" s="119" t="s">
        <v>125</v>
      </c>
      <c r="C300" s="126"/>
      <c r="D300" s="130"/>
      <c r="E300" s="126"/>
      <c r="G300" s="126"/>
      <c r="H300" s="126"/>
    </row>
    <row r="301" spans="1:8" ht="16.5" hidden="1" customHeight="1" thickBot="1" x14ac:dyDescent="0.3">
      <c r="A301" s="434"/>
      <c r="B301" s="120" t="s">
        <v>126</v>
      </c>
      <c r="C301" s="123">
        <v>5</v>
      </c>
      <c r="D301" s="123"/>
      <c r="E301" s="123"/>
      <c r="F301" s="127"/>
      <c r="G301" s="123"/>
      <c r="H301" s="123"/>
    </row>
    <row r="302" spans="1:8" ht="16.5" hidden="1" customHeight="1" thickBot="1" x14ac:dyDescent="0.3">
      <c r="A302" s="434"/>
      <c r="B302" s="120" t="s">
        <v>127</v>
      </c>
      <c r="C302" s="123">
        <v>3</v>
      </c>
      <c r="D302" s="123"/>
      <c r="E302" s="123"/>
      <c r="F302" s="127"/>
      <c r="G302" s="123"/>
      <c r="H302" s="123"/>
    </row>
    <row r="303" spans="1:8" ht="16.5" hidden="1" customHeight="1" thickBot="1" x14ac:dyDescent="0.3">
      <c r="A303" s="434"/>
      <c r="B303" s="120" t="s">
        <v>128</v>
      </c>
      <c r="C303" s="123">
        <v>0</v>
      </c>
      <c r="D303" s="123"/>
      <c r="E303" s="123"/>
      <c r="F303" s="127"/>
      <c r="G303" s="123"/>
      <c r="H303" s="123"/>
    </row>
    <row r="304" spans="1:8" ht="16.5" hidden="1" customHeight="1" thickBot="1" x14ac:dyDescent="0.3">
      <c r="A304" s="435"/>
      <c r="B304" s="128" t="s">
        <v>129</v>
      </c>
      <c r="C304" s="125">
        <v>5</v>
      </c>
      <c r="D304" s="125"/>
      <c r="E304" s="125"/>
      <c r="F304" s="129"/>
      <c r="G304" s="125"/>
      <c r="H304" s="125"/>
    </row>
    <row r="305" spans="1:8" ht="16.5" hidden="1" customHeight="1" thickBot="1" x14ac:dyDescent="0.3">
      <c r="A305" s="113"/>
      <c r="B305" s="131" t="s">
        <v>130</v>
      </c>
      <c r="C305" s="132">
        <f>SUM(C281:C304)</f>
        <v>55</v>
      </c>
      <c r="D305" s="133">
        <f>SUM(D281:D304)</f>
        <v>0</v>
      </c>
      <c r="E305" s="133">
        <f>SUM(E281:E304)</f>
        <v>0</v>
      </c>
      <c r="F305" s="133">
        <f>SUM(F281:F304)</f>
        <v>0</v>
      </c>
      <c r="G305" s="133">
        <f>SUM(G281:G304)</f>
        <v>0</v>
      </c>
      <c r="H305" s="133"/>
    </row>
    <row r="306" spans="1:8" ht="16.5" hidden="1" customHeight="1" thickBot="1" x14ac:dyDescent="0.3">
      <c r="B306" s="134"/>
    </row>
    <row r="307" spans="1:8" x14ac:dyDescent="0.25">
      <c r="A307" s="105"/>
      <c r="B307" s="112" t="s">
        <v>58</v>
      </c>
      <c r="C307" s="107"/>
      <c r="D307" s="107"/>
      <c r="E307" s="107"/>
      <c r="F307" s="107"/>
      <c r="G307" s="108"/>
      <c r="H307" s="108"/>
    </row>
    <row r="308" spans="1:8" x14ac:dyDescent="0.25">
      <c r="A308" s="110"/>
      <c r="G308" s="111"/>
      <c r="H308" s="111"/>
    </row>
    <row r="309" spans="1:8" x14ac:dyDescent="0.25">
      <c r="A309" s="110"/>
      <c r="B309" s="112" t="s">
        <v>300</v>
      </c>
      <c r="G309" s="111"/>
      <c r="H309" s="111"/>
    </row>
    <row r="310" spans="1:8" ht="16.5" thickBot="1" x14ac:dyDescent="0.3">
      <c r="B310" s="135" t="s">
        <v>140</v>
      </c>
      <c r="C310" s="136"/>
      <c r="D310" s="136"/>
      <c r="E310" s="136"/>
      <c r="F310" s="136"/>
      <c r="G310" s="137"/>
      <c r="H310" s="137"/>
    </row>
    <row r="311" spans="1:8" ht="15" customHeight="1" x14ac:dyDescent="0.25">
      <c r="A311" s="436" t="s">
        <v>97</v>
      </c>
      <c r="B311" s="437"/>
      <c r="C311" s="440">
        <v>43875</v>
      </c>
      <c r="D311" s="446">
        <v>43907</v>
      </c>
      <c r="E311" s="446"/>
      <c r="F311" s="446"/>
      <c r="G311" s="446"/>
      <c r="H311" s="449"/>
    </row>
    <row r="312" spans="1:8" ht="15" customHeight="1" thickBot="1" x14ac:dyDescent="0.3">
      <c r="A312" s="438"/>
      <c r="B312" s="439"/>
      <c r="C312" s="441"/>
      <c r="D312" s="447"/>
      <c r="E312" s="447"/>
      <c r="F312" s="447"/>
      <c r="G312" s="447"/>
      <c r="H312" s="450"/>
    </row>
    <row r="313" spans="1:8" ht="19.5" thickBot="1" x14ac:dyDescent="0.35">
      <c r="A313" s="117" t="s">
        <v>98</v>
      </c>
      <c r="B313" s="118" t="s">
        <v>99</v>
      </c>
      <c r="C313" s="441"/>
      <c r="D313" s="447"/>
      <c r="E313" s="447"/>
      <c r="F313" s="447"/>
      <c r="G313" s="447"/>
      <c r="H313" s="450"/>
    </row>
    <row r="314" spans="1:8" ht="15" customHeight="1" thickBot="1" x14ac:dyDescent="0.3">
      <c r="A314" s="427" t="s">
        <v>100</v>
      </c>
      <c r="B314" s="119" t="s">
        <v>101</v>
      </c>
      <c r="C314" s="442"/>
      <c r="D314" s="448"/>
      <c r="E314" s="448"/>
      <c r="F314" s="448"/>
      <c r="G314" s="448"/>
      <c r="H314" s="451"/>
    </row>
    <row r="315" spans="1:8" x14ac:dyDescent="0.25">
      <c r="A315" s="428"/>
      <c r="B315" s="120" t="s">
        <v>102</v>
      </c>
      <c r="C315" s="121">
        <v>4</v>
      </c>
      <c r="D315" s="121">
        <v>5</v>
      </c>
      <c r="E315" s="121"/>
      <c r="F315" s="121"/>
      <c r="G315" s="121"/>
      <c r="H315" s="121"/>
    </row>
    <row r="316" spans="1:8" x14ac:dyDescent="0.25">
      <c r="A316" s="428"/>
      <c r="B316" s="122" t="s">
        <v>103</v>
      </c>
      <c r="C316" s="123">
        <v>5</v>
      </c>
      <c r="D316" s="123">
        <v>5</v>
      </c>
      <c r="E316" s="123"/>
      <c r="F316" s="123"/>
      <c r="G316" s="123"/>
      <c r="H316" s="123"/>
    </row>
    <row r="317" spans="1:8" x14ac:dyDescent="0.25">
      <c r="A317" s="428"/>
      <c r="B317" s="120" t="s">
        <v>104</v>
      </c>
      <c r="C317" s="123">
        <v>5</v>
      </c>
      <c r="D317" s="123">
        <v>5</v>
      </c>
      <c r="E317" s="123"/>
      <c r="F317" s="123"/>
      <c r="G317" s="123"/>
      <c r="H317" s="123"/>
    </row>
    <row r="318" spans="1:8" ht="16.5" thickBot="1" x14ac:dyDescent="0.3">
      <c r="A318" s="429"/>
      <c r="B318" s="124" t="s">
        <v>105</v>
      </c>
      <c r="C318" s="125">
        <v>5</v>
      </c>
      <c r="D318" s="125">
        <v>4</v>
      </c>
      <c r="E318" s="125"/>
      <c r="F318" s="125"/>
      <c r="G318" s="125"/>
      <c r="H318" s="125"/>
    </row>
    <row r="319" spans="1:8" x14ac:dyDescent="0.25">
      <c r="A319" s="427" t="s">
        <v>106</v>
      </c>
      <c r="B319" s="119" t="s">
        <v>107</v>
      </c>
      <c r="C319" s="126"/>
      <c r="D319" s="126"/>
      <c r="E319" s="126"/>
      <c r="G319" s="126"/>
      <c r="H319" s="126"/>
    </row>
    <row r="320" spans="1:8" x14ac:dyDescent="0.25">
      <c r="A320" s="428"/>
      <c r="B320" s="120" t="s">
        <v>108</v>
      </c>
      <c r="C320" s="123">
        <v>4</v>
      </c>
      <c r="D320" s="123">
        <v>5</v>
      </c>
      <c r="E320" s="123"/>
      <c r="F320" s="127"/>
      <c r="G320" s="123"/>
      <c r="H320" s="123"/>
    </row>
    <row r="321" spans="1:8" x14ac:dyDescent="0.25">
      <c r="A321" s="428"/>
      <c r="B321" s="120" t="s">
        <v>109</v>
      </c>
      <c r="C321" s="123">
        <v>5</v>
      </c>
      <c r="D321" s="123">
        <v>5</v>
      </c>
      <c r="E321" s="123"/>
      <c r="F321" s="127"/>
      <c r="G321" s="123"/>
      <c r="H321" s="123"/>
    </row>
    <row r="322" spans="1:8" x14ac:dyDescent="0.25">
      <c r="A322" s="428"/>
      <c r="B322" s="120" t="s">
        <v>110</v>
      </c>
      <c r="C322" s="123">
        <v>5</v>
      </c>
      <c r="D322" s="123">
        <v>5</v>
      </c>
      <c r="E322" s="123"/>
      <c r="F322" s="127"/>
      <c r="G322" s="123"/>
      <c r="H322" s="123"/>
    </row>
    <row r="323" spans="1:8" x14ac:dyDescent="0.25">
      <c r="A323" s="428"/>
      <c r="B323" s="120" t="s">
        <v>111</v>
      </c>
      <c r="C323" s="123">
        <v>5</v>
      </c>
      <c r="D323" s="123">
        <v>4</v>
      </c>
      <c r="E323" s="123"/>
      <c r="F323" s="127"/>
      <c r="G323" s="123"/>
      <c r="H323" s="123"/>
    </row>
    <row r="324" spans="1:8" ht="16.5" thickBot="1" x14ac:dyDescent="0.3">
      <c r="A324" s="429"/>
      <c r="B324" s="128" t="s">
        <v>112</v>
      </c>
      <c r="C324" s="125">
        <v>5</v>
      </c>
      <c r="D324" s="125">
        <v>2</v>
      </c>
      <c r="E324" s="125"/>
      <c r="F324" s="129"/>
      <c r="G324" s="125"/>
      <c r="H324" s="125"/>
    </row>
    <row r="325" spans="1:8" x14ac:dyDescent="0.25">
      <c r="A325" s="430" t="s">
        <v>113</v>
      </c>
      <c r="B325" s="119" t="s">
        <v>114</v>
      </c>
      <c r="C325" s="126"/>
      <c r="D325" s="126"/>
      <c r="E325" s="126"/>
      <c r="G325" s="126"/>
      <c r="H325" s="126"/>
    </row>
    <row r="326" spans="1:8" x14ac:dyDescent="0.25">
      <c r="A326" s="431"/>
      <c r="B326" s="120" t="s">
        <v>115</v>
      </c>
      <c r="C326" s="123">
        <v>5</v>
      </c>
      <c r="D326" s="123">
        <v>4</v>
      </c>
      <c r="E326" s="123"/>
      <c r="F326" s="127"/>
      <c r="G326" s="123"/>
      <c r="H326" s="123"/>
    </row>
    <row r="327" spans="1:8" x14ac:dyDescent="0.25">
      <c r="A327" s="431"/>
      <c r="B327" s="120" t="s">
        <v>116</v>
      </c>
      <c r="C327" s="123">
        <v>5</v>
      </c>
      <c r="D327" s="123">
        <v>4</v>
      </c>
      <c r="E327" s="123"/>
      <c r="F327" s="127"/>
      <c r="G327" s="123"/>
      <c r="H327" s="123"/>
    </row>
    <row r="328" spans="1:8" x14ac:dyDescent="0.25">
      <c r="A328" s="431"/>
      <c r="B328" s="120" t="s">
        <v>117</v>
      </c>
      <c r="C328" s="123">
        <v>5</v>
      </c>
      <c r="D328" s="123">
        <v>4</v>
      </c>
      <c r="E328" s="123"/>
      <c r="F328" s="127"/>
      <c r="G328" s="123"/>
      <c r="H328" s="123"/>
    </row>
    <row r="329" spans="1:8" ht="16.5" thickBot="1" x14ac:dyDescent="0.3">
      <c r="A329" s="432"/>
      <c r="B329" s="128" t="s">
        <v>118</v>
      </c>
      <c r="C329" s="125">
        <v>5</v>
      </c>
      <c r="D329" s="125">
        <v>5</v>
      </c>
      <c r="E329" s="125"/>
      <c r="F329" s="129"/>
      <c r="G329" s="125"/>
      <c r="H329" s="125"/>
    </row>
    <row r="330" spans="1:8" x14ac:dyDescent="0.25">
      <c r="A330" s="433" t="s">
        <v>119</v>
      </c>
      <c r="B330" s="119" t="s">
        <v>120</v>
      </c>
      <c r="C330" s="126"/>
      <c r="D330" s="126"/>
      <c r="E330" s="126"/>
      <c r="G330" s="126"/>
      <c r="H330" s="126"/>
    </row>
    <row r="331" spans="1:8" x14ac:dyDescent="0.25">
      <c r="A331" s="434"/>
      <c r="B331" s="120" t="s">
        <v>121</v>
      </c>
      <c r="C331" s="123">
        <v>5</v>
      </c>
      <c r="D331" s="123">
        <v>5</v>
      </c>
      <c r="E331" s="123"/>
      <c r="F331" s="127"/>
      <c r="G331" s="123"/>
      <c r="H331" s="123"/>
    </row>
    <row r="332" spans="1:8" x14ac:dyDescent="0.25">
      <c r="A332" s="434"/>
      <c r="B332" s="120" t="s">
        <v>122</v>
      </c>
      <c r="C332" s="123">
        <v>5</v>
      </c>
      <c r="D332" s="123">
        <v>5</v>
      </c>
      <c r="E332" s="123"/>
      <c r="F332" s="127"/>
      <c r="G332" s="123"/>
      <c r="H332" s="123"/>
    </row>
    <row r="333" spans="1:8" ht="16.5" thickBot="1" x14ac:dyDescent="0.3">
      <c r="A333" s="435"/>
      <c r="B333" s="128" t="s">
        <v>123</v>
      </c>
      <c r="C333" s="125">
        <v>5</v>
      </c>
      <c r="D333" s="125">
        <v>5</v>
      </c>
      <c r="E333" s="125"/>
      <c r="F333" s="129"/>
      <c r="G333" s="125"/>
      <c r="H333" s="125"/>
    </row>
    <row r="334" spans="1:8" x14ac:dyDescent="0.25">
      <c r="A334" s="433" t="s">
        <v>124</v>
      </c>
      <c r="B334" s="119" t="s">
        <v>125</v>
      </c>
      <c r="C334" s="126"/>
      <c r="D334" s="130"/>
      <c r="E334" s="126"/>
      <c r="G334" s="126"/>
      <c r="H334" s="126"/>
    </row>
    <row r="335" spans="1:8" x14ac:dyDescent="0.25">
      <c r="A335" s="434"/>
      <c r="B335" s="120" t="s">
        <v>126</v>
      </c>
      <c r="C335" s="123">
        <v>5</v>
      </c>
      <c r="D335" s="123">
        <v>5</v>
      </c>
      <c r="E335" s="123"/>
      <c r="F335" s="127"/>
      <c r="G335" s="123"/>
      <c r="H335" s="123"/>
    </row>
    <row r="336" spans="1:8" x14ac:dyDescent="0.25">
      <c r="A336" s="434"/>
      <c r="B336" s="120" t="s">
        <v>127</v>
      </c>
      <c r="C336" s="123">
        <v>5</v>
      </c>
      <c r="D336" s="123">
        <v>5</v>
      </c>
      <c r="E336" s="123"/>
      <c r="F336" s="127"/>
      <c r="G336" s="123"/>
      <c r="H336" s="123"/>
    </row>
    <row r="337" spans="1:8" x14ac:dyDescent="0.25">
      <c r="A337" s="434"/>
      <c r="B337" s="120" t="s">
        <v>128</v>
      </c>
      <c r="C337" s="123">
        <v>5</v>
      </c>
      <c r="D337" s="123">
        <v>5</v>
      </c>
      <c r="E337" s="123"/>
      <c r="F337" s="127"/>
      <c r="G337" s="123"/>
      <c r="H337" s="123"/>
    </row>
    <row r="338" spans="1:8" ht="16.5" thickBot="1" x14ac:dyDescent="0.3">
      <c r="A338" s="435"/>
      <c r="B338" s="128" t="s">
        <v>129</v>
      </c>
      <c r="C338" s="125">
        <v>5</v>
      </c>
      <c r="D338" s="125">
        <v>5</v>
      </c>
      <c r="E338" s="125"/>
      <c r="F338" s="129"/>
      <c r="G338" s="125"/>
      <c r="H338" s="125"/>
    </row>
    <row r="339" spans="1:8" ht="16.5" thickBot="1" x14ac:dyDescent="0.3">
      <c r="A339" s="113"/>
      <c r="B339" s="131" t="s">
        <v>130</v>
      </c>
      <c r="C339" s="132">
        <f>SUM(C315:C338)</f>
        <v>98</v>
      </c>
      <c r="D339" s="133">
        <f>SUM(D315:D338)</f>
        <v>92</v>
      </c>
      <c r="E339" s="133">
        <f>SUM(E315:E338)</f>
        <v>0</v>
      </c>
      <c r="F339" s="133">
        <f>SUM(F315:F338)</f>
        <v>0</v>
      </c>
      <c r="G339" s="133">
        <f>SUM(G315:G338)</f>
        <v>0</v>
      </c>
      <c r="H339" s="133"/>
    </row>
    <row r="340" spans="1:8" ht="16.5" thickBot="1" x14ac:dyDescent="0.3">
      <c r="B340" s="138"/>
      <c r="C340" s="139"/>
    </row>
    <row r="341" spans="1:8" x14ac:dyDescent="0.25">
      <c r="A341" s="105"/>
      <c r="B341" s="112" t="s">
        <v>58</v>
      </c>
      <c r="C341" s="107"/>
      <c r="D341" s="107"/>
      <c r="E341" s="107"/>
      <c r="F341" s="107"/>
      <c r="G341" s="108"/>
      <c r="H341" s="108"/>
    </row>
    <row r="342" spans="1:8" x14ac:dyDescent="0.25">
      <c r="A342" s="110"/>
      <c r="G342" s="111"/>
      <c r="H342" s="111"/>
    </row>
    <row r="343" spans="1:8" x14ac:dyDescent="0.25">
      <c r="A343" s="110"/>
      <c r="B343" s="112" t="s">
        <v>300</v>
      </c>
      <c r="G343" s="111"/>
      <c r="H343" s="111"/>
    </row>
    <row r="344" spans="1:8" ht="16.5" thickBot="1" x14ac:dyDescent="0.3">
      <c r="B344" s="135" t="s">
        <v>141</v>
      </c>
      <c r="C344" s="136"/>
      <c r="D344" s="136"/>
      <c r="E344" s="136"/>
      <c r="F344" s="136"/>
      <c r="G344" s="137"/>
      <c r="H344" s="137"/>
    </row>
    <row r="345" spans="1:8" ht="15" customHeight="1" x14ac:dyDescent="0.25">
      <c r="A345" s="436" t="s">
        <v>97</v>
      </c>
      <c r="B345" s="437"/>
      <c r="C345" s="440">
        <v>43875</v>
      </c>
      <c r="D345" s="446">
        <v>43907</v>
      </c>
      <c r="E345" s="446"/>
      <c r="F345" s="446"/>
      <c r="G345" s="446"/>
      <c r="H345" s="449"/>
    </row>
    <row r="346" spans="1:8" ht="15.75" customHeight="1" thickBot="1" x14ac:dyDescent="0.3">
      <c r="A346" s="438"/>
      <c r="B346" s="439"/>
      <c r="C346" s="441"/>
      <c r="D346" s="447"/>
      <c r="E346" s="447"/>
      <c r="F346" s="447"/>
      <c r="G346" s="447"/>
      <c r="H346" s="450"/>
    </row>
    <row r="347" spans="1:8" ht="19.5" thickBot="1" x14ac:dyDescent="0.35">
      <c r="A347" s="117" t="s">
        <v>98</v>
      </c>
      <c r="B347" s="118" t="s">
        <v>99</v>
      </c>
      <c r="C347" s="441"/>
      <c r="D347" s="447"/>
      <c r="E347" s="447"/>
      <c r="F347" s="447"/>
      <c r="G347" s="447"/>
      <c r="H347" s="450"/>
    </row>
    <row r="348" spans="1:8" ht="15.75" customHeight="1" thickBot="1" x14ac:dyDescent="0.3">
      <c r="A348" s="427" t="s">
        <v>100</v>
      </c>
      <c r="B348" s="119" t="s">
        <v>101</v>
      </c>
      <c r="C348" s="442"/>
      <c r="D348" s="448"/>
      <c r="E348" s="448"/>
      <c r="F348" s="448"/>
      <c r="G348" s="448"/>
      <c r="H348" s="451"/>
    </row>
    <row r="349" spans="1:8" x14ac:dyDescent="0.25">
      <c r="A349" s="428"/>
      <c r="B349" s="120" t="s">
        <v>102</v>
      </c>
      <c r="C349" s="121">
        <v>5</v>
      </c>
      <c r="D349" s="121">
        <v>5</v>
      </c>
      <c r="E349" s="121"/>
      <c r="F349" s="121"/>
      <c r="G349" s="121"/>
      <c r="H349" s="121"/>
    </row>
    <row r="350" spans="1:8" x14ac:dyDescent="0.25">
      <c r="A350" s="428"/>
      <c r="B350" s="122" t="s">
        <v>103</v>
      </c>
      <c r="C350" s="123">
        <v>5</v>
      </c>
      <c r="D350" s="123">
        <v>5</v>
      </c>
      <c r="E350" s="123"/>
      <c r="F350" s="123"/>
      <c r="G350" s="123"/>
      <c r="H350" s="123"/>
    </row>
    <row r="351" spans="1:8" x14ac:dyDescent="0.25">
      <c r="A351" s="428"/>
      <c r="B351" s="120" t="s">
        <v>104</v>
      </c>
      <c r="C351" s="123">
        <v>5</v>
      </c>
      <c r="D351" s="123">
        <v>5</v>
      </c>
      <c r="E351" s="123"/>
      <c r="F351" s="123"/>
      <c r="G351" s="123"/>
      <c r="H351" s="123"/>
    </row>
    <row r="352" spans="1:8" ht="16.5" thickBot="1" x14ac:dyDescent="0.3">
      <c r="A352" s="429"/>
      <c r="B352" s="124" t="s">
        <v>105</v>
      </c>
      <c r="C352" s="125">
        <v>5</v>
      </c>
      <c r="D352" s="125">
        <v>5</v>
      </c>
      <c r="E352" s="125"/>
      <c r="F352" s="125"/>
      <c r="G352" s="125"/>
      <c r="H352" s="125"/>
    </row>
    <row r="353" spans="1:8" x14ac:dyDescent="0.25">
      <c r="A353" s="427" t="s">
        <v>106</v>
      </c>
      <c r="B353" s="119" t="s">
        <v>107</v>
      </c>
      <c r="C353" s="126"/>
      <c r="D353" s="126"/>
      <c r="E353" s="126"/>
      <c r="G353" s="126"/>
      <c r="H353" s="126"/>
    </row>
    <row r="354" spans="1:8" x14ac:dyDescent="0.25">
      <c r="A354" s="428"/>
      <c r="B354" s="120" t="s">
        <v>108</v>
      </c>
      <c r="C354" s="123">
        <v>5</v>
      </c>
      <c r="D354" s="123">
        <v>5</v>
      </c>
      <c r="E354" s="123"/>
      <c r="F354" s="127"/>
      <c r="G354" s="123"/>
      <c r="H354" s="123"/>
    </row>
    <row r="355" spans="1:8" x14ac:dyDescent="0.25">
      <c r="A355" s="428"/>
      <c r="B355" s="120" t="s">
        <v>109</v>
      </c>
      <c r="C355" s="123">
        <v>5</v>
      </c>
      <c r="D355" s="123">
        <v>5</v>
      </c>
      <c r="E355" s="123"/>
      <c r="F355" s="127"/>
      <c r="G355" s="123"/>
      <c r="H355" s="123"/>
    </row>
    <row r="356" spans="1:8" x14ac:dyDescent="0.25">
      <c r="A356" s="428"/>
      <c r="B356" s="120" t="s">
        <v>110</v>
      </c>
      <c r="C356" s="123">
        <v>2</v>
      </c>
      <c r="D356" s="123">
        <v>5</v>
      </c>
      <c r="E356" s="123"/>
      <c r="F356" s="127"/>
      <c r="G356" s="123"/>
      <c r="H356" s="123"/>
    </row>
    <row r="357" spans="1:8" x14ac:dyDescent="0.25">
      <c r="A357" s="428"/>
      <c r="B357" s="120" t="s">
        <v>111</v>
      </c>
      <c r="C357" s="123">
        <v>5</v>
      </c>
      <c r="D357" s="123">
        <v>5</v>
      </c>
      <c r="E357" s="123"/>
      <c r="F357" s="127"/>
      <c r="G357" s="123"/>
      <c r="H357" s="123"/>
    </row>
    <row r="358" spans="1:8" ht="16.5" thickBot="1" x14ac:dyDescent="0.3">
      <c r="A358" s="429"/>
      <c r="B358" s="128" t="s">
        <v>112</v>
      </c>
      <c r="C358" s="125">
        <v>5</v>
      </c>
      <c r="D358" s="125">
        <v>5</v>
      </c>
      <c r="E358" s="125"/>
      <c r="F358" s="129"/>
      <c r="G358" s="125"/>
      <c r="H358" s="125"/>
    </row>
    <row r="359" spans="1:8" x14ac:dyDescent="0.25">
      <c r="A359" s="430" t="s">
        <v>113</v>
      </c>
      <c r="B359" s="119" t="s">
        <v>114</v>
      </c>
      <c r="C359" s="126"/>
      <c r="D359" s="126"/>
      <c r="E359" s="126"/>
      <c r="G359" s="126"/>
      <c r="H359" s="126"/>
    </row>
    <row r="360" spans="1:8" x14ac:dyDescent="0.25">
      <c r="A360" s="431"/>
      <c r="B360" s="120" t="s">
        <v>115</v>
      </c>
      <c r="C360" s="123">
        <v>5</v>
      </c>
      <c r="D360" s="123">
        <v>5</v>
      </c>
      <c r="E360" s="123"/>
      <c r="F360" s="127"/>
      <c r="G360" s="123"/>
      <c r="H360" s="123"/>
    </row>
    <row r="361" spans="1:8" x14ac:dyDescent="0.25">
      <c r="A361" s="431"/>
      <c r="B361" s="120" t="s">
        <v>116</v>
      </c>
      <c r="C361" s="123">
        <v>5</v>
      </c>
      <c r="D361" s="123">
        <v>5</v>
      </c>
      <c r="E361" s="123"/>
      <c r="F361" s="127"/>
      <c r="G361" s="123"/>
      <c r="H361" s="123"/>
    </row>
    <row r="362" spans="1:8" x14ac:dyDescent="0.25">
      <c r="A362" s="431"/>
      <c r="B362" s="120" t="s">
        <v>117</v>
      </c>
      <c r="C362" s="123">
        <v>5</v>
      </c>
      <c r="D362" s="123">
        <v>5</v>
      </c>
      <c r="E362" s="123"/>
      <c r="F362" s="127"/>
      <c r="G362" s="123"/>
      <c r="H362" s="123"/>
    </row>
    <row r="363" spans="1:8" ht="16.5" thickBot="1" x14ac:dyDescent="0.3">
      <c r="A363" s="432"/>
      <c r="B363" s="128" t="s">
        <v>118</v>
      </c>
      <c r="C363" s="125">
        <v>5</v>
      </c>
      <c r="D363" s="125">
        <v>5</v>
      </c>
      <c r="E363" s="125"/>
      <c r="F363" s="129"/>
      <c r="G363" s="125"/>
      <c r="H363" s="125"/>
    </row>
    <row r="364" spans="1:8" x14ac:dyDescent="0.25">
      <c r="A364" s="433" t="s">
        <v>119</v>
      </c>
      <c r="B364" s="119" t="s">
        <v>120</v>
      </c>
      <c r="C364" s="126"/>
      <c r="D364" s="126"/>
      <c r="E364" s="126"/>
      <c r="G364" s="126"/>
      <c r="H364" s="126"/>
    </row>
    <row r="365" spans="1:8" x14ac:dyDescent="0.25">
      <c r="A365" s="434"/>
      <c r="B365" s="120" t="s">
        <v>121</v>
      </c>
      <c r="C365" s="123">
        <v>5</v>
      </c>
      <c r="D365" s="123">
        <v>5</v>
      </c>
      <c r="E365" s="123"/>
      <c r="F365" s="127"/>
      <c r="G365" s="123"/>
      <c r="H365" s="123"/>
    </row>
    <row r="366" spans="1:8" x14ac:dyDescent="0.25">
      <c r="A366" s="434"/>
      <c r="B366" s="120" t="s">
        <v>122</v>
      </c>
      <c r="C366" s="123">
        <v>5</v>
      </c>
      <c r="D366" s="123">
        <v>5</v>
      </c>
      <c r="E366" s="123"/>
      <c r="F366" s="127"/>
      <c r="G366" s="123"/>
      <c r="H366" s="123"/>
    </row>
    <row r="367" spans="1:8" ht="16.5" thickBot="1" x14ac:dyDescent="0.3">
      <c r="A367" s="435"/>
      <c r="B367" s="128" t="s">
        <v>123</v>
      </c>
      <c r="C367" s="125">
        <v>4</v>
      </c>
      <c r="D367" s="125">
        <v>4</v>
      </c>
      <c r="E367" s="125"/>
      <c r="F367" s="129"/>
      <c r="G367" s="125"/>
      <c r="H367" s="125"/>
    </row>
    <row r="368" spans="1:8" x14ac:dyDescent="0.25">
      <c r="A368" s="433" t="s">
        <v>124</v>
      </c>
      <c r="B368" s="119" t="s">
        <v>125</v>
      </c>
      <c r="C368" s="126"/>
      <c r="D368" s="126"/>
      <c r="E368" s="126"/>
      <c r="G368" s="126"/>
      <c r="H368" s="126"/>
    </row>
    <row r="369" spans="1:8" x14ac:dyDescent="0.25">
      <c r="A369" s="434"/>
      <c r="B369" s="120" t="s">
        <v>126</v>
      </c>
      <c r="C369" s="123">
        <v>5</v>
      </c>
      <c r="D369" s="123">
        <v>5</v>
      </c>
      <c r="E369" s="123"/>
      <c r="F369" s="127"/>
      <c r="G369" s="123"/>
      <c r="H369" s="123"/>
    </row>
    <row r="370" spans="1:8" x14ac:dyDescent="0.25">
      <c r="A370" s="434"/>
      <c r="B370" s="120" t="s">
        <v>127</v>
      </c>
      <c r="C370" s="123">
        <v>5</v>
      </c>
      <c r="D370" s="123">
        <v>5</v>
      </c>
      <c r="E370" s="123"/>
      <c r="F370" s="127"/>
      <c r="G370" s="123"/>
      <c r="H370" s="123"/>
    </row>
    <row r="371" spans="1:8" x14ac:dyDescent="0.25">
      <c r="A371" s="434"/>
      <c r="B371" s="120" t="s">
        <v>128</v>
      </c>
      <c r="C371" s="123">
        <v>5</v>
      </c>
      <c r="D371" s="123">
        <v>5</v>
      </c>
      <c r="E371" s="123"/>
      <c r="F371" s="127"/>
      <c r="G371" s="123"/>
      <c r="H371" s="123"/>
    </row>
    <row r="372" spans="1:8" ht="16.5" thickBot="1" x14ac:dyDescent="0.3">
      <c r="A372" s="435"/>
      <c r="B372" s="128" t="s">
        <v>129</v>
      </c>
      <c r="C372" s="125">
        <v>5</v>
      </c>
      <c r="D372" s="125">
        <v>5</v>
      </c>
      <c r="E372" s="125"/>
      <c r="F372" s="129"/>
      <c r="G372" s="125"/>
      <c r="H372" s="125"/>
    </row>
    <row r="373" spans="1:8" ht="16.5" thickBot="1" x14ac:dyDescent="0.3">
      <c r="A373" s="113"/>
      <c r="B373" s="131" t="s">
        <v>130</v>
      </c>
      <c r="C373" s="133">
        <f>SUM(C349:C372)</f>
        <v>96</v>
      </c>
      <c r="D373" s="133">
        <f>SUM(D349:D372)</f>
        <v>99</v>
      </c>
      <c r="E373" s="133">
        <f>SUM(E349:E372)</f>
        <v>0</v>
      </c>
      <c r="F373" s="133">
        <f>SUM(F349:F372)</f>
        <v>0</v>
      </c>
      <c r="G373" s="133">
        <f>SUM(G349:G372)</f>
        <v>0</v>
      </c>
      <c r="H373" s="133"/>
    </row>
    <row r="374" spans="1:8" ht="16.5" thickBot="1" x14ac:dyDescent="0.3">
      <c r="B374" s="140"/>
    </row>
    <row r="375" spans="1:8" x14ac:dyDescent="0.25">
      <c r="A375" s="105"/>
      <c r="B375" s="112" t="s">
        <v>58</v>
      </c>
      <c r="C375" s="107"/>
      <c r="D375" s="107"/>
      <c r="E375" s="107"/>
      <c r="F375" s="107"/>
      <c r="G375" s="108"/>
      <c r="H375" s="108"/>
    </row>
    <row r="376" spans="1:8" x14ac:dyDescent="0.25">
      <c r="A376" s="110"/>
      <c r="G376" s="111"/>
      <c r="H376" s="111"/>
    </row>
    <row r="377" spans="1:8" x14ac:dyDescent="0.25">
      <c r="A377" s="110"/>
      <c r="B377" s="112" t="s">
        <v>300</v>
      </c>
      <c r="G377" s="111"/>
      <c r="H377" s="111"/>
    </row>
    <row r="378" spans="1:8" ht="16.5" thickBot="1" x14ac:dyDescent="0.3">
      <c r="B378" s="135" t="s">
        <v>284</v>
      </c>
      <c r="C378" s="136"/>
      <c r="D378" s="136">
        <v>21</v>
      </c>
      <c r="E378" s="136"/>
      <c r="F378" s="136"/>
      <c r="G378" s="137"/>
      <c r="H378" s="137"/>
    </row>
    <row r="379" spans="1:8" ht="15.75" customHeight="1" x14ac:dyDescent="0.25">
      <c r="A379" s="436" t="s">
        <v>97</v>
      </c>
      <c r="B379" s="437"/>
      <c r="C379" s="440">
        <v>43875</v>
      </c>
      <c r="D379" s="446">
        <v>43907</v>
      </c>
      <c r="E379" s="446"/>
      <c r="F379" s="446"/>
      <c r="G379" s="446"/>
      <c r="H379" s="449"/>
    </row>
    <row r="380" spans="1:8" ht="16.5" customHeight="1" thickBot="1" x14ac:dyDescent="0.3">
      <c r="A380" s="438"/>
      <c r="B380" s="439"/>
      <c r="C380" s="441"/>
      <c r="D380" s="447"/>
      <c r="E380" s="447"/>
      <c r="F380" s="447"/>
      <c r="G380" s="447"/>
      <c r="H380" s="450"/>
    </row>
    <row r="381" spans="1:8" ht="19.5" thickBot="1" x14ac:dyDescent="0.35">
      <c r="A381" s="117" t="s">
        <v>98</v>
      </c>
      <c r="B381" s="118" t="s">
        <v>99</v>
      </c>
      <c r="C381" s="441"/>
      <c r="D381" s="447"/>
      <c r="E381" s="447"/>
      <c r="F381" s="447"/>
      <c r="G381" s="447"/>
      <c r="H381" s="450"/>
    </row>
    <row r="382" spans="1:8" ht="16.5" customHeight="1" thickBot="1" x14ac:dyDescent="0.3">
      <c r="A382" s="427" t="s">
        <v>100</v>
      </c>
      <c r="B382" s="119" t="s">
        <v>101</v>
      </c>
      <c r="C382" s="442"/>
      <c r="D382" s="448"/>
      <c r="E382" s="448"/>
      <c r="F382" s="448"/>
      <c r="G382" s="448"/>
      <c r="H382" s="451"/>
    </row>
    <row r="383" spans="1:8" x14ac:dyDescent="0.25">
      <c r="A383" s="428"/>
      <c r="B383" s="120" t="s">
        <v>102</v>
      </c>
      <c r="C383" s="121"/>
      <c r="D383" s="121"/>
      <c r="E383" s="121"/>
      <c r="F383" s="121"/>
      <c r="G383" s="121"/>
      <c r="H383" s="121"/>
    </row>
    <row r="384" spans="1:8" x14ac:dyDescent="0.25">
      <c r="A384" s="428"/>
      <c r="B384" s="122" t="s">
        <v>103</v>
      </c>
      <c r="C384" s="121"/>
      <c r="D384" s="121"/>
      <c r="E384" s="121"/>
      <c r="F384" s="121"/>
      <c r="G384" s="123"/>
      <c r="H384" s="123"/>
    </row>
    <row r="385" spans="1:8" x14ac:dyDescent="0.25">
      <c r="A385" s="428"/>
      <c r="B385" s="120" t="s">
        <v>104</v>
      </c>
      <c r="C385" s="121"/>
      <c r="D385" s="121"/>
      <c r="E385" s="121"/>
      <c r="F385" s="121"/>
      <c r="G385" s="123"/>
      <c r="H385" s="123"/>
    </row>
    <row r="386" spans="1:8" ht="16.5" thickBot="1" x14ac:dyDescent="0.3">
      <c r="A386" s="429"/>
      <c r="B386" s="124" t="s">
        <v>105</v>
      </c>
      <c r="C386" s="121"/>
      <c r="D386" s="121"/>
      <c r="E386" s="121"/>
      <c r="F386" s="121"/>
      <c r="G386" s="125"/>
      <c r="H386" s="125"/>
    </row>
    <row r="387" spans="1:8" x14ac:dyDescent="0.25">
      <c r="A387" s="427" t="s">
        <v>106</v>
      </c>
      <c r="B387" s="119" t="s">
        <v>107</v>
      </c>
      <c r="C387" s="121"/>
      <c r="D387" s="121"/>
      <c r="E387" s="121"/>
      <c r="F387" s="121"/>
      <c r="G387" s="126"/>
      <c r="H387" s="126"/>
    </row>
    <row r="388" spans="1:8" x14ac:dyDescent="0.25">
      <c r="A388" s="428"/>
      <c r="B388" s="120" t="s">
        <v>108</v>
      </c>
      <c r="C388" s="121"/>
      <c r="D388" s="121"/>
      <c r="E388" s="121"/>
      <c r="F388" s="121"/>
      <c r="G388" s="123"/>
      <c r="H388" s="123"/>
    </row>
    <row r="389" spans="1:8" x14ac:dyDescent="0.25">
      <c r="A389" s="428"/>
      <c r="B389" s="120" t="s">
        <v>109</v>
      </c>
      <c r="C389" s="121"/>
      <c r="D389" s="121"/>
      <c r="E389" s="121"/>
      <c r="F389" s="121"/>
      <c r="G389" s="123"/>
      <c r="H389" s="123"/>
    </row>
    <row r="390" spans="1:8" x14ac:dyDescent="0.25">
      <c r="A390" s="428"/>
      <c r="B390" s="120" t="s">
        <v>110</v>
      </c>
      <c r="C390" s="121"/>
      <c r="D390" s="121"/>
      <c r="E390" s="121"/>
      <c r="F390" s="121"/>
      <c r="G390" s="123"/>
      <c r="H390" s="123"/>
    </row>
    <row r="391" spans="1:8" x14ac:dyDescent="0.25">
      <c r="A391" s="428"/>
      <c r="B391" s="120" t="s">
        <v>111</v>
      </c>
      <c r="C391" s="121"/>
      <c r="D391" s="121"/>
      <c r="E391" s="121"/>
      <c r="F391" s="121"/>
      <c r="G391" s="123"/>
      <c r="H391" s="123"/>
    </row>
    <row r="392" spans="1:8" ht="16.5" thickBot="1" x14ac:dyDescent="0.3">
      <c r="A392" s="429"/>
      <c r="B392" s="128" t="s">
        <v>112</v>
      </c>
      <c r="C392" s="121"/>
      <c r="D392" s="121"/>
      <c r="E392" s="121"/>
      <c r="F392" s="121"/>
      <c r="G392" s="125"/>
      <c r="H392" s="125"/>
    </row>
    <row r="393" spans="1:8" x14ac:dyDescent="0.25">
      <c r="A393" s="430" t="s">
        <v>113</v>
      </c>
      <c r="B393" s="119" t="s">
        <v>114</v>
      </c>
      <c r="C393" s="121"/>
      <c r="D393" s="121"/>
      <c r="E393" s="121"/>
      <c r="F393" s="121"/>
      <c r="G393" s="126"/>
      <c r="H393" s="126"/>
    </row>
    <row r="394" spans="1:8" x14ac:dyDescent="0.25">
      <c r="A394" s="431"/>
      <c r="B394" s="120" t="s">
        <v>115</v>
      </c>
      <c r="C394" s="121"/>
      <c r="D394" s="121"/>
      <c r="E394" s="121"/>
      <c r="F394" s="121"/>
      <c r="G394" s="123"/>
      <c r="H394" s="123"/>
    </row>
    <row r="395" spans="1:8" x14ac:dyDescent="0.25">
      <c r="A395" s="431"/>
      <c r="B395" s="120" t="s">
        <v>116</v>
      </c>
      <c r="C395" s="121"/>
      <c r="D395" s="121"/>
      <c r="E395" s="121"/>
      <c r="F395" s="121"/>
      <c r="G395" s="123"/>
      <c r="H395" s="123"/>
    </row>
    <row r="396" spans="1:8" x14ac:dyDescent="0.25">
      <c r="A396" s="431"/>
      <c r="B396" s="120" t="s">
        <v>117</v>
      </c>
      <c r="C396" s="121"/>
      <c r="D396" s="121"/>
      <c r="E396" s="121"/>
      <c r="F396" s="121"/>
      <c r="G396" s="123"/>
      <c r="H396" s="123"/>
    </row>
    <row r="397" spans="1:8" ht="16.5" thickBot="1" x14ac:dyDescent="0.3">
      <c r="A397" s="432"/>
      <c r="B397" s="128" t="s">
        <v>118</v>
      </c>
      <c r="C397" s="121"/>
      <c r="D397" s="121"/>
      <c r="E397" s="121"/>
      <c r="F397" s="121"/>
      <c r="G397" s="125"/>
      <c r="H397" s="125"/>
    </row>
    <row r="398" spans="1:8" x14ac:dyDescent="0.25">
      <c r="A398" s="433" t="s">
        <v>119</v>
      </c>
      <c r="B398" s="119" t="s">
        <v>120</v>
      </c>
      <c r="C398" s="121"/>
      <c r="D398" s="121"/>
      <c r="E398" s="121"/>
      <c r="F398" s="121"/>
      <c r="G398" s="126"/>
      <c r="H398" s="126"/>
    </row>
    <row r="399" spans="1:8" x14ac:dyDescent="0.25">
      <c r="A399" s="434"/>
      <c r="B399" s="120" t="s">
        <v>121</v>
      </c>
      <c r="C399" s="121"/>
      <c r="D399" s="121"/>
      <c r="E399" s="121"/>
      <c r="F399" s="121"/>
      <c r="G399" s="123"/>
      <c r="H399" s="123"/>
    </row>
    <row r="400" spans="1:8" x14ac:dyDescent="0.25">
      <c r="A400" s="434"/>
      <c r="B400" s="120" t="s">
        <v>122</v>
      </c>
      <c r="C400" s="121"/>
      <c r="D400" s="121"/>
      <c r="E400" s="121"/>
      <c r="F400" s="121"/>
      <c r="G400" s="123"/>
      <c r="H400" s="123"/>
    </row>
    <row r="401" spans="1:8" ht="16.5" thickBot="1" x14ac:dyDescent="0.3">
      <c r="A401" s="435"/>
      <c r="B401" s="128" t="s">
        <v>123</v>
      </c>
      <c r="C401" s="121"/>
      <c r="D401" s="121"/>
      <c r="E401" s="121"/>
      <c r="F401" s="121"/>
      <c r="G401" s="125"/>
      <c r="H401" s="125"/>
    </row>
    <row r="402" spans="1:8" x14ac:dyDescent="0.25">
      <c r="A402" s="433" t="s">
        <v>124</v>
      </c>
      <c r="B402" s="119" t="s">
        <v>125</v>
      </c>
      <c r="C402" s="121"/>
      <c r="D402" s="121"/>
      <c r="E402" s="121"/>
      <c r="F402" s="121"/>
      <c r="G402" s="126"/>
      <c r="H402" s="126"/>
    </row>
    <row r="403" spans="1:8" x14ac:dyDescent="0.25">
      <c r="A403" s="434"/>
      <c r="B403" s="120" t="s">
        <v>126</v>
      </c>
      <c r="C403" s="121"/>
      <c r="D403" s="121"/>
      <c r="E403" s="121"/>
      <c r="F403" s="121"/>
      <c r="G403" s="123"/>
      <c r="H403" s="123"/>
    </row>
    <row r="404" spans="1:8" x14ac:dyDescent="0.25">
      <c r="A404" s="434"/>
      <c r="B404" s="120" t="s">
        <v>127</v>
      </c>
      <c r="C404" s="121"/>
      <c r="D404" s="121"/>
      <c r="E404" s="121"/>
      <c r="F404" s="121"/>
      <c r="G404" s="123"/>
      <c r="H404" s="123"/>
    </row>
    <row r="405" spans="1:8" x14ac:dyDescent="0.25">
      <c r="A405" s="434"/>
      <c r="B405" s="120" t="s">
        <v>128</v>
      </c>
      <c r="C405" s="121"/>
      <c r="D405" s="121"/>
      <c r="E405" s="121"/>
      <c r="F405" s="121"/>
      <c r="G405" s="123"/>
      <c r="H405" s="123"/>
    </row>
    <row r="406" spans="1:8" ht="16.5" thickBot="1" x14ac:dyDescent="0.3">
      <c r="A406" s="435"/>
      <c r="B406" s="128" t="s">
        <v>129</v>
      </c>
      <c r="C406" s="121"/>
      <c r="D406" s="121"/>
      <c r="E406" s="121"/>
      <c r="F406" s="121"/>
      <c r="G406" s="125"/>
      <c r="H406" s="125"/>
    </row>
    <row r="407" spans="1:8" ht="16.5" thickBot="1" x14ac:dyDescent="0.3">
      <c r="A407" s="113"/>
      <c r="B407" s="131" t="s">
        <v>130</v>
      </c>
      <c r="C407" s="132">
        <f>SUM(C383:C406)</f>
        <v>0</v>
      </c>
      <c r="D407" s="132">
        <f>SUM(D383:D406)</f>
        <v>0</v>
      </c>
      <c r="E407" s="132">
        <f>SUM(E383:E406)</f>
        <v>0</v>
      </c>
      <c r="F407" s="132">
        <f>SUM(F383:F406)</f>
        <v>0</v>
      </c>
      <c r="G407" s="132">
        <f>SUM(G383:G406)</f>
        <v>0</v>
      </c>
      <c r="H407" s="132"/>
    </row>
    <row r="408" spans="1:8" ht="16.5" thickBot="1" x14ac:dyDescent="0.3">
      <c r="B408" s="134"/>
    </row>
    <row r="409" spans="1:8" x14ac:dyDescent="0.25">
      <c r="A409" s="105"/>
      <c r="B409" s="112" t="s">
        <v>58</v>
      </c>
      <c r="C409" s="107"/>
      <c r="D409" s="107"/>
      <c r="E409" s="107"/>
      <c r="F409" s="107"/>
      <c r="G409" s="108"/>
      <c r="H409" s="108"/>
    </row>
    <row r="410" spans="1:8" x14ac:dyDescent="0.25">
      <c r="A410" s="110"/>
      <c r="G410" s="111"/>
      <c r="H410" s="111"/>
    </row>
    <row r="411" spans="1:8" x14ac:dyDescent="0.25">
      <c r="A411" s="110"/>
      <c r="B411" s="112" t="s">
        <v>300</v>
      </c>
      <c r="G411" s="111"/>
      <c r="H411" s="111"/>
    </row>
    <row r="412" spans="1:8" ht="16.5" thickBot="1" x14ac:dyDescent="0.3">
      <c r="B412" s="135" t="s">
        <v>142</v>
      </c>
      <c r="C412" s="136"/>
      <c r="D412" s="136"/>
      <c r="E412" s="136"/>
      <c r="F412" s="136"/>
      <c r="G412" s="137"/>
      <c r="H412" s="137"/>
    </row>
    <row r="413" spans="1:8" ht="15.75" customHeight="1" x14ac:dyDescent="0.25">
      <c r="A413" s="436" t="s">
        <v>97</v>
      </c>
      <c r="B413" s="437"/>
      <c r="C413" s="440">
        <v>43875</v>
      </c>
      <c r="D413" s="446">
        <v>43907</v>
      </c>
      <c r="E413" s="446"/>
      <c r="F413" s="446"/>
      <c r="G413" s="446"/>
      <c r="H413" s="449"/>
    </row>
    <row r="414" spans="1:8" ht="16.5" customHeight="1" thickBot="1" x14ac:dyDescent="0.3">
      <c r="A414" s="438"/>
      <c r="B414" s="439"/>
      <c r="C414" s="441"/>
      <c r="D414" s="447"/>
      <c r="E414" s="447"/>
      <c r="F414" s="447"/>
      <c r="G414" s="447"/>
      <c r="H414" s="450"/>
    </row>
    <row r="415" spans="1:8" ht="19.5" thickBot="1" x14ac:dyDescent="0.35">
      <c r="A415" s="117" t="s">
        <v>98</v>
      </c>
      <c r="B415" s="118" t="s">
        <v>99</v>
      </c>
      <c r="C415" s="441"/>
      <c r="D415" s="447"/>
      <c r="E415" s="447"/>
      <c r="F415" s="447"/>
      <c r="G415" s="447"/>
      <c r="H415" s="450"/>
    </row>
    <row r="416" spans="1:8" ht="16.5" customHeight="1" thickBot="1" x14ac:dyDescent="0.3">
      <c r="A416" s="427" t="s">
        <v>100</v>
      </c>
      <c r="B416" s="119" t="s">
        <v>101</v>
      </c>
      <c r="C416" s="442"/>
      <c r="D416" s="448"/>
      <c r="E416" s="448"/>
      <c r="F416" s="448"/>
      <c r="G416" s="448"/>
      <c r="H416" s="451"/>
    </row>
    <row r="417" spans="1:8" x14ac:dyDescent="0.25">
      <c r="A417" s="428"/>
      <c r="B417" s="120" t="s">
        <v>102</v>
      </c>
      <c r="C417" s="121">
        <v>4</v>
      </c>
      <c r="D417" s="121">
        <v>4</v>
      </c>
      <c r="E417" s="121"/>
      <c r="F417" s="121"/>
      <c r="G417" s="121"/>
      <c r="H417" s="121"/>
    </row>
    <row r="418" spans="1:8" x14ac:dyDescent="0.25">
      <c r="A418" s="428"/>
      <c r="B418" s="122" t="s">
        <v>103</v>
      </c>
      <c r="C418" s="123">
        <v>5</v>
      </c>
      <c r="D418" s="123">
        <v>4</v>
      </c>
      <c r="E418" s="123"/>
      <c r="F418" s="123"/>
      <c r="G418" s="123"/>
      <c r="H418" s="123"/>
    </row>
    <row r="419" spans="1:8" x14ac:dyDescent="0.25">
      <c r="A419" s="428"/>
      <c r="B419" s="120" t="s">
        <v>104</v>
      </c>
      <c r="C419" s="123">
        <v>5</v>
      </c>
      <c r="D419" s="123">
        <v>4</v>
      </c>
      <c r="E419" s="123"/>
      <c r="F419" s="123"/>
      <c r="G419" s="123"/>
      <c r="H419" s="123"/>
    </row>
    <row r="420" spans="1:8" ht="16.5" thickBot="1" x14ac:dyDescent="0.3">
      <c r="A420" s="429"/>
      <c r="B420" s="124" t="s">
        <v>105</v>
      </c>
      <c r="C420" s="125">
        <v>5</v>
      </c>
      <c r="D420" s="125">
        <v>4</v>
      </c>
      <c r="E420" s="125"/>
      <c r="F420" s="125"/>
      <c r="G420" s="125"/>
      <c r="H420" s="125"/>
    </row>
    <row r="421" spans="1:8" x14ac:dyDescent="0.25">
      <c r="A421" s="427" t="s">
        <v>106</v>
      </c>
      <c r="B421" s="119" t="s">
        <v>107</v>
      </c>
      <c r="C421" s="126"/>
      <c r="D421" s="126"/>
      <c r="E421" s="126"/>
      <c r="G421" s="126"/>
      <c r="H421" s="126"/>
    </row>
    <row r="422" spans="1:8" x14ac:dyDescent="0.25">
      <c r="A422" s="428"/>
      <c r="B422" s="120" t="s">
        <v>108</v>
      </c>
      <c r="C422" s="123">
        <v>4</v>
      </c>
      <c r="D422" s="123">
        <v>4</v>
      </c>
      <c r="E422" s="123"/>
      <c r="F422" s="127"/>
      <c r="G422" s="123"/>
      <c r="H422" s="123"/>
    </row>
    <row r="423" spans="1:8" x14ac:dyDescent="0.25">
      <c r="A423" s="428"/>
      <c r="B423" s="120" t="s">
        <v>109</v>
      </c>
      <c r="C423" s="123">
        <v>5</v>
      </c>
      <c r="D423" s="123">
        <v>5</v>
      </c>
      <c r="E423" s="123"/>
      <c r="F423" s="127"/>
      <c r="G423" s="123"/>
      <c r="H423" s="123"/>
    </row>
    <row r="424" spans="1:8" x14ac:dyDescent="0.25">
      <c r="A424" s="428"/>
      <c r="B424" s="120" t="s">
        <v>110</v>
      </c>
      <c r="C424" s="123">
        <v>5</v>
      </c>
      <c r="D424" s="123">
        <v>4</v>
      </c>
      <c r="E424" s="123"/>
      <c r="F424" s="127"/>
      <c r="G424" s="123"/>
      <c r="H424" s="123"/>
    </row>
    <row r="425" spans="1:8" x14ac:dyDescent="0.25">
      <c r="A425" s="428"/>
      <c r="B425" s="120" t="s">
        <v>111</v>
      </c>
      <c r="C425" s="123">
        <v>5</v>
      </c>
      <c r="D425" s="123">
        <v>5</v>
      </c>
      <c r="E425" s="123"/>
      <c r="F425" s="127"/>
      <c r="G425" s="123"/>
      <c r="H425" s="123"/>
    </row>
    <row r="426" spans="1:8" ht="16.5" thickBot="1" x14ac:dyDescent="0.3">
      <c r="A426" s="429"/>
      <c r="B426" s="128" t="s">
        <v>112</v>
      </c>
      <c r="C426" s="125">
        <v>5</v>
      </c>
      <c r="D426" s="125">
        <v>3</v>
      </c>
      <c r="E426" s="125"/>
      <c r="F426" s="129"/>
      <c r="G426" s="125"/>
      <c r="H426" s="125"/>
    </row>
    <row r="427" spans="1:8" x14ac:dyDescent="0.25">
      <c r="A427" s="430" t="s">
        <v>113</v>
      </c>
      <c r="B427" s="119" t="s">
        <v>114</v>
      </c>
      <c r="C427" s="126"/>
      <c r="D427" s="126"/>
      <c r="E427" s="126"/>
      <c r="G427" s="126"/>
      <c r="H427" s="126"/>
    </row>
    <row r="428" spans="1:8" x14ac:dyDescent="0.25">
      <c r="A428" s="431"/>
      <c r="B428" s="120" t="s">
        <v>115</v>
      </c>
      <c r="C428" s="123">
        <v>5</v>
      </c>
      <c r="D428" s="123">
        <v>4</v>
      </c>
      <c r="E428" s="123"/>
      <c r="F428" s="127"/>
      <c r="G428" s="123"/>
      <c r="H428" s="123"/>
    </row>
    <row r="429" spans="1:8" x14ac:dyDescent="0.25">
      <c r="A429" s="431"/>
      <c r="B429" s="120" t="s">
        <v>116</v>
      </c>
      <c r="C429" s="123">
        <v>5</v>
      </c>
      <c r="D429" s="123">
        <v>4</v>
      </c>
      <c r="E429" s="123"/>
      <c r="F429" s="127"/>
      <c r="G429" s="123"/>
      <c r="H429" s="123"/>
    </row>
    <row r="430" spans="1:8" x14ac:dyDescent="0.25">
      <c r="A430" s="431"/>
      <c r="B430" s="120" t="s">
        <v>117</v>
      </c>
      <c r="C430" s="123">
        <v>5</v>
      </c>
      <c r="D430" s="123">
        <v>5</v>
      </c>
      <c r="E430" s="123"/>
      <c r="F430" s="127"/>
      <c r="G430" s="123"/>
      <c r="H430" s="123"/>
    </row>
    <row r="431" spans="1:8" ht="16.5" thickBot="1" x14ac:dyDescent="0.3">
      <c r="A431" s="432"/>
      <c r="B431" s="128" t="s">
        <v>118</v>
      </c>
      <c r="C431" s="125">
        <v>5</v>
      </c>
      <c r="D431" s="125">
        <v>5</v>
      </c>
      <c r="E431" s="125"/>
      <c r="F431" s="129"/>
      <c r="G431" s="125"/>
      <c r="H431" s="125"/>
    </row>
    <row r="432" spans="1:8" x14ac:dyDescent="0.25">
      <c r="A432" s="433" t="s">
        <v>119</v>
      </c>
      <c r="B432" s="119" t="s">
        <v>120</v>
      </c>
      <c r="C432" s="126"/>
      <c r="D432" s="126"/>
      <c r="E432" s="126"/>
      <c r="G432" s="126"/>
      <c r="H432" s="126"/>
    </row>
    <row r="433" spans="1:8" x14ac:dyDescent="0.25">
      <c r="A433" s="434"/>
      <c r="B433" s="120" t="s">
        <v>121</v>
      </c>
      <c r="C433" s="123">
        <v>5</v>
      </c>
      <c r="D433" s="123">
        <v>5</v>
      </c>
      <c r="E433" s="123"/>
      <c r="F433" s="127"/>
      <c r="G433" s="123"/>
      <c r="H433" s="123"/>
    </row>
    <row r="434" spans="1:8" x14ac:dyDescent="0.25">
      <c r="A434" s="434"/>
      <c r="B434" s="120" t="s">
        <v>122</v>
      </c>
      <c r="C434" s="123">
        <v>5</v>
      </c>
      <c r="D434" s="123">
        <v>5</v>
      </c>
      <c r="E434" s="123"/>
      <c r="F434" s="127"/>
      <c r="G434" s="123"/>
      <c r="H434" s="123"/>
    </row>
    <row r="435" spans="1:8" ht="16.5" thickBot="1" x14ac:dyDescent="0.3">
      <c r="A435" s="435"/>
      <c r="B435" s="128" t="s">
        <v>123</v>
      </c>
      <c r="C435" s="125">
        <v>4</v>
      </c>
      <c r="D435" s="125">
        <v>5</v>
      </c>
      <c r="E435" s="125"/>
      <c r="F435" s="129"/>
      <c r="G435" s="125"/>
      <c r="H435" s="125"/>
    </row>
    <row r="436" spans="1:8" x14ac:dyDescent="0.25">
      <c r="A436" s="433" t="s">
        <v>124</v>
      </c>
      <c r="B436" s="119" t="s">
        <v>125</v>
      </c>
      <c r="C436" s="126"/>
      <c r="D436" s="130"/>
      <c r="E436" s="126"/>
      <c r="G436" s="126"/>
      <c r="H436" s="126"/>
    </row>
    <row r="437" spans="1:8" x14ac:dyDescent="0.25">
      <c r="A437" s="434"/>
      <c r="B437" s="120" t="s">
        <v>126</v>
      </c>
      <c r="C437" s="123">
        <v>5</v>
      </c>
      <c r="D437" s="123">
        <v>5</v>
      </c>
      <c r="E437" s="123"/>
      <c r="F437" s="127"/>
      <c r="G437" s="123"/>
      <c r="H437" s="123"/>
    </row>
    <row r="438" spans="1:8" x14ac:dyDescent="0.25">
      <c r="A438" s="434"/>
      <c r="B438" s="120" t="s">
        <v>127</v>
      </c>
      <c r="C438" s="123">
        <v>5</v>
      </c>
      <c r="D438" s="123">
        <v>5</v>
      </c>
      <c r="E438" s="123"/>
      <c r="F438" s="127"/>
      <c r="G438" s="123"/>
      <c r="H438" s="123"/>
    </row>
    <row r="439" spans="1:8" x14ac:dyDescent="0.25">
      <c r="A439" s="434"/>
      <c r="B439" s="120" t="s">
        <v>128</v>
      </c>
      <c r="C439" s="123">
        <v>5</v>
      </c>
      <c r="D439" s="123">
        <v>5</v>
      </c>
      <c r="E439" s="123"/>
      <c r="F439" s="127"/>
      <c r="G439" s="123"/>
      <c r="H439" s="123"/>
    </row>
    <row r="440" spans="1:8" ht="16.5" thickBot="1" x14ac:dyDescent="0.3">
      <c r="A440" s="435"/>
      <c r="B440" s="128" t="s">
        <v>129</v>
      </c>
      <c r="C440" s="125">
        <v>5</v>
      </c>
      <c r="D440" s="125">
        <v>5</v>
      </c>
      <c r="E440" s="125"/>
      <c r="F440" s="129"/>
      <c r="G440" s="125"/>
      <c r="H440" s="125"/>
    </row>
    <row r="441" spans="1:8" ht="16.5" thickBot="1" x14ac:dyDescent="0.3">
      <c r="A441" s="113"/>
      <c r="B441" s="131" t="s">
        <v>130</v>
      </c>
      <c r="C441" s="132">
        <f>SUM(C417:C440)</f>
        <v>97</v>
      </c>
      <c r="D441" s="133">
        <f>SUM(D417:D440)</f>
        <v>90</v>
      </c>
      <c r="E441" s="133">
        <f>SUM(E417:E440)</f>
        <v>0</v>
      </c>
      <c r="F441" s="133">
        <f>SUM(F417:F440)</f>
        <v>0</v>
      </c>
      <c r="G441" s="133">
        <f>SUM(G417:G440)</f>
        <v>0</v>
      </c>
      <c r="H441" s="133"/>
    </row>
    <row r="442" spans="1:8" ht="16.5" thickBot="1" x14ac:dyDescent="0.3">
      <c r="B442" s="134"/>
    </row>
    <row r="443" spans="1:8" x14ac:dyDescent="0.25">
      <c r="A443" s="105"/>
      <c r="B443" s="112" t="s">
        <v>58</v>
      </c>
      <c r="C443" s="107"/>
      <c r="D443" s="107"/>
      <c r="E443" s="107"/>
      <c r="F443" s="107"/>
      <c r="G443" s="108"/>
      <c r="H443" s="108"/>
    </row>
    <row r="444" spans="1:8" x14ac:dyDescent="0.25">
      <c r="A444" s="110"/>
      <c r="G444" s="111"/>
      <c r="H444" s="111"/>
    </row>
    <row r="445" spans="1:8" x14ac:dyDescent="0.25">
      <c r="A445" s="110"/>
      <c r="B445" s="112" t="s">
        <v>300</v>
      </c>
      <c r="G445" s="111"/>
      <c r="H445" s="111"/>
    </row>
    <row r="446" spans="1:8" ht="16.5" thickBot="1" x14ac:dyDescent="0.3">
      <c r="B446" s="135" t="s">
        <v>143</v>
      </c>
      <c r="C446" s="136"/>
      <c r="D446" s="136"/>
      <c r="E446" s="136"/>
      <c r="F446" s="136"/>
      <c r="G446" s="137"/>
      <c r="H446" s="137"/>
    </row>
    <row r="447" spans="1:8" ht="15" customHeight="1" x14ac:dyDescent="0.25">
      <c r="A447" s="436" t="s">
        <v>97</v>
      </c>
      <c r="B447" s="437"/>
      <c r="C447" s="440">
        <v>43875</v>
      </c>
      <c r="D447" s="446">
        <v>43907</v>
      </c>
      <c r="E447" s="424"/>
      <c r="F447" s="446"/>
      <c r="G447" s="446"/>
      <c r="H447" s="449"/>
    </row>
    <row r="448" spans="1:8" ht="15" customHeight="1" thickBot="1" x14ac:dyDescent="0.3">
      <c r="A448" s="438"/>
      <c r="B448" s="439"/>
      <c r="C448" s="441"/>
      <c r="D448" s="447"/>
      <c r="E448" s="425"/>
      <c r="F448" s="447"/>
      <c r="G448" s="447"/>
      <c r="H448" s="450"/>
    </row>
    <row r="449" spans="1:8" ht="19.5" thickBot="1" x14ac:dyDescent="0.35">
      <c r="A449" s="117" t="s">
        <v>98</v>
      </c>
      <c r="B449" s="118" t="s">
        <v>99</v>
      </c>
      <c r="C449" s="441"/>
      <c r="D449" s="447"/>
      <c r="E449" s="425"/>
      <c r="F449" s="447"/>
      <c r="G449" s="447"/>
      <c r="H449" s="450"/>
    </row>
    <row r="450" spans="1:8" ht="15" customHeight="1" thickBot="1" x14ac:dyDescent="0.3">
      <c r="A450" s="427" t="s">
        <v>100</v>
      </c>
      <c r="B450" s="119" t="s">
        <v>101</v>
      </c>
      <c r="C450" s="442"/>
      <c r="D450" s="448"/>
      <c r="E450" s="426"/>
      <c r="F450" s="448"/>
      <c r="G450" s="448"/>
      <c r="H450" s="451"/>
    </row>
    <row r="451" spans="1:8" x14ac:dyDescent="0.25">
      <c r="A451" s="428"/>
      <c r="B451" s="120" t="s">
        <v>102</v>
      </c>
      <c r="C451" s="121"/>
      <c r="D451" s="121"/>
      <c r="E451" s="121"/>
      <c r="F451" s="121"/>
      <c r="G451" s="121"/>
      <c r="H451" s="121"/>
    </row>
    <row r="452" spans="1:8" x14ac:dyDescent="0.25">
      <c r="A452" s="428"/>
      <c r="B452" s="122" t="s">
        <v>103</v>
      </c>
      <c r="C452" s="123"/>
      <c r="D452" s="123"/>
      <c r="E452" s="123"/>
      <c r="F452" s="123"/>
      <c r="G452" s="123"/>
      <c r="H452" s="123"/>
    </row>
    <row r="453" spans="1:8" x14ac:dyDescent="0.25">
      <c r="A453" s="428"/>
      <c r="B453" s="120" t="s">
        <v>104</v>
      </c>
      <c r="C453" s="123"/>
      <c r="D453" s="123"/>
      <c r="E453" s="123"/>
      <c r="F453" s="123"/>
      <c r="G453" s="123"/>
      <c r="H453" s="123"/>
    </row>
    <row r="454" spans="1:8" ht="16.5" thickBot="1" x14ac:dyDescent="0.3">
      <c r="A454" s="429"/>
      <c r="B454" s="124" t="s">
        <v>105</v>
      </c>
      <c r="C454" s="125"/>
      <c r="D454" s="125"/>
      <c r="E454" s="125"/>
      <c r="F454" s="125"/>
      <c r="G454" s="125"/>
      <c r="H454" s="125"/>
    </row>
    <row r="455" spans="1:8" x14ac:dyDescent="0.25">
      <c r="A455" s="427" t="s">
        <v>106</v>
      </c>
      <c r="B455" s="119" t="s">
        <v>107</v>
      </c>
      <c r="C455" s="126"/>
      <c r="D455" s="126"/>
      <c r="E455" s="126"/>
      <c r="G455" s="126"/>
      <c r="H455" s="126"/>
    </row>
    <row r="456" spans="1:8" x14ac:dyDescent="0.25">
      <c r="A456" s="428"/>
      <c r="B456" s="120" t="s">
        <v>108</v>
      </c>
      <c r="C456" s="123"/>
      <c r="D456" s="123"/>
      <c r="E456" s="123"/>
      <c r="F456" s="127"/>
      <c r="G456" s="123"/>
      <c r="H456" s="123"/>
    </row>
    <row r="457" spans="1:8" x14ac:dyDescent="0.25">
      <c r="A457" s="428"/>
      <c r="B457" s="120" t="s">
        <v>109</v>
      </c>
      <c r="C457" s="123"/>
      <c r="D457" s="123"/>
      <c r="E457" s="123"/>
      <c r="F457" s="127"/>
      <c r="G457" s="123"/>
      <c r="H457" s="123"/>
    </row>
    <row r="458" spans="1:8" x14ac:dyDescent="0.25">
      <c r="A458" s="428"/>
      <c r="B458" s="120" t="s">
        <v>110</v>
      </c>
      <c r="C458" s="123"/>
      <c r="D458" s="123"/>
      <c r="E458" s="123"/>
      <c r="F458" s="127"/>
      <c r="G458" s="123"/>
      <c r="H458" s="123"/>
    </row>
    <row r="459" spans="1:8" x14ac:dyDescent="0.25">
      <c r="A459" s="428"/>
      <c r="B459" s="120" t="s">
        <v>111</v>
      </c>
      <c r="C459" s="123"/>
      <c r="D459" s="123"/>
      <c r="E459" s="123"/>
      <c r="F459" s="127"/>
      <c r="G459" s="123"/>
      <c r="H459" s="123"/>
    </row>
    <row r="460" spans="1:8" ht="16.5" thickBot="1" x14ac:dyDescent="0.3">
      <c r="A460" s="429"/>
      <c r="B460" s="128" t="s">
        <v>112</v>
      </c>
      <c r="C460" s="125"/>
      <c r="D460" s="125"/>
      <c r="E460" s="125"/>
      <c r="F460" s="129"/>
      <c r="G460" s="125"/>
      <c r="H460" s="125"/>
    </row>
    <row r="461" spans="1:8" x14ac:dyDescent="0.25">
      <c r="A461" s="430" t="s">
        <v>113</v>
      </c>
      <c r="B461" s="119" t="s">
        <v>114</v>
      </c>
      <c r="C461" s="126"/>
      <c r="D461" s="126"/>
      <c r="E461" s="126"/>
      <c r="G461" s="126"/>
      <c r="H461" s="126"/>
    </row>
    <row r="462" spans="1:8" x14ac:dyDescent="0.25">
      <c r="A462" s="431"/>
      <c r="B462" s="120" t="s">
        <v>115</v>
      </c>
      <c r="C462" s="123"/>
      <c r="D462" s="123"/>
      <c r="E462" s="123"/>
      <c r="F462" s="127"/>
      <c r="G462" s="123"/>
      <c r="H462" s="123"/>
    </row>
    <row r="463" spans="1:8" x14ac:dyDescent="0.25">
      <c r="A463" s="431"/>
      <c r="B463" s="120" t="s">
        <v>116</v>
      </c>
      <c r="C463" s="123"/>
      <c r="D463" s="123"/>
      <c r="E463" s="123"/>
      <c r="F463" s="127"/>
      <c r="G463" s="123"/>
      <c r="H463" s="123"/>
    </row>
    <row r="464" spans="1:8" x14ac:dyDescent="0.25">
      <c r="A464" s="431"/>
      <c r="B464" s="120" t="s">
        <v>117</v>
      </c>
      <c r="C464" s="123"/>
      <c r="D464" s="123"/>
      <c r="E464" s="123"/>
      <c r="F464" s="127"/>
      <c r="G464" s="123"/>
      <c r="H464" s="123"/>
    </row>
    <row r="465" spans="1:8" ht="16.5" thickBot="1" x14ac:dyDescent="0.3">
      <c r="A465" s="432"/>
      <c r="B465" s="128" t="s">
        <v>118</v>
      </c>
      <c r="C465" s="125"/>
      <c r="D465" s="125"/>
      <c r="E465" s="125"/>
      <c r="F465" s="129"/>
      <c r="G465" s="125"/>
      <c r="H465" s="125"/>
    </row>
    <row r="466" spans="1:8" x14ac:dyDescent="0.25">
      <c r="A466" s="433" t="s">
        <v>119</v>
      </c>
      <c r="B466" s="119" t="s">
        <v>120</v>
      </c>
      <c r="C466" s="126"/>
      <c r="D466" s="126"/>
      <c r="E466" s="126"/>
      <c r="G466" s="126"/>
      <c r="H466" s="126"/>
    </row>
    <row r="467" spans="1:8" x14ac:dyDescent="0.25">
      <c r="A467" s="434"/>
      <c r="B467" s="120" t="s">
        <v>121</v>
      </c>
      <c r="C467" s="123"/>
      <c r="D467" s="123"/>
      <c r="E467" s="123"/>
      <c r="F467" s="127"/>
      <c r="G467" s="123"/>
      <c r="H467" s="123"/>
    </row>
    <row r="468" spans="1:8" x14ac:dyDescent="0.25">
      <c r="A468" s="434"/>
      <c r="B468" s="120" t="s">
        <v>122</v>
      </c>
      <c r="C468" s="123"/>
      <c r="D468" s="123"/>
      <c r="E468" s="123"/>
      <c r="F468" s="127"/>
      <c r="G468" s="123"/>
      <c r="H468" s="123"/>
    </row>
    <row r="469" spans="1:8" ht="16.5" thickBot="1" x14ac:dyDescent="0.3">
      <c r="A469" s="435"/>
      <c r="B469" s="128" t="s">
        <v>123</v>
      </c>
      <c r="C469" s="125"/>
      <c r="D469" s="125"/>
      <c r="E469" s="125"/>
      <c r="F469" s="129"/>
      <c r="G469" s="125"/>
      <c r="H469" s="125"/>
    </row>
    <row r="470" spans="1:8" x14ac:dyDescent="0.25">
      <c r="A470" s="433" t="s">
        <v>124</v>
      </c>
      <c r="B470" s="119" t="s">
        <v>125</v>
      </c>
      <c r="C470" s="126"/>
      <c r="D470" s="130"/>
      <c r="E470" s="126"/>
      <c r="G470" s="126"/>
      <c r="H470" s="126"/>
    </row>
    <row r="471" spans="1:8" x14ac:dyDescent="0.25">
      <c r="A471" s="434"/>
      <c r="B471" s="120" t="s">
        <v>126</v>
      </c>
      <c r="C471" s="123"/>
      <c r="D471" s="123"/>
      <c r="E471" s="123"/>
      <c r="F471" s="127"/>
      <c r="G471" s="123"/>
      <c r="H471" s="123"/>
    </row>
    <row r="472" spans="1:8" x14ac:dyDescent="0.25">
      <c r="A472" s="434"/>
      <c r="B472" s="120" t="s">
        <v>127</v>
      </c>
      <c r="C472" s="123"/>
      <c r="D472" s="123"/>
      <c r="E472" s="123"/>
      <c r="F472" s="127"/>
      <c r="G472" s="123"/>
      <c r="H472" s="123"/>
    </row>
    <row r="473" spans="1:8" x14ac:dyDescent="0.25">
      <c r="A473" s="434"/>
      <c r="B473" s="120" t="s">
        <v>128</v>
      </c>
      <c r="C473" s="123"/>
      <c r="D473" s="123"/>
      <c r="E473" s="123"/>
      <c r="F473" s="127"/>
      <c r="G473" s="123"/>
      <c r="H473" s="123"/>
    </row>
    <row r="474" spans="1:8" ht="16.5" thickBot="1" x14ac:dyDescent="0.3">
      <c r="A474" s="435"/>
      <c r="B474" s="128" t="s">
        <v>129</v>
      </c>
      <c r="C474" s="125"/>
      <c r="D474" s="125"/>
      <c r="E474" s="125"/>
      <c r="F474" s="129"/>
      <c r="G474" s="125"/>
      <c r="H474" s="125"/>
    </row>
    <row r="475" spans="1:8" ht="16.5" thickBot="1" x14ac:dyDescent="0.3">
      <c r="A475" s="113"/>
      <c r="B475" s="131" t="s">
        <v>130</v>
      </c>
      <c r="C475" s="132">
        <f>SUM(C451:C474)</f>
        <v>0</v>
      </c>
      <c r="D475" s="133">
        <f>SUM(D451:D474)</f>
        <v>0</v>
      </c>
      <c r="E475" s="133">
        <f>SUM(E451:E474)</f>
        <v>0</v>
      </c>
      <c r="F475" s="133">
        <f>SUM(F451:F474)</f>
        <v>0</v>
      </c>
      <c r="G475" s="133">
        <f>SUM(G451:G474)</f>
        <v>0</v>
      </c>
      <c r="H475" s="133"/>
    </row>
    <row r="476" spans="1:8" ht="16.5" thickBot="1" x14ac:dyDescent="0.3">
      <c r="B476" s="138"/>
    </row>
    <row r="477" spans="1:8" x14ac:dyDescent="0.25">
      <c r="A477" s="105"/>
      <c r="B477" s="112" t="s">
        <v>58</v>
      </c>
      <c r="C477" s="107"/>
      <c r="D477" s="107"/>
      <c r="E477" s="107"/>
      <c r="F477" s="107"/>
      <c r="G477" s="108"/>
      <c r="H477" s="108"/>
    </row>
    <row r="478" spans="1:8" x14ac:dyDescent="0.25">
      <c r="A478" s="110"/>
      <c r="G478" s="111"/>
      <c r="H478" s="111"/>
    </row>
    <row r="479" spans="1:8" x14ac:dyDescent="0.25">
      <c r="A479" s="110"/>
      <c r="B479" s="112" t="s">
        <v>300</v>
      </c>
      <c r="G479" s="111"/>
      <c r="H479" s="111"/>
    </row>
    <row r="480" spans="1:8" ht="16.5" thickBot="1" x14ac:dyDescent="0.3">
      <c r="B480" s="135" t="s">
        <v>145</v>
      </c>
      <c r="C480" s="136"/>
      <c r="D480" s="136"/>
      <c r="E480" s="136"/>
      <c r="F480" s="136"/>
      <c r="G480" s="137"/>
      <c r="H480" s="137"/>
    </row>
    <row r="481" spans="1:8" ht="15" customHeight="1" x14ac:dyDescent="0.25">
      <c r="A481" s="436" t="s">
        <v>97</v>
      </c>
      <c r="B481" s="437"/>
      <c r="C481" s="440">
        <v>43875</v>
      </c>
      <c r="D481" s="446">
        <v>43907</v>
      </c>
      <c r="E481" s="446"/>
      <c r="F481" s="446"/>
      <c r="G481" s="446"/>
      <c r="H481" s="449"/>
    </row>
    <row r="482" spans="1:8" ht="15" customHeight="1" thickBot="1" x14ac:dyDescent="0.3">
      <c r="A482" s="438"/>
      <c r="B482" s="439"/>
      <c r="C482" s="441"/>
      <c r="D482" s="447"/>
      <c r="E482" s="447"/>
      <c r="F482" s="447"/>
      <c r="G482" s="447"/>
      <c r="H482" s="450"/>
    </row>
    <row r="483" spans="1:8" ht="19.5" thickBot="1" x14ac:dyDescent="0.35">
      <c r="A483" s="117" t="s">
        <v>98</v>
      </c>
      <c r="B483" s="118" t="s">
        <v>99</v>
      </c>
      <c r="C483" s="441"/>
      <c r="D483" s="447"/>
      <c r="E483" s="447"/>
      <c r="F483" s="447"/>
      <c r="G483" s="447"/>
      <c r="H483" s="450"/>
    </row>
    <row r="484" spans="1:8" ht="15" customHeight="1" thickBot="1" x14ac:dyDescent="0.3">
      <c r="A484" s="427" t="s">
        <v>100</v>
      </c>
      <c r="B484" s="119" t="s">
        <v>101</v>
      </c>
      <c r="C484" s="442"/>
      <c r="D484" s="448"/>
      <c r="E484" s="448"/>
      <c r="F484" s="448"/>
      <c r="G484" s="448"/>
      <c r="H484" s="451"/>
    </row>
    <row r="485" spans="1:8" x14ac:dyDescent="0.25">
      <c r="A485" s="428"/>
      <c r="B485" s="120" t="s">
        <v>102</v>
      </c>
      <c r="C485" s="121">
        <v>4</v>
      </c>
      <c r="D485" s="121">
        <v>4</v>
      </c>
      <c r="E485" s="121"/>
      <c r="F485" s="121"/>
      <c r="G485" s="121"/>
      <c r="H485" s="121"/>
    </row>
    <row r="486" spans="1:8" x14ac:dyDescent="0.25">
      <c r="A486" s="428"/>
      <c r="B486" s="122" t="s">
        <v>103</v>
      </c>
      <c r="C486" s="123">
        <v>4</v>
      </c>
      <c r="D486" s="123">
        <v>4</v>
      </c>
      <c r="E486" s="123"/>
      <c r="F486" s="123"/>
      <c r="G486" s="123"/>
      <c r="H486" s="123"/>
    </row>
    <row r="487" spans="1:8" x14ac:dyDescent="0.25">
      <c r="A487" s="428"/>
      <c r="B487" s="120" t="s">
        <v>104</v>
      </c>
      <c r="C487" s="123">
        <v>4</v>
      </c>
      <c r="D487" s="123">
        <v>5</v>
      </c>
      <c r="E487" s="123"/>
      <c r="F487" s="123"/>
      <c r="G487" s="123"/>
      <c r="H487" s="123"/>
    </row>
    <row r="488" spans="1:8" ht="16.5" thickBot="1" x14ac:dyDescent="0.3">
      <c r="A488" s="429"/>
      <c r="B488" s="124" t="s">
        <v>105</v>
      </c>
      <c r="C488" s="125">
        <v>4</v>
      </c>
      <c r="D488" s="125">
        <v>5</v>
      </c>
      <c r="E488" s="125"/>
      <c r="F488" s="125"/>
      <c r="G488" s="125"/>
      <c r="H488" s="125"/>
    </row>
    <row r="489" spans="1:8" x14ac:dyDescent="0.25">
      <c r="A489" s="427" t="s">
        <v>106</v>
      </c>
      <c r="B489" s="119" t="s">
        <v>107</v>
      </c>
      <c r="C489" s="126"/>
      <c r="D489" s="126"/>
      <c r="E489" s="126"/>
      <c r="G489" s="126"/>
      <c r="H489" s="126"/>
    </row>
    <row r="490" spans="1:8" x14ac:dyDescent="0.25">
      <c r="A490" s="428"/>
      <c r="B490" s="120" t="s">
        <v>108</v>
      </c>
      <c r="C490" s="123">
        <v>4</v>
      </c>
      <c r="D490" s="123">
        <v>5</v>
      </c>
      <c r="E490" s="123"/>
      <c r="F490" s="127"/>
      <c r="G490" s="123"/>
      <c r="H490" s="123"/>
    </row>
    <row r="491" spans="1:8" x14ac:dyDescent="0.25">
      <c r="A491" s="428"/>
      <c r="B491" s="120" t="s">
        <v>109</v>
      </c>
      <c r="C491" s="123">
        <v>4</v>
      </c>
      <c r="D491" s="123">
        <v>5</v>
      </c>
      <c r="E491" s="123"/>
      <c r="F491" s="127"/>
      <c r="G491" s="123"/>
      <c r="H491" s="123"/>
    </row>
    <row r="492" spans="1:8" x14ac:dyDescent="0.25">
      <c r="A492" s="428"/>
      <c r="B492" s="120" t="s">
        <v>110</v>
      </c>
      <c r="C492" s="123">
        <v>4</v>
      </c>
      <c r="D492" s="123">
        <v>4</v>
      </c>
      <c r="E492" s="123"/>
      <c r="F492" s="127"/>
      <c r="G492" s="123"/>
      <c r="H492" s="123"/>
    </row>
    <row r="493" spans="1:8" x14ac:dyDescent="0.25">
      <c r="A493" s="428"/>
      <c r="B493" s="120" t="s">
        <v>111</v>
      </c>
      <c r="C493" s="123">
        <v>4</v>
      </c>
      <c r="D493" s="123">
        <v>5</v>
      </c>
      <c r="E493" s="123"/>
      <c r="F493" s="127"/>
      <c r="G493" s="123"/>
      <c r="H493" s="123"/>
    </row>
    <row r="494" spans="1:8" ht="16.5" thickBot="1" x14ac:dyDescent="0.3">
      <c r="A494" s="429"/>
      <c r="B494" s="128" t="s">
        <v>112</v>
      </c>
      <c r="C494" s="125">
        <v>5</v>
      </c>
      <c r="D494" s="125">
        <v>5</v>
      </c>
      <c r="E494" s="125"/>
      <c r="F494" s="129"/>
      <c r="G494" s="125"/>
      <c r="H494" s="125"/>
    </row>
    <row r="495" spans="1:8" x14ac:dyDescent="0.25">
      <c r="A495" s="430" t="s">
        <v>113</v>
      </c>
      <c r="B495" s="119" t="s">
        <v>114</v>
      </c>
      <c r="C495" s="126"/>
      <c r="D495" s="126"/>
      <c r="E495" s="126"/>
      <c r="G495" s="126"/>
      <c r="H495" s="126"/>
    </row>
    <row r="496" spans="1:8" x14ac:dyDescent="0.25">
      <c r="A496" s="431"/>
      <c r="B496" s="120" t="s">
        <v>115</v>
      </c>
      <c r="C496" s="123">
        <v>4</v>
      </c>
      <c r="D496" s="123">
        <v>5</v>
      </c>
      <c r="E496" s="123"/>
      <c r="F496" s="127"/>
      <c r="G496" s="123"/>
      <c r="H496" s="123"/>
    </row>
    <row r="497" spans="1:8" x14ac:dyDescent="0.25">
      <c r="A497" s="431"/>
      <c r="B497" s="120" t="s">
        <v>116</v>
      </c>
      <c r="C497" s="123">
        <v>5</v>
      </c>
      <c r="D497" s="123">
        <v>5</v>
      </c>
      <c r="E497" s="123"/>
      <c r="F497" s="127"/>
      <c r="G497" s="123"/>
      <c r="H497" s="123"/>
    </row>
    <row r="498" spans="1:8" x14ac:dyDescent="0.25">
      <c r="A498" s="431"/>
      <c r="B498" s="120" t="s">
        <v>117</v>
      </c>
      <c r="C498" s="123">
        <v>5</v>
      </c>
      <c r="D498" s="123">
        <v>5</v>
      </c>
      <c r="E498" s="123"/>
      <c r="F498" s="127"/>
      <c r="G498" s="123"/>
      <c r="H498" s="123"/>
    </row>
    <row r="499" spans="1:8" ht="16.5" thickBot="1" x14ac:dyDescent="0.3">
      <c r="A499" s="432"/>
      <c r="B499" s="128" t="s">
        <v>118</v>
      </c>
      <c r="C499" s="125">
        <v>5</v>
      </c>
      <c r="D499" s="125">
        <v>5</v>
      </c>
      <c r="E499" s="125"/>
      <c r="F499" s="129"/>
      <c r="G499" s="125"/>
      <c r="H499" s="125"/>
    </row>
    <row r="500" spans="1:8" x14ac:dyDescent="0.25">
      <c r="A500" s="433" t="s">
        <v>119</v>
      </c>
      <c r="B500" s="119" t="s">
        <v>120</v>
      </c>
      <c r="C500" s="126"/>
      <c r="D500" s="126"/>
      <c r="E500" s="126"/>
      <c r="G500" s="126"/>
      <c r="H500" s="126"/>
    </row>
    <row r="501" spans="1:8" x14ac:dyDescent="0.25">
      <c r="A501" s="434"/>
      <c r="B501" s="120" t="s">
        <v>121</v>
      </c>
      <c r="C501" s="123">
        <v>5</v>
      </c>
      <c r="D501" s="123">
        <v>5</v>
      </c>
      <c r="E501" s="123"/>
      <c r="F501" s="127"/>
      <c r="G501" s="123"/>
      <c r="H501" s="123"/>
    </row>
    <row r="502" spans="1:8" x14ac:dyDescent="0.25">
      <c r="A502" s="434"/>
      <c r="B502" s="120" t="s">
        <v>122</v>
      </c>
      <c r="C502" s="123">
        <v>5</v>
      </c>
      <c r="D502" s="123">
        <v>5</v>
      </c>
      <c r="E502" s="123"/>
      <c r="F502" s="127"/>
      <c r="G502" s="123"/>
      <c r="H502" s="123"/>
    </row>
    <row r="503" spans="1:8" ht="16.5" thickBot="1" x14ac:dyDescent="0.3">
      <c r="A503" s="435"/>
      <c r="B503" s="128" t="s">
        <v>123</v>
      </c>
      <c r="C503" s="125">
        <v>5</v>
      </c>
      <c r="D503" s="125">
        <v>5</v>
      </c>
      <c r="E503" s="125"/>
      <c r="F503" s="129"/>
      <c r="G503" s="125"/>
      <c r="H503" s="125"/>
    </row>
    <row r="504" spans="1:8" x14ac:dyDescent="0.25">
      <c r="A504" s="433" t="s">
        <v>124</v>
      </c>
      <c r="B504" s="119" t="s">
        <v>125</v>
      </c>
      <c r="C504" s="126"/>
      <c r="D504" s="130"/>
      <c r="E504" s="126"/>
      <c r="G504" s="126"/>
      <c r="H504" s="126"/>
    </row>
    <row r="505" spans="1:8" x14ac:dyDescent="0.25">
      <c r="A505" s="434"/>
      <c r="B505" s="120" t="s">
        <v>126</v>
      </c>
      <c r="C505" s="123">
        <v>5</v>
      </c>
      <c r="D505" s="123">
        <v>5</v>
      </c>
      <c r="E505" s="123"/>
      <c r="F505" s="127"/>
      <c r="G505" s="123"/>
      <c r="H505" s="123"/>
    </row>
    <row r="506" spans="1:8" x14ac:dyDescent="0.25">
      <c r="A506" s="434"/>
      <c r="B506" s="120" t="s">
        <v>127</v>
      </c>
      <c r="C506" s="123">
        <v>5</v>
      </c>
      <c r="D506" s="123">
        <v>5</v>
      </c>
      <c r="E506" s="123"/>
      <c r="F506" s="127"/>
      <c r="G506" s="123"/>
      <c r="H506" s="123"/>
    </row>
    <row r="507" spans="1:8" x14ac:dyDescent="0.25">
      <c r="A507" s="434"/>
      <c r="B507" s="120" t="s">
        <v>128</v>
      </c>
      <c r="C507" s="123">
        <v>5</v>
      </c>
      <c r="D507" s="123">
        <v>5</v>
      </c>
      <c r="E507" s="123"/>
      <c r="F507" s="127"/>
      <c r="G507" s="123"/>
      <c r="H507" s="123"/>
    </row>
    <row r="508" spans="1:8" ht="16.5" thickBot="1" x14ac:dyDescent="0.3">
      <c r="A508" s="435"/>
      <c r="B508" s="128" t="s">
        <v>129</v>
      </c>
      <c r="C508" s="125">
        <v>5</v>
      </c>
      <c r="D508" s="125">
        <v>5</v>
      </c>
      <c r="E508" s="125"/>
      <c r="F508" s="129"/>
      <c r="G508" s="125"/>
      <c r="H508" s="125"/>
    </row>
    <row r="509" spans="1:8" ht="16.5" thickBot="1" x14ac:dyDescent="0.3">
      <c r="A509" s="113"/>
      <c r="B509" s="131" t="s">
        <v>130</v>
      </c>
      <c r="C509" s="132">
        <f>SUM(C485:C508)</f>
        <v>91</v>
      </c>
      <c r="D509" s="133">
        <f>SUM(D485:D508)</f>
        <v>97</v>
      </c>
      <c r="E509" s="133">
        <f>SUM(E485:E508)</f>
        <v>0</v>
      </c>
      <c r="F509" s="133">
        <f>SUM(F485:F508)</f>
        <v>0</v>
      </c>
      <c r="G509" s="133">
        <f>SUM(G485:G508)</f>
        <v>0</v>
      </c>
      <c r="H509" s="133"/>
    </row>
    <row r="510" spans="1:8" ht="16.5" thickBot="1" x14ac:dyDescent="0.3"/>
    <row r="511" spans="1:8" x14ac:dyDescent="0.25">
      <c r="A511" s="105"/>
      <c r="B511" s="112" t="s">
        <v>58</v>
      </c>
      <c r="C511" s="107"/>
      <c r="D511" s="107"/>
      <c r="E511" s="107"/>
      <c r="F511" s="107"/>
      <c r="G511" s="108"/>
    </row>
    <row r="512" spans="1:8" x14ac:dyDescent="0.25">
      <c r="A512" s="110"/>
      <c r="G512" s="111"/>
    </row>
    <row r="513" spans="1:7" x14ac:dyDescent="0.25">
      <c r="A513" s="110"/>
      <c r="B513" s="112" t="s">
        <v>147</v>
      </c>
      <c r="G513" s="111"/>
    </row>
    <row r="514" spans="1:7" ht="16.5" thickBot="1" x14ac:dyDescent="0.3">
      <c r="B514" s="135" t="s">
        <v>146</v>
      </c>
      <c r="C514" s="136"/>
      <c r="D514" s="136"/>
      <c r="E514" s="136"/>
      <c r="F514" s="136"/>
      <c r="G514" s="137"/>
    </row>
    <row r="515" spans="1:7" x14ac:dyDescent="0.25">
      <c r="A515" s="436" t="s">
        <v>97</v>
      </c>
      <c r="B515" s="437"/>
      <c r="C515" s="440">
        <v>43714</v>
      </c>
      <c r="D515" s="446">
        <v>43907</v>
      </c>
      <c r="E515" s="424"/>
      <c r="F515" s="443"/>
      <c r="G515" s="424"/>
    </row>
    <row r="516" spans="1:7" ht="16.5" thickBot="1" x14ac:dyDescent="0.3">
      <c r="A516" s="438"/>
      <c r="B516" s="439"/>
      <c r="C516" s="441"/>
      <c r="D516" s="447"/>
      <c r="E516" s="425"/>
      <c r="F516" s="444"/>
      <c r="G516" s="425"/>
    </row>
    <row r="517" spans="1:7" ht="19.5" thickBot="1" x14ac:dyDescent="0.35">
      <c r="A517" s="117" t="s">
        <v>98</v>
      </c>
      <c r="B517" s="118" t="s">
        <v>99</v>
      </c>
      <c r="C517" s="441"/>
      <c r="D517" s="447"/>
      <c r="E517" s="425"/>
      <c r="F517" s="444"/>
      <c r="G517" s="425"/>
    </row>
    <row r="518" spans="1:7" ht="16.5" thickBot="1" x14ac:dyDescent="0.3">
      <c r="A518" s="427" t="s">
        <v>100</v>
      </c>
      <c r="B518" s="119" t="s">
        <v>101</v>
      </c>
      <c r="C518" s="442"/>
      <c r="D518" s="448"/>
      <c r="E518" s="426"/>
      <c r="F518" s="445"/>
      <c r="G518" s="426"/>
    </row>
    <row r="519" spans="1:7" x14ac:dyDescent="0.25">
      <c r="A519" s="428"/>
      <c r="B519" s="120" t="s">
        <v>102</v>
      </c>
      <c r="C519" s="121">
        <v>0</v>
      </c>
      <c r="D519" s="121"/>
      <c r="E519" s="121"/>
      <c r="F519" s="121"/>
      <c r="G519" s="121"/>
    </row>
    <row r="520" spans="1:7" x14ac:dyDescent="0.25">
      <c r="A520" s="428"/>
      <c r="B520" s="122" t="s">
        <v>103</v>
      </c>
      <c r="C520" s="123">
        <v>1</v>
      </c>
      <c r="D520" s="123"/>
      <c r="E520" s="123"/>
      <c r="F520" s="123"/>
      <c r="G520" s="123"/>
    </row>
    <row r="521" spans="1:7" x14ac:dyDescent="0.25">
      <c r="A521" s="428"/>
      <c r="B521" s="120" t="s">
        <v>104</v>
      </c>
      <c r="C521" s="123">
        <v>1</v>
      </c>
      <c r="D521" s="123"/>
      <c r="E521" s="123"/>
      <c r="F521" s="123"/>
      <c r="G521" s="123"/>
    </row>
    <row r="522" spans="1:7" ht="16.5" thickBot="1" x14ac:dyDescent="0.3">
      <c r="A522" s="429"/>
      <c r="B522" s="124" t="s">
        <v>105</v>
      </c>
      <c r="C522" s="125">
        <v>1</v>
      </c>
      <c r="D522" s="125"/>
      <c r="E522" s="125"/>
      <c r="F522" s="125"/>
      <c r="G522" s="125"/>
    </row>
    <row r="523" spans="1:7" x14ac:dyDescent="0.25">
      <c r="A523" s="427" t="s">
        <v>106</v>
      </c>
      <c r="B523" s="119" t="s">
        <v>107</v>
      </c>
      <c r="C523" s="126"/>
      <c r="D523" s="126"/>
      <c r="E523" s="126"/>
      <c r="G523" s="126"/>
    </row>
    <row r="524" spans="1:7" x14ac:dyDescent="0.25">
      <c r="A524" s="428"/>
      <c r="B524" s="120" t="s">
        <v>108</v>
      </c>
      <c r="C524" s="123">
        <v>1</v>
      </c>
      <c r="D524" s="123"/>
      <c r="E524" s="123"/>
      <c r="F524" s="127"/>
      <c r="G524" s="123"/>
    </row>
    <row r="525" spans="1:7" x14ac:dyDescent="0.25">
      <c r="A525" s="428"/>
      <c r="B525" s="120" t="s">
        <v>109</v>
      </c>
      <c r="C525" s="123">
        <v>1</v>
      </c>
      <c r="D525" s="123"/>
      <c r="E525" s="123"/>
      <c r="F525" s="127"/>
      <c r="G525" s="123"/>
    </row>
    <row r="526" spans="1:7" x14ac:dyDescent="0.25">
      <c r="A526" s="428"/>
      <c r="B526" s="120" t="s">
        <v>110</v>
      </c>
      <c r="C526" s="123">
        <v>4</v>
      </c>
      <c r="D526" s="123"/>
      <c r="E526" s="123"/>
      <c r="F526" s="127"/>
      <c r="G526" s="123"/>
    </row>
    <row r="527" spans="1:7" x14ac:dyDescent="0.25">
      <c r="A527" s="428"/>
      <c r="B527" s="120" t="s">
        <v>111</v>
      </c>
      <c r="C527" s="123">
        <v>5</v>
      </c>
      <c r="D527" s="123"/>
      <c r="E527" s="123"/>
      <c r="F527" s="127"/>
      <c r="G527" s="123"/>
    </row>
    <row r="528" spans="1:7" ht="16.5" thickBot="1" x14ac:dyDescent="0.3">
      <c r="A528" s="429"/>
      <c r="B528" s="128" t="s">
        <v>112</v>
      </c>
      <c r="C528" s="125">
        <v>0</v>
      </c>
      <c r="D528" s="125"/>
      <c r="E528" s="125"/>
      <c r="F528" s="129"/>
      <c r="G528" s="125"/>
    </row>
    <row r="529" spans="1:7" x14ac:dyDescent="0.25">
      <c r="A529" s="430" t="s">
        <v>113</v>
      </c>
      <c r="B529" s="119" t="s">
        <v>114</v>
      </c>
      <c r="C529" s="126"/>
      <c r="D529" s="126"/>
      <c r="E529" s="126"/>
      <c r="G529" s="126"/>
    </row>
    <row r="530" spans="1:7" x14ac:dyDescent="0.25">
      <c r="A530" s="431"/>
      <c r="B530" s="120" t="s">
        <v>115</v>
      </c>
      <c r="C530" s="123">
        <v>3</v>
      </c>
      <c r="D530" s="123"/>
      <c r="E530" s="123"/>
      <c r="F530" s="127"/>
      <c r="G530" s="123"/>
    </row>
    <row r="531" spans="1:7" x14ac:dyDescent="0.25">
      <c r="A531" s="431"/>
      <c r="B531" s="120" t="s">
        <v>116</v>
      </c>
      <c r="C531" s="123">
        <v>3</v>
      </c>
      <c r="D531" s="123"/>
      <c r="E531" s="123"/>
      <c r="F531" s="127"/>
      <c r="G531" s="123"/>
    </row>
    <row r="532" spans="1:7" x14ac:dyDescent="0.25">
      <c r="A532" s="431"/>
      <c r="B532" s="120" t="s">
        <v>117</v>
      </c>
      <c r="C532" s="123">
        <v>5</v>
      </c>
      <c r="D532" s="123"/>
      <c r="E532" s="123"/>
      <c r="F532" s="127"/>
      <c r="G532" s="123"/>
    </row>
    <row r="533" spans="1:7" ht="16.5" thickBot="1" x14ac:dyDescent="0.3">
      <c r="A533" s="432"/>
      <c r="B533" s="128" t="s">
        <v>118</v>
      </c>
      <c r="C533" s="125">
        <v>1</v>
      </c>
      <c r="D533" s="125"/>
      <c r="E533" s="125"/>
      <c r="F533" s="129"/>
      <c r="G533" s="125"/>
    </row>
    <row r="534" spans="1:7" x14ac:dyDescent="0.25">
      <c r="A534" s="433" t="s">
        <v>119</v>
      </c>
      <c r="B534" s="119" t="s">
        <v>120</v>
      </c>
      <c r="C534" s="126"/>
      <c r="D534" s="126"/>
      <c r="E534" s="126"/>
      <c r="G534" s="126"/>
    </row>
    <row r="535" spans="1:7" x14ac:dyDescent="0.25">
      <c r="A535" s="434"/>
      <c r="B535" s="120" t="s">
        <v>121</v>
      </c>
      <c r="C535" s="123">
        <v>4</v>
      </c>
      <c r="D535" s="123"/>
      <c r="E535" s="123"/>
      <c r="F535" s="127"/>
      <c r="G535" s="123"/>
    </row>
    <row r="536" spans="1:7" x14ac:dyDescent="0.25">
      <c r="A536" s="434"/>
      <c r="B536" s="120" t="s">
        <v>122</v>
      </c>
      <c r="C536" s="123">
        <v>4</v>
      </c>
      <c r="D536" s="123"/>
      <c r="E536" s="123"/>
      <c r="F536" s="127"/>
      <c r="G536" s="123"/>
    </row>
    <row r="537" spans="1:7" ht="16.5" thickBot="1" x14ac:dyDescent="0.3">
      <c r="A537" s="435"/>
      <c r="B537" s="128" t="s">
        <v>123</v>
      </c>
      <c r="C537" s="125">
        <v>4</v>
      </c>
      <c r="D537" s="125"/>
      <c r="E537" s="125"/>
      <c r="F537" s="129"/>
      <c r="G537" s="125"/>
    </row>
    <row r="538" spans="1:7" x14ac:dyDescent="0.25">
      <c r="A538" s="433" t="s">
        <v>124</v>
      </c>
      <c r="B538" s="119" t="s">
        <v>125</v>
      </c>
      <c r="C538" s="126"/>
      <c r="D538" s="130"/>
      <c r="E538" s="126"/>
      <c r="G538" s="126"/>
    </row>
    <row r="539" spans="1:7" x14ac:dyDescent="0.25">
      <c r="A539" s="434"/>
      <c r="B539" s="120" t="s">
        <v>126</v>
      </c>
      <c r="C539" s="123">
        <v>5</v>
      </c>
      <c r="D539" s="123"/>
      <c r="E539" s="123"/>
      <c r="F539" s="127"/>
      <c r="G539" s="123"/>
    </row>
    <row r="540" spans="1:7" x14ac:dyDescent="0.25">
      <c r="A540" s="434"/>
      <c r="B540" s="120" t="s">
        <v>127</v>
      </c>
      <c r="C540" s="123">
        <v>3</v>
      </c>
      <c r="D540" s="123"/>
      <c r="E540" s="123"/>
      <c r="F540" s="127"/>
      <c r="G540" s="123"/>
    </row>
    <row r="541" spans="1:7" x14ac:dyDescent="0.25">
      <c r="A541" s="434"/>
      <c r="B541" s="120" t="s">
        <v>128</v>
      </c>
      <c r="C541" s="123">
        <v>3</v>
      </c>
      <c r="D541" s="123"/>
      <c r="E541" s="123"/>
      <c r="F541" s="127"/>
      <c r="G541" s="123"/>
    </row>
    <row r="542" spans="1:7" ht="16.5" thickBot="1" x14ac:dyDescent="0.3">
      <c r="A542" s="435"/>
      <c r="B542" s="128" t="s">
        <v>129</v>
      </c>
      <c r="C542" s="125">
        <v>5</v>
      </c>
      <c r="D542" s="125"/>
      <c r="E542" s="125"/>
      <c r="F542" s="129"/>
      <c r="G542" s="125"/>
    </row>
    <row r="543" spans="1:7" ht="16.5" thickBot="1" x14ac:dyDescent="0.3">
      <c r="A543" s="113"/>
      <c r="B543" s="131" t="s">
        <v>130</v>
      </c>
      <c r="C543" s="132">
        <f>SUM(C519:C542)</f>
        <v>54</v>
      </c>
      <c r="D543" s="133">
        <v>0</v>
      </c>
      <c r="E543" s="133">
        <v>0</v>
      </c>
      <c r="F543" s="133">
        <v>0</v>
      </c>
      <c r="G543" s="133">
        <v>0</v>
      </c>
    </row>
    <row r="544" spans="1:7" ht="16.5" thickBot="1" x14ac:dyDescent="0.3"/>
    <row r="545" spans="1:7" x14ac:dyDescent="0.25">
      <c r="A545" s="105"/>
      <c r="B545" s="106" t="s">
        <v>58</v>
      </c>
      <c r="C545" s="107"/>
      <c r="D545" s="107"/>
      <c r="E545" s="107"/>
      <c r="F545" s="107"/>
      <c r="G545" s="108"/>
    </row>
    <row r="546" spans="1:7" x14ac:dyDescent="0.25">
      <c r="A546" s="110"/>
      <c r="G546" s="111"/>
    </row>
    <row r="547" spans="1:7" x14ac:dyDescent="0.25">
      <c r="A547" s="110"/>
      <c r="B547" s="112" t="s">
        <v>148</v>
      </c>
      <c r="G547" s="111"/>
    </row>
    <row r="548" spans="1:7" ht="16.5" thickBot="1" x14ac:dyDescent="0.3">
      <c r="A548" s="113"/>
      <c r="B548" s="114" t="s">
        <v>149</v>
      </c>
      <c r="C548" s="136"/>
      <c r="D548" s="136"/>
      <c r="E548" s="136"/>
      <c r="F548" s="136"/>
      <c r="G548" s="137"/>
    </row>
    <row r="549" spans="1:7" x14ac:dyDescent="0.25">
      <c r="A549" s="436" t="s">
        <v>97</v>
      </c>
      <c r="B549" s="437"/>
      <c r="C549" s="440">
        <v>43699</v>
      </c>
      <c r="D549" s="446">
        <v>43907</v>
      </c>
      <c r="E549" s="424"/>
      <c r="F549" s="443"/>
      <c r="G549" s="424"/>
    </row>
    <row r="550" spans="1:7" ht="16.5" thickBot="1" x14ac:dyDescent="0.3">
      <c r="A550" s="438"/>
      <c r="B550" s="439"/>
      <c r="C550" s="441"/>
      <c r="D550" s="447"/>
      <c r="E550" s="425"/>
      <c r="F550" s="444"/>
      <c r="G550" s="425"/>
    </row>
    <row r="551" spans="1:7" ht="19.5" thickBot="1" x14ac:dyDescent="0.35">
      <c r="A551" s="117" t="s">
        <v>98</v>
      </c>
      <c r="B551" s="118" t="s">
        <v>99</v>
      </c>
      <c r="C551" s="441"/>
      <c r="D551" s="447"/>
      <c r="E551" s="425"/>
      <c r="F551" s="444"/>
      <c r="G551" s="425"/>
    </row>
    <row r="552" spans="1:7" ht="16.5" thickBot="1" x14ac:dyDescent="0.3">
      <c r="A552" s="427" t="s">
        <v>100</v>
      </c>
      <c r="B552" s="119" t="s">
        <v>101</v>
      </c>
      <c r="C552" s="442"/>
      <c r="D552" s="448"/>
      <c r="E552" s="426"/>
      <c r="F552" s="445"/>
      <c r="G552" s="426"/>
    </row>
    <row r="553" spans="1:7" x14ac:dyDescent="0.25">
      <c r="A553" s="428"/>
      <c r="B553" s="120" t="s">
        <v>102</v>
      </c>
      <c r="C553" s="121">
        <v>4</v>
      </c>
      <c r="D553" s="121"/>
      <c r="E553" s="121"/>
      <c r="F553" s="121"/>
      <c r="G553" s="121"/>
    </row>
    <row r="554" spans="1:7" x14ac:dyDescent="0.25">
      <c r="A554" s="428"/>
      <c r="B554" s="122" t="s">
        <v>103</v>
      </c>
      <c r="C554" s="123">
        <v>5</v>
      </c>
      <c r="D554" s="123"/>
      <c r="E554" s="123"/>
      <c r="F554" s="123"/>
      <c r="G554" s="123"/>
    </row>
    <row r="555" spans="1:7" x14ac:dyDescent="0.25">
      <c r="A555" s="428"/>
      <c r="B555" s="120" t="s">
        <v>104</v>
      </c>
      <c r="C555" s="123">
        <v>5</v>
      </c>
      <c r="D555" s="123"/>
      <c r="E555" s="123"/>
      <c r="F555" s="123"/>
      <c r="G555" s="123"/>
    </row>
    <row r="556" spans="1:7" ht="16.5" thickBot="1" x14ac:dyDescent="0.3">
      <c r="A556" s="429"/>
      <c r="B556" s="124" t="s">
        <v>105</v>
      </c>
      <c r="C556" s="125">
        <v>3</v>
      </c>
      <c r="D556" s="125"/>
      <c r="E556" s="125"/>
      <c r="F556" s="125"/>
      <c r="G556" s="125"/>
    </row>
    <row r="557" spans="1:7" x14ac:dyDescent="0.25">
      <c r="A557" s="427" t="s">
        <v>106</v>
      </c>
      <c r="B557" s="119" t="s">
        <v>107</v>
      </c>
      <c r="C557" s="126"/>
      <c r="D557" s="126"/>
      <c r="E557" s="126"/>
      <c r="G557" s="126"/>
    </row>
    <row r="558" spans="1:7" x14ac:dyDescent="0.25">
      <c r="A558" s="428"/>
      <c r="B558" s="120" t="s">
        <v>108</v>
      </c>
      <c r="C558" s="123">
        <v>4</v>
      </c>
      <c r="D558" s="123"/>
      <c r="E558" s="123"/>
      <c r="F558" s="127"/>
      <c r="G558" s="123"/>
    </row>
    <row r="559" spans="1:7" x14ac:dyDescent="0.25">
      <c r="A559" s="428"/>
      <c r="B559" s="120" t="s">
        <v>109</v>
      </c>
      <c r="C559" s="123">
        <v>4</v>
      </c>
      <c r="D559" s="123"/>
      <c r="E559" s="123"/>
      <c r="F559" s="127"/>
      <c r="G559" s="123"/>
    </row>
    <row r="560" spans="1:7" x14ac:dyDescent="0.25">
      <c r="A560" s="428"/>
      <c r="B560" s="120" t="s">
        <v>110</v>
      </c>
      <c r="C560" s="123">
        <v>4</v>
      </c>
      <c r="D560" s="123"/>
      <c r="E560" s="123"/>
      <c r="F560" s="127"/>
      <c r="G560" s="123"/>
    </row>
    <row r="561" spans="1:7" x14ac:dyDescent="0.25">
      <c r="A561" s="428"/>
      <c r="B561" s="120" t="s">
        <v>111</v>
      </c>
      <c r="C561" s="123">
        <v>4</v>
      </c>
      <c r="D561" s="123"/>
      <c r="E561" s="123"/>
      <c r="F561" s="127"/>
      <c r="G561" s="123"/>
    </row>
    <row r="562" spans="1:7" ht="16.5" thickBot="1" x14ac:dyDescent="0.3">
      <c r="A562" s="429"/>
      <c r="B562" s="128" t="s">
        <v>112</v>
      </c>
      <c r="C562" s="125">
        <v>4</v>
      </c>
      <c r="D562" s="125"/>
      <c r="E562" s="125"/>
      <c r="F562" s="129"/>
      <c r="G562" s="125"/>
    </row>
    <row r="563" spans="1:7" x14ac:dyDescent="0.25">
      <c r="A563" s="430" t="s">
        <v>113</v>
      </c>
      <c r="B563" s="119" t="s">
        <v>114</v>
      </c>
      <c r="C563" s="126"/>
      <c r="D563" s="126"/>
      <c r="E563" s="126"/>
      <c r="G563" s="126"/>
    </row>
    <row r="564" spans="1:7" x14ac:dyDescent="0.25">
      <c r="A564" s="431"/>
      <c r="B564" s="120" t="s">
        <v>115</v>
      </c>
      <c r="C564" s="123">
        <v>4</v>
      </c>
      <c r="D564" s="123"/>
      <c r="E564" s="123"/>
      <c r="F564" s="127"/>
      <c r="G564" s="123"/>
    </row>
    <row r="565" spans="1:7" x14ac:dyDescent="0.25">
      <c r="A565" s="431"/>
      <c r="B565" s="120" t="s">
        <v>116</v>
      </c>
      <c r="C565" s="123">
        <v>3</v>
      </c>
      <c r="D565" s="123"/>
      <c r="E565" s="123"/>
      <c r="F565" s="127"/>
      <c r="G565" s="123"/>
    </row>
    <row r="566" spans="1:7" x14ac:dyDescent="0.25">
      <c r="A566" s="431"/>
      <c r="B566" s="120" t="s">
        <v>117</v>
      </c>
      <c r="C566" s="123">
        <v>3</v>
      </c>
      <c r="D566" s="123"/>
      <c r="E566" s="123"/>
      <c r="F566" s="127"/>
      <c r="G566" s="123"/>
    </row>
    <row r="567" spans="1:7" ht="16.5" thickBot="1" x14ac:dyDescent="0.3">
      <c r="A567" s="432"/>
      <c r="B567" s="128" t="s">
        <v>118</v>
      </c>
      <c r="C567" s="125">
        <v>3</v>
      </c>
      <c r="D567" s="125"/>
      <c r="E567" s="125"/>
      <c r="F567" s="129"/>
      <c r="G567" s="125"/>
    </row>
    <row r="568" spans="1:7" x14ac:dyDescent="0.25">
      <c r="A568" s="433" t="s">
        <v>119</v>
      </c>
      <c r="B568" s="119" t="s">
        <v>120</v>
      </c>
      <c r="C568" s="126"/>
      <c r="D568" s="126"/>
      <c r="E568" s="126"/>
      <c r="G568" s="126"/>
    </row>
    <row r="569" spans="1:7" x14ac:dyDescent="0.25">
      <c r="A569" s="434"/>
      <c r="B569" s="120" t="s">
        <v>121</v>
      </c>
      <c r="C569" s="123">
        <v>4</v>
      </c>
      <c r="D569" s="123"/>
      <c r="E569" s="123"/>
      <c r="F569" s="127"/>
      <c r="G569" s="123"/>
    </row>
    <row r="570" spans="1:7" x14ac:dyDescent="0.25">
      <c r="A570" s="434"/>
      <c r="B570" s="120" t="s">
        <v>122</v>
      </c>
      <c r="C570" s="123">
        <v>4</v>
      </c>
      <c r="D570" s="123"/>
      <c r="E570" s="123"/>
      <c r="F570" s="127"/>
      <c r="G570" s="123"/>
    </row>
    <row r="571" spans="1:7" ht="16.5" thickBot="1" x14ac:dyDescent="0.3">
      <c r="A571" s="435"/>
      <c r="B571" s="128" t="s">
        <v>123</v>
      </c>
      <c r="C571" s="125">
        <v>3</v>
      </c>
      <c r="D571" s="125"/>
      <c r="E571" s="125"/>
      <c r="F571" s="129"/>
      <c r="G571" s="125"/>
    </row>
    <row r="572" spans="1:7" x14ac:dyDescent="0.25">
      <c r="A572" s="433" t="s">
        <v>124</v>
      </c>
      <c r="B572" s="119" t="s">
        <v>125</v>
      </c>
      <c r="C572" s="126"/>
      <c r="D572" s="130"/>
      <c r="E572" s="126"/>
      <c r="G572" s="126"/>
    </row>
    <row r="573" spans="1:7" x14ac:dyDescent="0.25">
      <c r="A573" s="434"/>
      <c r="B573" s="120" t="s">
        <v>126</v>
      </c>
      <c r="C573" s="123">
        <v>5</v>
      </c>
      <c r="D573" s="123"/>
      <c r="E573" s="123"/>
      <c r="F573" s="127"/>
      <c r="G573" s="123"/>
    </row>
    <row r="574" spans="1:7" x14ac:dyDescent="0.25">
      <c r="A574" s="434"/>
      <c r="B574" s="120" t="s">
        <v>127</v>
      </c>
      <c r="C574" s="123">
        <v>3</v>
      </c>
      <c r="D574" s="123"/>
      <c r="E574" s="123"/>
      <c r="F574" s="127"/>
      <c r="G574" s="123"/>
    </row>
    <row r="575" spans="1:7" x14ac:dyDescent="0.25">
      <c r="A575" s="434"/>
      <c r="B575" s="120" t="s">
        <v>128</v>
      </c>
      <c r="C575" s="123">
        <v>2</v>
      </c>
      <c r="D575" s="123"/>
      <c r="E575" s="123"/>
      <c r="F575" s="127"/>
      <c r="G575" s="123"/>
    </row>
    <row r="576" spans="1:7" ht="16.5" thickBot="1" x14ac:dyDescent="0.3">
      <c r="A576" s="435"/>
      <c r="B576" s="128" t="s">
        <v>129</v>
      </c>
      <c r="C576" s="125">
        <v>5</v>
      </c>
      <c r="D576" s="125"/>
      <c r="E576" s="125"/>
      <c r="F576" s="129"/>
      <c r="G576" s="125"/>
    </row>
    <row r="577" spans="1:7" ht="16.5" thickBot="1" x14ac:dyDescent="0.3">
      <c r="A577" s="113"/>
      <c r="B577" s="131" t="s">
        <v>130</v>
      </c>
      <c r="C577" s="132">
        <f>SUM(C553:C576)</f>
        <v>76</v>
      </c>
      <c r="D577" s="133"/>
      <c r="E577" s="133"/>
      <c r="F577" s="133"/>
      <c r="G577" s="133"/>
    </row>
    <row r="578" spans="1:7" ht="16.5" thickBot="1" x14ac:dyDescent="0.3"/>
    <row r="579" spans="1:7" x14ac:dyDescent="0.25">
      <c r="A579" s="105"/>
      <c r="B579" s="106" t="s">
        <v>58</v>
      </c>
      <c r="C579" s="107"/>
      <c r="D579" s="107"/>
      <c r="E579" s="107"/>
      <c r="F579" s="107"/>
      <c r="G579" s="108"/>
    </row>
    <row r="580" spans="1:7" x14ac:dyDescent="0.25">
      <c r="A580" s="110"/>
      <c r="G580" s="111"/>
    </row>
    <row r="581" spans="1:7" x14ac:dyDescent="0.25">
      <c r="A581" s="110"/>
      <c r="B581" s="112" t="s">
        <v>150</v>
      </c>
      <c r="G581" s="111"/>
    </row>
    <row r="582" spans="1:7" ht="16.5" thickBot="1" x14ac:dyDescent="0.3">
      <c r="A582" s="113"/>
      <c r="B582" s="114" t="s">
        <v>149</v>
      </c>
      <c r="C582" s="136"/>
      <c r="D582" s="136"/>
      <c r="E582" s="136"/>
      <c r="F582" s="136"/>
      <c r="G582" s="137"/>
    </row>
    <row r="583" spans="1:7" x14ac:dyDescent="0.25">
      <c r="A583" s="436" t="s">
        <v>97</v>
      </c>
      <c r="B583" s="437"/>
      <c r="C583" s="440">
        <v>43699</v>
      </c>
      <c r="D583" s="446">
        <v>43907</v>
      </c>
      <c r="E583" s="424"/>
      <c r="F583" s="443"/>
      <c r="G583" s="424"/>
    </row>
    <row r="584" spans="1:7" ht="16.5" thickBot="1" x14ac:dyDescent="0.3">
      <c r="A584" s="438"/>
      <c r="B584" s="439"/>
      <c r="C584" s="441"/>
      <c r="D584" s="447"/>
      <c r="E584" s="425"/>
      <c r="F584" s="444"/>
      <c r="G584" s="425"/>
    </row>
    <row r="585" spans="1:7" ht="19.5" thickBot="1" x14ac:dyDescent="0.35">
      <c r="A585" s="117" t="s">
        <v>98</v>
      </c>
      <c r="B585" s="118" t="s">
        <v>99</v>
      </c>
      <c r="C585" s="441"/>
      <c r="D585" s="447"/>
      <c r="E585" s="425"/>
      <c r="F585" s="444"/>
      <c r="G585" s="425"/>
    </row>
    <row r="586" spans="1:7" ht="16.5" thickBot="1" x14ac:dyDescent="0.3">
      <c r="A586" s="427" t="s">
        <v>100</v>
      </c>
      <c r="B586" s="119" t="s">
        <v>101</v>
      </c>
      <c r="C586" s="442"/>
      <c r="D586" s="448"/>
      <c r="E586" s="426"/>
      <c r="F586" s="445"/>
      <c r="G586" s="426"/>
    </row>
    <row r="587" spans="1:7" x14ac:dyDescent="0.25">
      <c r="A587" s="428"/>
      <c r="B587" s="120" t="s">
        <v>102</v>
      </c>
      <c r="C587" s="121">
        <v>3</v>
      </c>
      <c r="D587" s="121"/>
      <c r="E587" s="121"/>
      <c r="F587" s="121"/>
      <c r="G587" s="121"/>
    </row>
    <row r="588" spans="1:7" x14ac:dyDescent="0.25">
      <c r="A588" s="428"/>
      <c r="B588" s="122" t="s">
        <v>103</v>
      </c>
      <c r="C588" s="123">
        <v>3</v>
      </c>
      <c r="D588" s="123"/>
      <c r="E588" s="123"/>
      <c r="F588" s="123"/>
      <c r="G588" s="123"/>
    </row>
    <row r="589" spans="1:7" x14ac:dyDescent="0.25">
      <c r="A589" s="428"/>
      <c r="B589" s="120" t="s">
        <v>104</v>
      </c>
      <c r="C589" s="123">
        <v>3</v>
      </c>
      <c r="D589" s="123"/>
      <c r="E589" s="123"/>
      <c r="F589" s="123"/>
      <c r="G589" s="123"/>
    </row>
    <row r="590" spans="1:7" ht="16.5" thickBot="1" x14ac:dyDescent="0.3">
      <c r="A590" s="429"/>
      <c r="B590" s="124" t="s">
        <v>105</v>
      </c>
      <c r="C590" s="125">
        <v>5</v>
      </c>
      <c r="D590" s="125"/>
      <c r="E590" s="125"/>
      <c r="F590" s="125"/>
      <c r="G590" s="125"/>
    </row>
    <row r="591" spans="1:7" x14ac:dyDescent="0.25">
      <c r="A591" s="427" t="s">
        <v>106</v>
      </c>
      <c r="B591" s="119" t="s">
        <v>107</v>
      </c>
      <c r="C591" s="126"/>
      <c r="D591" s="126"/>
      <c r="E591" s="126"/>
      <c r="G591" s="126"/>
    </row>
    <row r="592" spans="1:7" x14ac:dyDescent="0.25">
      <c r="A592" s="428"/>
      <c r="B592" s="120" t="s">
        <v>108</v>
      </c>
      <c r="C592" s="123">
        <v>4</v>
      </c>
      <c r="D592" s="123"/>
      <c r="E592" s="123"/>
      <c r="F592" s="127"/>
      <c r="G592" s="123"/>
    </row>
    <row r="593" spans="1:7" x14ac:dyDescent="0.25">
      <c r="A593" s="428"/>
      <c r="B593" s="120" t="s">
        <v>109</v>
      </c>
      <c r="C593" s="123">
        <v>4</v>
      </c>
      <c r="D593" s="123"/>
      <c r="E593" s="123"/>
      <c r="F593" s="127"/>
      <c r="G593" s="123"/>
    </row>
    <row r="594" spans="1:7" x14ac:dyDescent="0.25">
      <c r="A594" s="428"/>
      <c r="B594" s="120" t="s">
        <v>110</v>
      </c>
      <c r="C594" s="123">
        <v>4</v>
      </c>
      <c r="D594" s="123"/>
      <c r="E594" s="123"/>
      <c r="F594" s="127"/>
      <c r="G594" s="123"/>
    </row>
    <row r="595" spans="1:7" x14ac:dyDescent="0.25">
      <c r="A595" s="428"/>
      <c r="B595" s="120" t="s">
        <v>111</v>
      </c>
      <c r="C595" s="123">
        <v>5</v>
      </c>
      <c r="D595" s="123"/>
      <c r="E595" s="123"/>
      <c r="F595" s="127"/>
      <c r="G595" s="123"/>
    </row>
    <row r="596" spans="1:7" ht="16.5" thickBot="1" x14ac:dyDescent="0.3">
      <c r="A596" s="429"/>
      <c r="B596" s="128" t="s">
        <v>112</v>
      </c>
      <c r="C596" s="125">
        <v>5</v>
      </c>
      <c r="D596" s="125"/>
      <c r="E596" s="125"/>
      <c r="F596" s="129"/>
      <c r="G596" s="125"/>
    </row>
    <row r="597" spans="1:7" x14ac:dyDescent="0.25">
      <c r="A597" s="430" t="s">
        <v>113</v>
      </c>
      <c r="B597" s="119" t="s">
        <v>114</v>
      </c>
      <c r="C597" s="126"/>
      <c r="D597" s="126"/>
      <c r="E597" s="126"/>
      <c r="G597" s="126"/>
    </row>
    <row r="598" spans="1:7" x14ac:dyDescent="0.25">
      <c r="A598" s="431"/>
      <c r="B598" s="120" t="s">
        <v>115</v>
      </c>
      <c r="C598" s="123">
        <v>5</v>
      </c>
      <c r="D598" s="123"/>
      <c r="E598" s="123"/>
      <c r="F598" s="127"/>
      <c r="G598" s="123"/>
    </row>
    <row r="599" spans="1:7" x14ac:dyDescent="0.25">
      <c r="A599" s="431"/>
      <c r="B599" s="120" t="s">
        <v>116</v>
      </c>
      <c r="C599" s="123">
        <v>4</v>
      </c>
      <c r="D599" s="123"/>
      <c r="E599" s="123"/>
      <c r="F599" s="127"/>
      <c r="G599" s="123"/>
    </row>
    <row r="600" spans="1:7" x14ac:dyDescent="0.25">
      <c r="A600" s="431"/>
      <c r="B600" s="120" t="s">
        <v>117</v>
      </c>
      <c r="C600" s="123">
        <v>5</v>
      </c>
      <c r="D600" s="123"/>
      <c r="E600" s="123"/>
      <c r="F600" s="127"/>
      <c r="G600" s="123"/>
    </row>
    <row r="601" spans="1:7" ht="16.5" thickBot="1" x14ac:dyDescent="0.3">
      <c r="A601" s="432"/>
      <c r="B601" s="128" t="s">
        <v>118</v>
      </c>
      <c r="C601" s="125">
        <v>3</v>
      </c>
      <c r="D601" s="125"/>
      <c r="E601" s="125"/>
      <c r="F601" s="129"/>
      <c r="G601" s="125"/>
    </row>
    <row r="602" spans="1:7" x14ac:dyDescent="0.25">
      <c r="A602" s="433" t="s">
        <v>119</v>
      </c>
      <c r="B602" s="119" t="s">
        <v>120</v>
      </c>
      <c r="C602" s="126"/>
      <c r="D602" s="126"/>
      <c r="E602" s="126"/>
      <c r="G602" s="126"/>
    </row>
    <row r="603" spans="1:7" x14ac:dyDescent="0.25">
      <c r="A603" s="434"/>
      <c r="B603" s="120" t="s">
        <v>121</v>
      </c>
      <c r="C603" s="123">
        <v>4</v>
      </c>
      <c r="D603" s="123"/>
      <c r="E603" s="123"/>
      <c r="F603" s="127"/>
      <c r="G603" s="123"/>
    </row>
    <row r="604" spans="1:7" x14ac:dyDescent="0.25">
      <c r="A604" s="434"/>
      <c r="B604" s="120" t="s">
        <v>122</v>
      </c>
      <c r="C604" s="123">
        <v>4</v>
      </c>
      <c r="D604" s="123"/>
      <c r="E604" s="123"/>
      <c r="F604" s="127"/>
      <c r="G604" s="123"/>
    </row>
    <row r="605" spans="1:7" ht="16.5" thickBot="1" x14ac:dyDescent="0.3">
      <c r="A605" s="435"/>
      <c r="B605" s="128" t="s">
        <v>123</v>
      </c>
      <c r="C605" s="125">
        <v>3</v>
      </c>
      <c r="D605" s="125"/>
      <c r="E605" s="125"/>
      <c r="F605" s="129"/>
      <c r="G605" s="125"/>
    </row>
    <row r="606" spans="1:7" x14ac:dyDescent="0.25">
      <c r="A606" s="433" t="s">
        <v>124</v>
      </c>
      <c r="B606" s="119" t="s">
        <v>125</v>
      </c>
      <c r="C606" s="126"/>
      <c r="D606" s="130"/>
      <c r="E606" s="126"/>
      <c r="G606" s="126"/>
    </row>
    <row r="607" spans="1:7" x14ac:dyDescent="0.25">
      <c r="A607" s="434"/>
      <c r="B607" s="120" t="s">
        <v>126</v>
      </c>
      <c r="C607" s="123">
        <v>5</v>
      </c>
      <c r="D607" s="123"/>
      <c r="E607" s="123"/>
      <c r="F607" s="127"/>
      <c r="G607" s="123"/>
    </row>
    <row r="608" spans="1:7" x14ac:dyDescent="0.25">
      <c r="A608" s="434"/>
      <c r="B608" s="120" t="s">
        <v>127</v>
      </c>
      <c r="C608" s="123">
        <v>3</v>
      </c>
      <c r="D608" s="123"/>
      <c r="E608" s="123"/>
      <c r="F608" s="127"/>
      <c r="G608" s="123"/>
    </row>
    <row r="609" spans="1:7" x14ac:dyDescent="0.25">
      <c r="A609" s="434"/>
      <c r="B609" s="120" t="s">
        <v>128</v>
      </c>
      <c r="C609" s="123">
        <v>3</v>
      </c>
      <c r="D609" s="123"/>
      <c r="E609" s="123"/>
      <c r="F609" s="127"/>
      <c r="G609" s="123"/>
    </row>
    <row r="610" spans="1:7" ht="16.5" thickBot="1" x14ac:dyDescent="0.3">
      <c r="A610" s="435"/>
      <c r="B610" s="128" t="s">
        <v>129</v>
      </c>
      <c r="C610" s="125">
        <v>5</v>
      </c>
      <c r="D610" s="125"/>
      <c r="E610" s="125"/>
      <c r="F610" s="129"/>
      <c r="G610" s="125"/>
    </row>
    <row r="611" spans="1:7" ht="16.5" thickBot="1" x14ac:dyDescent="0.3">
      <c r="A611" s="113"/>
      <c r="B611" s="131" t="s">
        <v>130</v>
      </c>
      <c r="C611" s="132">
        <f>SUM(C587:C610)</f>
        <v>80</v>
      </c>
      <c r="D611" s="133"/>
      <c r="E611" s="133"/>
      <c r="F611" s="133"/>
      <c r="G611" s="133"/>
    </row>
    <row r="612" spans="1:7" ht="16.5" thickBot="1" x14ac:dyDescent="0.3">
      <c r="B612" s="141"/>
      <c r="C612" s="139"/>
    </row>
    <row r="613" spans="1:7" x14ac:dyDescent="0.25">
      <c r="A613" s="105"/>
      <c r="B613" s="106" t="s">
        <v>58</v>
      </c>
      <c r="C613" s="107"/>
      <c r="D613" s="107"/>
      <c r="E613" s="107"/>
      <c r="F613" s="107"/>
      <c r="G613" s="108"/>
    </row>
    <row r="614" spans="1:7" x14ac:dyDescent="0.25">
      <c r="A614" s="110"/>
      <c r="G614" s="111"/>
    </row>
    <row r="615" spans="1:7" x14ac:dyDescent="0.25">
      <c r="A615" s="110"/>
      <c r="B615" s="112" t="s">
        <v>151</v>
      </c>
      <c r="G615" s="111"/>
    </row>
    <row r="616" spans="1:7" ht="16.5" thickBot="1" x14ac:dyDescent="0.3">
      <c r="A616" s="113"/>
      <c r="B616" s="114" t="s">
        <v>149</v>
      </c>
      <c r="C616" s="136"/>
      <c r="D616" s="136"/>
      <c r="E616" s="136"/>
      <c r="F616" s="136"/>
      <c r="G616" s="137"/>
    </row>
    <row r="617" spans="1:7" x14ac:dyDescent="0.25">
      <c r="A617" s="436" t="s">
        <v>97</v>
      </c>
      <c r="B617" s="437"/>
      <c r="C617" s="440">
        <v>43714</v>
      </c>
      <c r="D617" s="446">
        <v>43907</v>
      </c>
      <c r="E617" s="424"/>
      <c r="F617" s="443"/>
      <c r="G617" s="424"/>
    </row>
    <row r="618" spans="1:7" ht="16.5" thickBot="1" x14ac:dyDescent="0.3">
      <c r="A618" s="438"/>
      <c r="B618" s="439"/>
      <c r="C618" s="441"/>
      <c r="D618" s="447"/>
      <c r="E618" s="425"/>
      <c r="F618" s="444"/>
      <c r="G618" s="425"/>
    </row>
    <row r="619" spans="1:7" ht="19.5" thickBot="1" x14ac:dyDescent="0.35">
      <c r="A619" s="117" t="s">
        <v>98</v>
      </c>
      <c r="B619" s="118" t="s">
        <v>99</v>
      </c>
      <c r="C619" s="441"/>
      <c r="D619" s="447"/>
      <c r="E619" s="425"/>
      <c r="F619" s="444"/>
      <c r="G619" s="425"/>
    </row>
    <row r="620" spans="1:7" ht="16.5" thickBot="1" x14ac:dyDescent="0.3">
      <c r="A620" s="427" t="s">
        <v>100</v>
      </c>
      <c r="B620" s="119" t="s">
        <v>101</v>
      </c>
      <c r="C620" s="442"/>
      <c r="D620" s="448"/>
      <c r="E620" s="426"/>
      <c r="F620" s="445"/>
      <c r="G620" s="426"/>
    </row>
    <row r="621" spans="1:7" x14ac:dyDescent="0.25">
      <c r="A621" s="428"/>
      <c r="B621" s="120" t="s">
        <v>102</v>
      </c>
      <c r="C621" s="121">
        <v>1</v>
      </c>
      <c r="D621" s="121"/>
      <c r="E621" s="121"/>
      <c r="F621" s="121"/>
      <c r="G621" s="121"/>
    </row>
    <row r="622" spans="1:7" x14ac:dyDescent="0.25">
      <c r="A622" s="428"/>
      <c r="B622" s="122" t="s">
        <v>103</v>
      </c>
      <c r="C622" s="123">
        <v>2</v>
      </c>
      <c r="D622" s="123"/>
      <c r="E622" s="123"/>
      <c r="F622" s="123"/>
      <c r="G622" s="123"/>
    </row>
    <row r="623" spans="1:7" x14ac:dyDescent="0.25">
      <c r="A623" s="428"/>
      <c r="B623" s="120" t="s">
        <v>104</v>
      </c>
      <c r="C623" s="123">
        <v>2</v>
      </c>
      <c r="D623" s="123"/>
      <c r="E623" s="123"/>
      <c r="F623" s="123"/>
      <c r="G623" s="123"/>
    </row>
    <row r="624" spans="1:7" ht="16.5" thickBot="1" x14ac:dyDescent="0.3">
      <c r="A624" s="429"/>
      <c r="B624" s="124" t="s">
        <v>105</v>
      </c>
      <c r="C624" s="125">
        <v>3</v>
      </c>
      <c r="D624" s="125"/>
      <c r="E624" s="125"/>
      <c r="F624" s="125"/>
      <c r="G624" s="125"/>
    </row>
    <row r="625" spans="1:7" x14ac:dyDescent="0.25">
      <c r="A625" s="427" t="s">
        <v>106</v>
      </c>
      <c r="B625" s="119" t="s">
        <v>107</v>
      </c>
      <c r="C625" s="126"/>
      <c r="D625" s="126"/>
      <c r="E625" s="126"/>
      <c r="G625" s="126"/>
    </row>
    <row r="626" spans="1:7" x14ac:dyDescent="0.25">
      <c r="A626" s="428"/>
      <c r="B626" s="120" t="s">
        <v>108</v>
      </c>
      <c r="C626" s="123">
        <v>4</v>
      </c>
      <c r="D626" s="123"/>
      <c r="E626" s="123"/>
      <c r="F626" s="127"/>
      <c r="G626" s="123"/>
    </row>
    <row r="627" spans="1:7" x14ac:dyDescent="0.25">
      <c r="A627" s="428"/>
      <c r="B627" s="120" t="s">
        <v>109</v>
      </c>
      <c r="C627" s="123">
        <v>3</v>
      </c>
      <c r="D627" s="123"/>
      <c r="E627" s="123"/>
      <c r="F627" s="127"/>
      <c r="G627" s="123"/>
    </row>
    <row r="628" spans="1:7" x14ac:dyDescent="0.25">
      <c r="A628" s="428"/>
      <c r="B628" s="120" t="s">
        <v>110</v>
      </c>
      <c r="C628" s="123">
        <v>4</v>
      </c>
      <c r="D628" s="123"/>
      <c r="E628" s="123"/>
      <c r="F628" s="127"/>
      <c r="G628" s="123"/>
    </row>
    <row r="629" spans="1:7" x14ac:dyDescent="0.25">
      <c r="A629" s="428"/>
      <c r="B629" s="120" t="s">
        <v>111</v>
      </c>
      <c r="C629" s="123">
        <v>5</v>
      </c>
      <c r="D629" s="123"/>
      <c r="E629" s="123"/>
      <c r="F629" s="127"/>
      <c r="G629" s="123"/>
    </row>
    <row r="630" spans="1:7" ht="16.5" thickBot="1" x14ac:dyDescent="0.3">
      <c r="A630" s="429"/>
      <c r="B630" s="128" t="s">
        <v>112</v>
      </c>
      <c r="C630" s="125">
        <v>5</v>
      </c>
      <c r="D630" s="125"/>
      <c r="E630" s="125"/>
      <c r="F630" s="129"/>
      <c r="G630" s="125"/>
    </row>
    <row r="631" spans="1:7" x14ac:dyDescent="0.25">
      <c r="A631" s="430" t="s">
        <v>113</v>
      </c>
      <c r="B631" s="119" t="s">
        <v>114</v>
      </c>
      <c r="C631" s="126"/>
      <c r="D631" s="126"/>
      <c r="E631" s="126"/>
      <c r="G631" s="126"/>
    </row>
    <row r="632" spans="1:7" x14ac:dyDescent="0.25">
      <c r="A632" s="431"/>
      <c r="B632" s="120" t="s">
        <v>115</v>
      </c>
      <c r="C632" s="123">
        <v>3</v>
      </c>
      <c r="D632" s="123"/>
      <c r="E632" s="123"/>
      <c r="F632" s="127"/>
      <c r="G632" s="123"/>
    </row>
    <row r="633" spans="1:7" x14ac:dyDescent="0.25">
      <c r="A633" s="431"/>
      <c r="B633" s="120" t="s">
        <v>116</v>
      </c>
      <c r="C633" s="123">
        <v>3</v>
      </c>
      <c r="D633" s="123"/>
      <c r="E633" s="123"/>
      <c r="F633" s="127"/>
      <c r="G633" s="123"/>
    </row>
    <row r="634" spans="1:7" x14ac:dyDescent="0.25">
      <c r="A634" s="431"/>
      <c r="B634" s="120" t="s">
        <v>117</v>
      </c>
      <c r="C634" s="123">
        <v>3</v>
      </c>
      <c r="D634" s="123"/>
      <c r="E634" s="123"/>
      <c r="F634" s="127"/>
      <c r="G634" s="123"/>
    </row>
    <row r="635" spans="1:7" ht="16.5" thickBot="1" x14ac:dyDescent="0.3">
      <c r="A635" s="432"/>
      <c r="B635" s="128" t="s">
        <v>118</v>
      </c>
      <c r="C635" s="125">
        <v>3</v>
      </c>
      <c r="D635" s="125"/>
      <c r="E635" s="125"/>
      <c r="F635" s="129"/>
      <c r="G635" s="125"/>
    </row>
    <row r="636" spans="1:7" x14ac:dyDescent="0.25">
      <c r="A636" s="433" t="s">
        <v>119</v>
      </c>
      <c r="B636" s="119" t="s">
        <v>120</v>
      </c>
      <c r="C636" s="126"/>
      <c r="D636" s="126"/>
      <c r="E636" s="126"/>
      <c r="G636" s="126"/>
    </row>
    <row r="637" spans="1:7" x14ac:dyDescent="0.25">
      <c r="A637" s="434"/>
      <c r="B637" s="120" t="s">
        <v>121</v>
      </c>
      <c r="C637" s="123">
        <v>5</v>
      </c>
      <c r="D637" s="123"/>
      <c r="E637" s="123"/>
      <c r="F637" s="127"/>
      <c r="G637" s="123"/>
    </row>
    <row r="638" spans="1:7" x14ac:dyDescent="0.25">
      <c r="A638" s="434"/>
      <c r="B638" s="120" t="s">
        <v>122</v>
      </c>
      <c r="C638" s="123">
        <v>4</v>
      </c>
      <c r="D638" s="123"/>
      <c r="E638" s="123"/>
      <c r="F638" s="127"/>
      <c r="G638" s="123"/>
    </row>
    <row r="639" spans="1:7" ht="16.5" thickBot="1" x14ac:dyDescent="0.3">
      <c r="A639" s="435"/>
      <c r="B639" s="128" t="s">
        <v>123</v>
      </c>
      <c r="C639" s="125">
        <v>3</v>
      </c>
      <c r="D639" s="125"/>
      <c r="E639" s="125"/>
      <c r="F639" s="129"/>
      <c r="G639" s="125"/>
    </row>
    <row r="640" spans="1:7" x14ac:dyDescent="0.25">
      <c r="A640" s="433" t="s">
        <v>124</v>
      </c>
      <c r="B640" s="119" t="s">
        <v>125</v>
      </c>
      <c r="C640" s="126"/>
      <c r="D640" s="130"/>
      <c r="E640" s="126"/>
      <c r="G640" s="126"/>
    </row>
    <row r="641" spans="1:7" x14ac:dyDescent="0.25">
      <c r="A641" s="434"/>
      <c r="B641" s="120" t="s">
        <v>126</v>
      </c>
      <c r="C641" s="123">
        <v>5</v>
      </c>
      <c r="D641" s="123"/>
      <c r="E641" s="123"/>
      <c r="F641" s="127"/>
      <c r="G641" s="123"/>
    </row>
    <row r="642" spans="1:7" x14ac:dyDescent="0.25">
      <c r="A642" s="434"/>
      <c r="B642" s="120" t="s">
        <v>127</v>
      </c>
      <c r="C642" s="123">
        <v>4</v>
      </c>
      <c r="D642" s="123"/>
      <c r="E642" s="123"/>
      <c r="F642" s="127"/>
      <c r="G642" s="123"/>
    </row>
    <row r="643" spans="1:7" x14ac:dyDescent="0.25">
      <c r="A643" s="434"/>
      <c r="B643" s="120" t="s">
        <v>128</v>
      </c>
      <c r="C643" s="123">
        <v>3</v>
      </c>
      <c r="D643" s="123"/>
      <c r="E643" s="123"/>
      <c r="F643" s="127"/>
      <c r="G643" s="123"/>
    </row>
    <row r="644" spans="1:7" ht="16.5" thickBot="1" x14ac:dyDescent="0.3">
      <c r="A644" s="435"/>
      <c r="B644" s="128" t="s">
        <v>129</v>
      </c>
      <c r="C644" s="125">
        <v>5</v>
      </c>
      <c r="D644" s="125"/>
      <c r="E644" s="125"/>
      <c r="F644" s="129"/>
      <c r="G644" s="125"/>
    </row>
    <row r="645" spans="1:7" ht="16.5" thickBot="1" x14ac:dyDescent="0.3">
      <c r="A645" s="113"/>
      <c r="B645" s="131" t="s">
        <v>130</v>
      </c>
      <c r="C645" s="132">
        <f>SUM(C621:C644)</f>
        <v>70</v>
      </c>
      <c r="D645" s="133"/>
      <c r="E645" s="133"/>
      <c r="F645" s="133"/>
      <c r="G645" s="133"/>
    </row>
    <row r="646" spans="1:7" ht="16.5" thickBot="1" x14ac:dyDescent="0.3">
      <c r="B646" s="141"/>
      <c r="C646" s="139"/>
    </row>
    <row r="647" spans="1:7" x14ac:dyDescent="0.25">
      <c r="A647" s="105"/>
      <c r="B647" s="106" t="s">
        <v>58</v>
      </c>
      <c r="C647" s="107"/>
      <c r="D647" s="107"/>
      <c r="E647" s="107"/>
      <c r="F647" s="107"/>
      <c r="G647" s="108"/>
    </row>
    <row r="648" spans="1:7" x14ac:dyDescent="0.25">
      <c r="A648" s="110"/>
      <c r="G648" s="111"/>
    </row>
    <row r="649" spans="1:7" x14ac:dyDescent="0.25">
      <c r="A649" s="110"/>
      <c r="B649" s="112" t="s">
        <v>152</v>
      </c>
      <c r="G649" s="111"/>
    </row>
    <row r="650" spans="1:7" ht="16.5" thickBot="1" x14ac:dyDescent="0.3">
      <c r="A650" s="113"/>
      <c r="B650" s="114" t="s">
        <v>149</v>
      </c>
      <c r="C650" s="136"/>
      <c r="D650" s="136"/>
      <c r="E650" s="136"/>
      <c r="F650" s="136"/>
      <c r="G650" s="137"/>
    </row>
    <row r="651" spans="1:7" x14ac:dyDescent="0.25">
      <c r="A651" s="436" t="s">
        <v>97</v>
      </c>
      <c r="B651" s="437"/>
      <c r="C651" s="440">
        <v>43714</v>
      </c>
      <c r="D651" s="424"/>
      <c r="E651" s="424"/>
      <c r="F651" s="443"/>
      <c r="G651" s="424"/>
    </row>
    <row r="652" spans="1:7" ht="16.5" thickBot="1" x14ac:dyDescent="0.3">
      <c r="A652" s="438"/>
      <c r="B652" s="439"/>
      <c r="C652" s="441"/>
      <c r="D652" s="425"/>
      <c r="E652" s="425"/>
      <c r="F652" s="444"/>
      <c r="G652" s="425"/>
    </row>
    <row r="653" spans="1:7" ht="19.5" thickBot="1" x14ac:dyDescent="0.35">
      <c r="A653" s="117" t="s">
        <v>98</v>
      </c>
      <c r="B653" s="118" t="s">
        <v>99</v>
      </c>
      <c r="C653" s="441"/>
      <c r="D653" s="425"/>
      <c r="E653" s="425"/>
      <c r="F653" s="444"/>
      <c r="G653" s="425"/>
    </row>
    <row r="654" spans="1:7" ht="16.5" thickBot="1" x14ac:dyDescent="0.3">
      <c r="A654" s="427" t="s">
        <v>100</v>
      </c>
      <c r="B654" s="119" t="s">
        <v>101</v>
      </c>
      <c r="C654" s="442"/>
      <c r="D654" s="426"/>
      <c r="E654" s="426"/>
      <c r="F654" s="445"/>
      <c r="G654" s="426"/>
    </row>
    <row r="655" spans="1:7" x14ac:dyDescent="0.25">
      <c r="A655" s="428"/>
      <c r="B655" s="120" t="s">
        <v>102</v>
      </c>
      <c r="C655" s="121">
        <v>3</v>
      </c>
      <c r="D655" s="121"/>
      <c r="E655" s="121"/>
      <c r="F655" s="121"/>
      <c r="G655" s="121"/>
    </row>
    <row r="656" spans="1:7" x14ac:dyDescent="0.25">
      <c r="A656" s="428"/>
      <c r="B656" s="122" t="s">
        <v>103</v>
      </c>
      <c r="C656" s="123">
        <v>4</v>
      </c>
      <c r="D656" s="123"/>
      <c r="E656" s="123"/>
      <c r="F656" s="123"/>
      <c r="G656" s="123"/>
    </row>
    <row r="657" spans="1:7" x14ac:dyDescent="0.25">
      <c r="A657" s="428"/>
      <c r="B657" s="120" t="s">
        <v>104</v>
      </c>
      <c r="C657" s="123">
        <v>4</v>
      </c>
      <c r="D657" s="123"/>
      <c r="E657" s="123"/>
      <c r="F657" s="123"/>
      <c r="G657" s="123"/>
    </row>
    <row r="658" spans="1:7" ht="16.5" thickBot="1" x14ac:dyDescent="0.3">
      <c r="A658" s="429"/>
      <c r="B658" s="124" t="s">
        <v>105</v>
      </c>
      <c r="C658" s="125">
        <v>4</v>
      </c>
      <c r="D658" s="125"/>
      <c r="E658" s="125"/>
      <c r="F658" s="125"/>
      <c r="G658" s="125"/>
    </row>
    <row r="659" spans="1:7" x14ac:dyDescent="0.25">
      <c r="A659" s="427" t="s">
        <v>106</v>
      </c>
      <c r="B659" s="119" t="s">
        <v>107</v>
      </c>
      <c r="C659" s="126"/>
      <c r="D659" s="126"/>
      <c r="E659" s="126"/>
      <c r="G659" s="126"/>
    </row>
    <row r="660" spans="1:7" x14ac:dyDescent="0.25">
      <c r="A660" s="428"/>
      <c r="B660" s="120" t="s">
        <v>108</v>
      </c>
      <c r="C660" s="123">
        <v>5</v>
      </c>
      <c r="D660" s="123"/>
      <c r="E660" s="123"/>
      <c r="F660" s="127"/>
      <c r="G660" s="123"/>
    </row>
    <row r="661" spans="1:7" x14ac:dyDescent="0.25">
      <c r="A661" s="428"/>
      <c r="B661" s="120" t="s">
        <v>109</v>
      </c>
      <c r="C661" s="123">
        <v>4</v>
      </c>
      <c r="D661" s="123"/>
      <c r="E661" s="123"/>
      <c r="F661" s="127"/>
      <c r="G661" s="123"/>
    </row>
    <row r="662" spans="1:7" x14ac:dyDescent="0.25">
      <c r="A662" s="428"/>
      <c r="B662" s="120" t="s">
        <v>110</v>
      </c>
      <c r="C662" s="123">
        <v>4</v>
      </c>
      <c r="D662" s="123"/>
      <c r="E662" s="123"/>
      <c r="F662" s="127"/>
      <c r="G662" s="123"/>
    </row>
    <row r="663" spans="1:7" x14ac:dyDescent="0.25">
      <c r="A663" s="428"/>
      <c r="B663" s="120" t="s">
        <v>111</v>
      </c>
      <c r="C663" s="123">
        <v>5</v>
      </c>
      <c r="D663" s="123"/>
      <c r="E663" s="123"/>
      <c r="F663" s="127"/>
      <c r="G663" s="123"/>
    </row>
    <row r="664" spans="1:7" ht="16.5" thickBot="1" x14ac:dyDescent="0.3">
      <c r="A664" s="429"/>
      <c r="B664" s="128" t="s">
        <v>112</v>
      </c>
      <c r="C664" s="125">
        <v>5</v>
      </c>
      <c r="D664" s="125"/>
      <c r="E664" s="125"/>
      <c r="F664" s="129"/>
      <c r="G664" s="125"/>
    </row>
    <row r="665" spans="1:7" x14ac:dyDescent="0.25">
      <c r="A665" s="430" t="s">
        <v>113</v>
      </c>
      <c r="B665" s="119" t="s">
        <v>114</v>
      </c>
      <c r="C665" s="126"/>
      <c r="D665" s="126"/>
      <c r="E665" s="126"/>
      <c r="G665" s="126"/>
    </row>
    <row r="666" spans="1:7" x14ac:dyDescent="0.25">
      <c r="A666" s="431"/>
      <c r="B666" s="120" t="s">
        <v>115</v>
      </c>
      <c r="C666" s="123">
        <v>3</v>
      </c>
      <c r="D666" s="123"/>
      <c r="E666" s="123"/>
      <c r="F666" s="127"/>
      <c r="G666" s="123"/>
    </row>
    <row r="667" spans="1:7" x14ac:dyDescent="0.25">
      <c r="A667" s="431"/>
      <c r="B667" s="120" t="s">
        <v>116</v>
      </c>
      <c r="C667" s="123">
        <v>3</v>
      </c>
      <c r="D667" s="123"/>
      <c r="E667" s="123"/>
      <c r="F667" s="127"/>
      <c r="G667" s="123"/>
    </row>
    <row r="668" spans="1:7" x14ac:dyDescent="0.25">
      <c r="A668" s="431"/>
      <c r="B668" s="120" t="s">
        <v>117</v>
      </c>
      <c r="C668" s="123">
        <v>4</v>
      </c>
      <c r="D668" s="123"/>
      <c r="E668" s="123"/>
      <c r="F668" s="127"/>
      <c r="G668" s="123"/>
    </row>
    <row r="669" spans="1:7" ht="16.5" thickBot="1" x14ac:dyDescent="0.3">
      <c r="A669" s="432"/>
      <c r="B669" s="128" t="s">
        <v>118</v>
      </c>
      <c r="C669" s="125">
        <v>3</v>
      </c>
      <c r="D669" s="125"/>
      <c r="E669" s="125"/>
      <c r="F669" s="129"/>
      <c r="G669" s="125"/>
    </row>
    <row r="670" spans="1:7" x14ac:dyDescent="0.25">
      <c r="A670" s="433" t="s">
        <v>119</v>
      </c>
      <c r="B670" s="119" t="s">
        <v>120</v>
      </c>
      <c r="C670" s="126"/>
      <c r="D670" s="126"/>
      <c r="E670" s="126"/>
      <c r="G670" s="126"/>
    </row>
    <row r="671" spans="1:7" x14ac:dyDescent="0.25">
      <c r="A671" s="434"/>
      <c r="B671" s="120" t="s">
        <v>121</v>
      </c>
      <c r="C671" s="123">
        <v>4</v>
      </c>
      <c r="D671" s="123"/>
      <c r="E671" s="123"/>
      <c r="F671" s="127"/>
      <c r="G671" s="123"/>
    </row>
    <row r="672" spans="1:7" x14ac:dyDescent="0.25">
      <c r="A672" s="434"/>
      <c r="B672" s="120" t="s">
        <v>122</v>
      </c>
      <c r="C672" s="123">
        <v>5</v>
      </c>
      <c r="D672" s="123"/>
      <c r="E672" s="123"/>
      <c r="F672" s="127"/>
      <c r="G672" s="123"/>
    </row>
    <row r="673" spans="1:7" ht="16.5" thickBot="1" x14ac:dyDescent="0.3">
      <c r="A673" s="435"/>
      <c r="B673" s="128" t="s">
        <v>123</v>
      </c>
      <c r="C673" s="125">
        <v>4</v>
      </c>
      <c r="D673" s="125"/>
      <c r="E673" s="125"/>
      <c r="F673" s="129"/>
      <c r="G673" s="125"/>
    </row>
    <row r="674" spans="1:7" x14ac:dyDescent="0.25">
      <c r="A674" s="433" t="s">
        <v>124</v>
      </c>
      <c r="B674" s="119" t="s">
        <v>125</v>
      </c>
      <c r="C674" s="126"/>
      <c r="D674" s="130"/>
      <c r="E674" s="126"/>
      <c r="G674" s="126"/>
    </row>
    <row r="675" spans="1:7" x14ac:dyDescent="0.25">
      <c r="A675" s="434"/>
      <c r="B675" s="120" t="s">
        <v>126</v>
      </c>
      <c r="C675" s="123">
        <v>5</v>
      </c>
      <c r="D675" s="123"/>
      <c r="E675" s="123"/>
      <c r="F675" s="127"/>
      <c r="G675" s="123"/>
    </row>
    <row r="676" spans="1:7" x14ac:dyDescent="0.25">
      <c r="A676" s="434"/>
      <c r="B676" s="120" t="s">
        <v>127</v>
      </c>
      <c r="C676" s="123">
        <v>3</v>
      </c>
      <c r="D676" s="123"/>
      <c r="E676" s="123"/>
      <c r="F676" s="127"/>
      <c r="G676" s="123"/>
    </row>
    <row r="677" spans="1:7" x14ac:dyDescent="0.25">
      <c r="A677" s="434"/>
      <c r="B677" s="120" t="s">
        <v>128</v>
      </c>
      <c r="C677" s="123">
        <v>3</v>
      </c>
      <c r="D677" s="123"/>
      <c r="E677" s="123"/>
      <c r="F677" s="127"/>
      <c r="G677" s="123"/>
    </row>
    <row r="678" spans="1:7" ht="16.5" thickBot="1" x14ac:dyDescent="0.3">
      <c r="A678" s="435"/>
      <c r="B678" s="128" t="s">
        <v>129</v>
      </c>
      <c r="C678" s="125">
        <v>5</v>
      </c>
      <c r="D678" s="125"/>
      <c r="E678" s="125"/>
      <c r="F678" s="129"/>
      <c r="G678" s="125"/>
    </row>
    <row r="679" spans="1:7" ht="16.5" thickBot="1" x14ac:dyDescent="0.3">
      <c r="A679" s="113"/>
      <c r="B679" s="131" t="s">
        <v>130</v>
      </c>
      <c r="C679" s="132">
        <f>SUM(C655:C678)</f>
        <v>80</v>
      </c>
      <c r="D679" s="133"/>
      <c r="E679" s="133"/>
      <c r="F679" s="133"/>
      <c r="G679" s="133"/>
    </row>
    <row r="680" spans="1:7" x14ac:dyDescent="0.25">
      <c r="B680" s="141"/>
      <c r="C680" s="139"/>
    </row>
    <row r="681" spans="1:7" ht="16.5" thickBot="1" x14ac:dyDescent="0.3">
      <c r="B681" s="141"/>
      <c r="C681" s="139"/>
    </row>
    <row r="682" spans="1:7" x14ac:dyDescent="0.25">
      <c r="A682" s="105"/>
      <c r="B682" s="106" t="s">
        <v>58</v>
      </c>
      <c r="C682" s="107"/>
      <c r="D682" s="107"/>
      <c r="E682" s="107"/>
      <c r="F682" s="107"/>
      <c r="G682" s="108"/>
    </row>
    <row r="683" spans="1:7" x14ac:dyDescent="0.25">
      <c r="A683" s="110"/>
      <c r="G683" s="111"/>
    </row>
    <row r="684" spans="1:7" x14ac:dyDescent="0.25">
      <c r="A684" s="110"/>
      <c r="B684" s="112" t="s">
        <v>153</v>
      </c>
      <c r="G684" s="111"/>
    </row>
    <row r="685" spans="1:7" ht="16.5" thickBot="1" x14ac:dyDescent="0.3">
      <c r="A685" s="113"/>
      <c r="B685" s="114" t="s">
        <v>149</v>
      </c>
      <c r="C685" s="136"/>
      <c r="D685" s="136"/>
      <c r="E685" s="136"/>
      <c r="F685" s="136"/>
      <c r="G685" s="137"/>
    </row>
    <row r="686" spans="1:7" x14ac:dyDescent="0.25">
      <c r="A686" s="436" t="s">
        <v>97</v>
      </c>
      <c r="B686" s="437"/>
      <c r="C686" s="440">
        <v>43699</v>
      </c>
      <c r="D686" s="424"/>
      <c r="E686" s="424"/>
      <c r="F686" s="443"/>
      <c r="G686" s="424"/>
    </row>
    <row r="687" spans="1:7" ht="16.5" thickBot="1" x14ac:dyDescent="0.3">
      <c r="A687" s="438"/>
      <c r="B687" s="439"/>
      <c r="C687" s="441"/>
      <c r="D687" s="425"/>
      <c r="E687" s="425"/>
      <c r="F687" s="444"/>
      <c r="G687" s="425"/>
    </row>
    <row r="688" spans="1:7" ht="19.5" thickBot="1" x14ac:dyDescent="0.35">
      <c r="A688" s="117" t="s">
        <v>98</v>
      </c>
      <c r="B688" s="118" t="s">
        <v>99</v>
      </c>
      <c r="C688" s="441"/>
      <c r="D688" s="425"/>
      <c r="E688" s="425"/>
      <c r="F688" s="444"/>
      <c r="G688" s="425"/>
    </row>
    <row r="689" spans="1:7" ht="16.5" thickBot="1" x14ac:dyDescent="0.3">
      <c r="A689" s="427" t="s">
        <v>100</v>
      </c>
      <c r="B689" s="119" t="s">
        <v>101</v>
      </c>
      <c r="C689" s="442"/>
      <c r="D689" s="426"/>
      <c r="E689" s="426"/>
      <c r="F689" s="445"/>
      <c r="G689" s="426"/>
    </row>
    <row r="690" spans="1:7" x14ac:dyDescent="0.25">
      <c r="A690" s="428"/>
      <c r="B690" s="120" t="s">
        <v>102</v>
      </c>
      <c r="C690" s="121">
        <v>5</v>
      </c>
      <c r="D690" s="121"/>
      <c r="E690" s="121"/>
      <c r="F690" s="121"/>
      <c r="G690" s="121"/>
    </row>
    <row r="691" spans="1:7" x14ac:dyDescent="0.25">
      <c r="A691" s="428"/>
      <c r="B691" s="122" t="s">
        <v>103</v>
      </c>
      <c r="C691" s="123">
        <v>5</v>
      </c>
      <c r="D691" s="123"/>
      <c r="E691" s="123"/>
      <c r="F691" s="123"/>
      <c r="G691" s="123"/>
    </row>
    <row r="692" spans="1:7" x14ac:dyDescent="0.25">
      <c r="A692" s="428"/>
      <c r="B692" s="120" t="s">
        <v>104</v>
      </c>
      <c r="C692" s="123">
        <v>5</v>
      </c>
      <c r="D692" s="123"/>
      <c r="E692" s="123"/>
      <c r="F692" s="123"/>
      <c r="G692" s="123"/>
    </row>
    <row r="693" spans="1:7" ht="16.5" thickBot="1" x14ac:dyDescent="0.3">
      <c r="A693" s="429"/>
      <c r="B693" s="124" t="s">
        <v>105</v>
      </c>
      <c r="C693" s="125">
        <v>5</v>
      </c>
      <c r="D693" s="125"/>
      <c r="E693" s="125"/>
      <c r="F693" s="125"/>
      <c r="G693" s="125"/>
    </row>
    <row r="694" spans="1:7" x14ac:dyDescent="0.25">
      <c r="A694" s="427" t="s">
        <v>106</v>
      </c>
      <c r="B694" s="119" t="s">
        <v>107</v>
      </c>
      <c r="C694" s="126"/>
      <c r="D694" s="126"/>
      <c r="E694" s="126"/>
      <c r="G694" s="126"/>
    </row>
    <row r="695" spans="1:7" x14ac:dyDescent="0.25">
      <c r="A695" s="428"/>
      <c r="B695" s="120" t="s">
        <v>108</v>
      </c>
      <c r="C695" s="123">
        <v>4</v>
      </c>
      <c r="D695" s="123"/>
      <c r="E695" s="123"/>
      <c r="F695" s="127"/>
      <c r="G695" s="123"/>
    </row>
    <row r="696" spans="1:7" x14ac:dyDescent="0.25">
      <c r="A696" s="428"/>
      <c r="B696" s="120" t="s">
        <v>109</v>
      </c>
      <c r="C696" s="123">
        <v>4</v>
      </c>
      <c r="D696" s="123"/>
      <c r="E696" s="123"/>
      <c r="F696" s="127"/>
      <c r="G696" s="123"/>
    </row>
    <row r="697" spans="1:7" x14ac:dyDescent="0.25">
      <c r="A697" s="428"/>
      <c r="B697" s="120" t="s">
        <v>110</v>
      </c>
      <c r="C697" s="123">
        <v>5</v>
      </c>
      <c r="D697" s="123"/>
      <c r="E697" s="123"/>
      <c r="F697" s="127"/>
      <c r="G697" s="123"/>
    </row>
    <row r="698" spans="1:7" x14ac:dyDescent="0.25">
      <c r="A698" s="428"/>
      <c r="B698" s="120" t="s">
        <v>111</v>
      </c>
      <c r="C698" s="123">
        <v>4</v>
      </c>
      <c r="D698" s="123"/>
      <c r="E698" s="123"/>
      <c r="F698" s="127"/>
      <c r="G698" s="123"/>
    </row>
    <row r="699" spans="1:7" ht="16.5" thickBot="1" x14ac:dyDescent="0.3">
      <c r="A699" s="429"/>
      <c r="B699" s="128" t="s">
        <v>112</v>
      </c>
      <c r="C699" s="125">
        <v>2</v>
      </c>
      <c r="D699" s="125"/>
      <c r="E699" s="125"/>
      <c r="F699" s="129"/>
      <c r="G699" s="125"/>
    </row>
    <row r="700" spans="1:7" x14ac:dyDescent="0.25">
      <c r="A700" s="430" t="s">
        <v>113</v>
      </c>
      <c r="B700" s="119" t="s">
        <v>114</v>
      </c>
      <c r="C700" s="126"/>
      <c r="D700" s="126"/>
      <c r="E700" s="126"/>
      <c r="G700" s="126"/>
    </row>
    <row r="701" spans="1:7" x14ac:dyDescent="0.25">
      <c r="A701" s="431"/>
      <c r="B701" s="120" t="s">
        <v>115</v>
      </c>
      <c r="C701" s="123">
        <v>5</v>
      </c>
      <c r="D701" s="123"/>
      <c r="E701" s="123"/>
      <c r="F701" s="127"/>
      <c r="G701" s="123"/>
    </row>
    <row r="702" spans="1:7" x14ac:dyDescent="0.25">
      <c r="A702" s="431"/>
      <c r="B702" s="120" t="s">
        <v>116</v>
      </c>
      <c r="C702" s="123">
        <v>3</v>
      </c>
      <c r="D702" s="123"/>
      <c r="E702" s="123"/>
      <c r="F702" s="127"/>
      <c r="G702" s="123"/>
    </row>
    <row r="703" spans="1:7" x14ac:dyDescent="0.25">
      <c r="A703" s="431"/>
      <c r="B703" s="120" t="s">
        <v>117</v>
      </c>
      <c r="C703" s="123">
        <v>4</v>
      </c>
      <c r="D703" s="123"/>
      <c r="E703" s="123"/>
      <c r="F703" s="127"/>
      <c r="G703" s="123"/>
    </row>
    <row r="704" spans="1:7" ht="16.5" thickBot="1" x14ac:dyDescent="0.3">
      <c r="A704" s="432"/>
      <c r="B704" s="128" t="s">
        <v>118</v>
      </c>
      <c r="C704" s="125">
        <v>3</v>
      </c>
      <c r="D704" s="125"/>
      <c r="E704" s="125"/>
      <c r="F704" s="129"/>
      <c r="G704" s="125"/>
    </row>
    <row r="705" spans="1:7" x14ac:dyDescent="0.25">
      <c r="A705" s="433" t="s">
        <v>119</v>
      </c>
      <c r="B705" s="119" t="s">
        <v>120</v>
      </c>
      <c r="C705" s="126"/>
      <c r="D705" s="126"/>
      <c r="E705" s="126"/>
      <c r="G705" s="126"/>
    </row>
    <row r="706" spans="1:7" x14ac:dyDescent="0.25">
      <c r="A706" s="434"/>
      <c r="B706" s="120" t="s">
        <v>121</v>
      </c>
      <c r="C706" s="123">
        <v>4</v>
      </c>
      <c r="D706" s="123"/>
      <c r="E706" s="123"/>
      <c r="F706" s="127"/>
      <c r="G706" s="123"/>
    </row>
    <row r="707" spans="1:7" x14ac:dyDescent="0.25">
      <c r="A707" s="434"/>
      <c r="B707" s="120" t="s">
        <v>122</v>
      </c>
      <c r="C707" s="123">
        <v>4</v>
      </c>
      <c r="D707" s="123"/>
      <c r="E707" s="123"/>
      <c r="F707" s="127"/>
      <c r="G707" s="123"/>
    </row>
    <row r="708" spans="1:7" ht="16.5" thickBot="1" x14ac:dyDescent="0.3">
      <c r="A708" s="435"/>
      <c r="B708" s="128" t="s">
        <v>123</v>
      </c>
      <c r="C708" s="125">
        <v>3</v>
      </c>
      <c r="D708" s="125"/>
      <c r="E708" s="125"/>
      <c r="F708" s="129"/>
      <c r="G708" s="125"/>
    </row>
    <row r="709" spans="1:7" x14ac:dyDescent="0.25">
      <c r="A709" s="433" t="s">
        <v>124</v>
      </c>
      <c r="B709" s="119" t="s">
        <v>125</v>
      </c>
      <c r="C709" s="126"/>
      <c r="D709" s="130"/>
      <c r="E709" s="126"/>
      <c r="G709" s="126"/>
    </row>
    <row r="710" spans="1:7" x14ac:dyDescent="0.25">
      <c r="A710" s="434"/>
      <c r="B710" s="120" t="s">
        <v>126</v>
      </c>
      <c r="C710" s="123">
        <v>5</v>
      </c>
      <c r="D710" s="123"/>
      <c r="E710" s="123"/>
      <c r="F710" s="127"/>
      <c r="G710" s="123"/>
    </row>
    <row r="711" spans="1:7" x14ac:dyDescent="0.25">
      <c r="A711" s="434"/>
      <c r="B711" s="120" t="s">
        <v>127</v>
      </c>
      <c r="C711" s="123">
        <v>3</v>
      </c>
      <c r="D711" s="123"/>
      <c r="E711" s="123"/>
      <c r="F711" s="127"/>
      <c r="G711" s="123"/>
    </row>
    <row r="712" spans="1:7" x14ac:dyDescent="0.25">
      <c r="A712" s="434"/>
      <c r="B712" s="120" t="s">
        <v>128</v>
      </c>
      <c r="C712" s="123">
        <v>2</v>
      </c>
      <c r="D712" s="123"/>
      <c r="E712" s="123"/>
      <c r="F712" s="127"/>
      <c r="G712" s="123"/>
    </row>
    <row r="713" spans="1:7" ht="16.5" thickBot="1" x14ac:dyDescent="0.3">
      <c r="A713" s="435"/>
      <c r="B713" s="128" t="s">
        <v>129</v>
      </c>
      <c r="C713" s="125">
        <v>5</v>
      </c>
      <c r="D713" s="125"/>
      <c r="E713" s="125"/>
      <c r="F713" s="129"/>
      <c r="G713" s="125"/>
    </row>
    <row r="714" spans="1:7" ht="16.5" thickBot="1" x14ac:dyDescent="0.3">
      <c r="A714" s="113"/>
      <c r="B714" s="131" t="s">
        <v>130</v>
      </c>
      <c r="C714" s="132">
        <f>SUM(C690:C713)</f>
        <v>80</v>
      </c>
      <c r="D714" s="133"/>
      <c r="E714" s="133"/>
      <c r="F714" s="133"/>
      <c r="G714" s="133"/>
    </row>
    <row r="715" spans="1:7" x14ac:dyDescent="0.25">
      <c r="B715" s="141"/>
      <c r="C715" s="139"/>
    </row>
    <row r="716" spans="1:7" ht="16.5" thickBot="1" x14ac:dyDescent="0.3"/>
    <row r="717" spans="1:7" x14ac:dyDescent="0.25">
      <c r="A717" s="105"/>
      <c r="B717" s="106" t="s">
        <v>58</v>
      </c>
      <c r="C717" s="107"/>
      <c r="D717" s="107"/>
      <c r="E717" s="107"/>
      <c r="F717" s="107"/>
      <c r="G717" s="108"/>
    </row>
    <row r="718" spans="1:7" x14ac:dyDescent="0.25">
      <c r="A718" s="110"/>
      <c r="G718" s="111"/>
    </row>
    <row r="719" spans="1:7" x14ac:dyDescent="0.25">
      <c r="A719" s="110"/>
      <c r="B719" s="112" t="s">
        <v>154</v>
      </c>
      <c r="G719" s="111"/>
    </row>
    <row r="720" spans="1:7" ht="16.5" thickBot="1" x14ac:dyDescent="0.3">
      <c r="A720" s="113"/>
      <c r="B720" s="114" t="s">
        <v>149</v>
      </c>
      <c r="C720" s="136"/>
      <c r="D720" s="136"/>
      <c r="E720" s="136"/>
      <c r="F720" s="136"/>
      <c r="G720" s="137"/>
    </row>
    <row r="721" spans="1:7" x14ac:dyDescent="0.25">
      <c r="A721" s="436" t="s">
        <v>97</v>
      </c>
      <c r="B721" s="437"/>
      <c r="C721" s="440" t="s">
        <v>155</v>
      </c>
      <c r="D721" s="424"/>
      <c r="E721" s="424"/>
      <c r="F721" s="443"/>
      <c r="G721" s="424"/>
    </row>
    <row r="722" spans="1:7" ht="16.5" thickBot="1" x14ac:dyDescent="0.3">
      <c r="A722" s="438"/>
      <c r="B722" s="439"/>
      <c r="C722" s="441"/>
      <c r="D722" s="425"/>
      <c r="E722" s="425"/>
      <c r="F722" s="444"/>
      <c r="G722" s="425"/>
    </row>
    <row r="723" spans="1:7" ht="19.5" thickBot="1" x14ac:dyDescent="0.35">
      <c r="A723" s="117" t="s">
        <v>98</v>
      </c>
      <c r="B723" s="118" t="s">
        <v>99</v>
      </c>
      <c r="C723" s="441"/>
      <c r="D723" s="425"/>
      <c r="E723" s="425"/>
      <c r="F723" s="444"/>
      <c r="G723" s="425"/>
    </row>
    <row r="724" spans="1:7" ht="16.5" thickBot="1" x14ac:dyDescent="0.3">
      <c r="A724" s="427" t="s">
        <v>100</v>
      </c>
      <c r="B724" s="119" t="s">
        <v>101</v>
      </c>
      <c r="C724" s="442"/>
      <c r="D724" s="426"/>
      <c r="E724" s="426"/>
      <c r="F724" s="445"/>
      <c r="G724" s="426"/>
    </row>
    <row r="725" spans="1:7" x14ac:dyDescent="0.25">
      <c r="A725" s="428"/>
      <c r="B725" s="120" t="s">
        <v>102</v>
      </c>
      <c r="C725" s="121">
        <v>0</v>
      </c>
      <c r="D725" s="121"/>
      <c r="E725" s="121"/>
      <c r="F725" s="121"/>
      <c r="G725" s="121"/>
    </row>
    <row r="726" spans="1:7" x14ac:dyDescent="0.25">
      <c r="A726" s="428"/>
      <c r="B726" s="122" t="s">
        <v>103</v>
      </c>
      <c r="C726" s="123">
        <v>0</v>
      </c>
      <c r="D726" s="123"/>
      <c r="E726" s="123"/>
      <c r="F726" s="123"/>
      <c r="G726" s="123"/>
    </row>
    <row r="727" spans="1:7" x14ac:dyDescent="0.25">
      <c r="A727" s="428"/>
      <c r="B727" s="120" t="s">
        <v>104</v>
      </c>
      <c r="C727" s="123">
        <v>1</v>
      </c>
      <c r="D727" s="123"/>
      <c r="E727" s="123"/>
      <c r="F727" s="123"/>
      <c r="G727" s="123"/>
    </row>
    <row r="728" spans="1:7" ht="16.5" thickBot="1" x14ac:dyDescent="0.3">
      <c r="A728" s="429"/>
      <c r="B728" s="124" t="s">
        <v>105</v>
      </c>
      <c r="C728" s="125">
        <v>3</v>
      </c>
      <c r="D728" s="125"/>
      <c r="E728" s="125"/>
      <c r="F728" s="125"/>
      <c r="G728" s="125"/>
    </row>
    <row r="729" spans="1:7" x14ac:dyDescent="0.25">
      <c r="A729" s="427" t="s">
        <v>106</v>
      </c>
      <c r="B729" s="119" t="s">
        <v>107</v>
      </c>
      <c r="C729" s="126"/>
      <c r="D729" s="126"/>
      <c r="E729" s="126"/>
      <c r="G729" s="126"/>
    </row>
    <row r="730" spans="1:7" x14ac:dyDescent="0.25">
      <c r="A730" s="428"/>
      <c r="B730" s="120" t="s">
        <v>108</v>
      </c>
      <c r="C730" s="123">
        <v>4</v>
      </c>
      <c r="D730" s="123"/>
      <c r="E730" s="123"/>
      <c r="F730" s="127"/>
      <c r="G730" s="123"/>
    </row>
    <row r="731" spans="1:7" x14ac:dyDescent="0.25">
      <c r="A731" s="428"/>
      <c r="B731" s="120" t="s">
        <v>109</v>
      </c>
      <c r="C731" s="123">
        <v>2</v>
      </c>
      <c r="D731" s="123"/>
      <c r="E731" s="123"/>
      <c r="F731" s="127"/>
      <c r="G731" s="123"/>
    </row>
    <row r="732" spans="1:7" x14ac:dyDescent="0.25">
      <c r="A732" s="428"/>
      <c r="B732" s="120" t="s">
        <v>110</v>
      </c>
      <c r="C732" s="123">
        <v>3</v>
      </c>
      <c r="D732" s="123"/>
      <c r="E732" s="123"/>
      <c r="F732" s="127"/>
      <c r="G732" s="123"/>
    </row>
    <row r="733" spans="1:7" x14ac:dyDescent="0.25">
      <c r="A733" s="428"/>
      <c r="B733" s="120" t="s">
        <v>111</v>
      </c>
      <c r="C733" s="123">
        <v>5</v>
      </c>
      <c r="D733" s="123"/>
      <c r="E733" s="123"/>
      <c r="F733" s="127"/>
      <c r="G733" s="123"/>
    </row>
    <row r="734" spans="1:7" ht="16.5" thickBot="1" x14ac:dyDescent="0.3">
      <c r="A734" s="429"/>
      <c r="B734" s="128" t="s">
        <v>112</v>
      </c>
      <c r="C734" s="125">
        <v>5</v>
      </c>
      <c r="D734" s="125"/>
      <c r="E734" s="125"/>
      <c r="F734" s="129"/>
      <c r="G734" s="125"/>
    </row>
    <row r="735" spans="1:7" x14ac:dyDescent="0.25">
      <c r="A735" s="430" t="s">
        <v>113</v>
      </c>
      <c r="B735" s="119" t="s">
        <v>114</v>
      </c>
      <c r="C735" s="126"/>
      <c r="D735" s="126"/>
      <c r="E735" s="126"/>
      <c r="G735" s="126"/>
    </row>
    <row r="736" spans="1:7" x14ac:dyDescent="0.25">
      <c r="A736" s="431"/>
      <c r="B736" s="120" t="s">
        <v>115</v>
      </c>
      <c r="C736" s="123">
        <v>2</v>
      </c>
      <c r="D736" s="123"/>
      <c r="E736" s="123"/>
      <c r="F736" s="127"/>
      <c r="G736" s="123"/>
    </row>
    <row r="737" spans="1:7" x14ac:dyDescent="0.25">
      <c r="A737" s="431"/>
      <c r="B737" s="120" t="s">
        <v>116</v>
      </c>
      <c r="C737" s="123">
        <v>3</v>
      </c>
      <c r="D737" s="123"/>
      <c r="E737" s="123"/>
      <c r="F737" s="127"/>
      <c r="G737" s="123"/>
    </row>
    <row r="738" spans="1:7" x14ac:dyDescent="0.25">
      <c r="A738" s="431"/>
      <c r="B738" s="120" t="s">
        <v>117</v>
      </c>
      <c r="C738" s="123">
        <v>4</v>
      </c>
      <c r="D738" s="123"/>
      <c r="E738" s="123"/>
      <c r="F738" s="127"/>
      <c r="G738" s="123"/>
    </row>
    <row r="739" spans="1:7" ht="16.5" thickBot="1" x14ac:dyDescent="0.3">
      <c r="A739" s="432"/>
      <c r="B739" s="128" t="s">
        <v>118</v>
      </c>
      <c r="C739" s="125">
        <v>3</v>
      </c>
      <c r="D739" s="125"/>
      <c r="E739" s="125"/>
      <c r="F739" s="129"/>
      <c r="G739" s="125"/>
    </row>
    <row r="740" spans="1:7" x14ac:dyDescent="0.25">
      <c r="A740" s="433" t="s">
        <v>119</v>
      </c>
      <c r="B740" s="119" t="s">
        <v>120</v>
      </c>
      <c r="C740" s="126"/>
      <c r="D740" s="126"/>
      <c r="E740" s="126"/>
      <c r="G740" s="126"/>
    </row>
    <row r="741" spans="1:7" x14ac:dyDescent="0.25">
      <c r="A741" s="434"/>
      <c r="B741" s="120" t="s">
        <v>121</v>
      </c>
      <c r="C741" s="123">
        <v>4</v>
      </c>
      <c r="D741" s="123"/>
      <c r="E741" s="123"/>
      <c r="F741" s="127"/>
      <c r="G741" s="123"/>
    </row>
    <row r="742" spans="1:7" x14ac:dyDescent="0.25">
      <c r="A742" s="434"/>
      <c r="B742" s="120" t="s">
        <v>122</v>
      </c>
      <c r="C742" s="123">
        <v>5</v>
      </c>
      <c r="D742" s="123"/>
      <c r="E742" s="123"/>
      <c r="F742" s="127"/>
      <c r="G742" s="123"/>
    </row>
    <row r="743" spans="1:7" ht="16.5" thickBot="1" x14ac:dyDescent="0.3">
      <c r="A743" s="435"/>
      <c r="B743" s="128" t="s">
        <v>123</v>
      </c>
      <c r="C743" s="125">
        <v>3</v>
      </c>
      <c r="D743" s="125"/>
      <c r="E743" s="125"/>
      <c r="F743" s="129"/>
      <c r="G743" s="125"/>
    </row>
    <row r="744" spans="1:7" x14ac:dyDescent="0.25">
      <c r="A744" s="433" t="s">
        <v>124</v>
      </c>
      <c r="B744" s="119" t="s">
        <v>125</v>
      </c>
      <c r="C744" s="126"/>
      <c r="D744" s="130"/>
      <c r="E744" s="126"/>
      <c r="G744" s="126"/>
    </row>
    <row r="745" spans="1:7" x14ac:dyDescent="0.25">
      <c r="A745" s="434"/>
      <c r="B745" s="120" t="s">
        <v>126</v>
      </c>
      <c r="C745" s="123">
        <v>5</v>
      </c>
      <c r="D745" s="123"/>
      <c r="E745" s="123"/>
      <c r="F745" s="127"/>
      <c r="G745" s="123"/>
    </row>
    <row r="746" spans="1:7" x14ac:dyDescent="0.25">
      <c r="A746" s="434"/>
      <c r="B746" s="120" t="s">
        <v>127</v>
      </c>
      <c r="C746" s="123">
        <v>3</v>
      </c>
      <c r="D746" s="123"/>
      <c r="E746" s="123"/>
      <c r="F746" s="127"/>
      <c r="G746" s="123"/>
    </row>
    <row r="747" spans="1:7" x14ac:dyDescent="0.25">
      <c r="A747" s="434"/>
      <c r="B747" s="120" t="s">
        <v>128</v>
      </c>
      <c r="C747" s="123">
        <v>2</v>
      </c>
      <c r="D747" s="123"/>
      <c r="E747" s="123"/>
      <c r="F747" s="127"/>
      <c r="G747" s="123"/>
    </row>
    <row r="748" spans="1:7" ht="16.5" thickBot="1" x14ac:dyDescent="0.3">
      <c r="A748" s="435"/>
      <c r="B748" s="128" t="s">
        <v>129</v>
      </c>
      <c r="C748" s="125">
        <v>5</v>
      </c>
      <c r="D748" s="125"/>
      <c r="E748" s="125"/>
      <c r="F748" s="129"/>
      <c r="G748" s="125"/>
    </row>
    <row r="749" spans="1:7" ht="16.5" thickBot="1" x14ac:dyDescent="0.3">
      <c r="A749" s="113"/>
      <c r="B749" s="131" t="s">
        <v>130</v>
      </c>
      <c r="C749" s="132">
        <f>SUM(C725:C748)</f>
        <v>62</v>
      </c>
      <c r="D749" s="133"/>
      <c r="E749" s="133"/>
      <c r="F749" s="133"/>
      <c r="G749" s="133"/>
    </row>
    <row r="750" spans="1:7" ht="16.5" thickBot="1" x14ac:dyDescent="0.3">
      <c r="B750" s="141"/>
      <c r="C750" s="139"/>
    </row>
    <row r="751" spans="1:7" x14ac:dyDescent="0.25">
      <c r="A751" s="105"/>
      <c r="B751" s="106" t="s">
        <v>58</v>
      </c>
      <c r="C751" s="107"/>
      <c r="D751" s="107"/>
      <c r="E751" s="107"/>
      <c r="F751" s="107"/>
      <c r="G751" s="108"/>
    </row>
    <row r="752" spans="1:7" x14ac:dyDescent="0.25">
      <c r="A752" s="110"/>
      <c r="G752" s="111"/>
    </row>
    <row r="753" spans="1:7" x14ac:dyDescent="0.25">
      <c r="A753" s="110"/>
      <c r="B753" s="112" t="s">
        <v>156</v>
      </c>
      <c r="G753" s="111"/>
    </row>
    <row r="754" spans="1:7" ht="16.5" thickBot="1" x14ac:dyDescent="0.3">
      <c r="A754" s="113"/>
      <c r="B754" s="114" t="s">
        <v>149</v>
      </c>
      <c r="C754" s="136"/>
      <c r="D754" s="136"/>
      <c r="E754" s="136"/>
      <c r="F754" s="136"/>
      <c r="G754" s="137"/>
    </row>
    <row r="755" spans="1:7" x14ac:dyDescent="0.25">
      <c r="A755" s="436" t="s">
        <v>97</v>
      </c>
      <c r="B755" s="437"/>
      <c r="C755" s="440" t="s">
        <v>155</v>
      </c>
      <c r="D755" s="424"/>
      <c r="E755" s="424"/>
      <c r="F755" s="443"/>
      <c r="G755" s="424"/>
    </row>
    <row r="756" spans="1:7" ht="16.5" thickBot="1" x14ac:dyDescent="0.3">
      <c r="A756" s="438"/>
      <c r="B756" s="439"/>
      <c r="C756" s="441"/>
      <c r="D756" s="425"/>
      <c r="E756" s="425"/>
      <c r="F756" s="444"/>
      <c r="G756" s="425"/>
    </row>
    <row r="757" spans="1:7" ht="19.5" thickBot="1" x14ac:dyDescent="0.35">
      <c r="A757" s="117" t="s">
        <v>98</v>
      </c>
      <c r="B757" s="118" t="s">
        <v>99</v>
      </c>
      <c r="C757" s="441"/>
      <c r="D757" s="425"/>
      <c r="E757" s="425"/>
      <c r="F757" s="444"/>
      <c r="G757" s="425"/>
    </row>
    <row r="758" spans="1:7" ht="16.5" thickBot="1" x14ac:dyDescent="0.3">
      <c r="A758" s="427" t="s">
        <v>100</v>
      </c>
      <c r="B758" s="119" t="s">
        <v>101</v>
      </c>
      <c r="C758" s="442"/>
      <c r="D758" s="426"/>
      <c r="E758" s="426"/>
      <c r="F758" s="445"/>
      <c r="G758" s="426"/>
    </row>
    <row r="759" spans="1:7" x14ac:dyDescent="0.25">
      <c r="A759" s="428"/>
      <c r="B759" s="120" t="s">
        <v>102</v>
      </c>
      <c r="C759" s="121">
        <v>1</v>
      </c>
      <c r="D759" s="121"/>
      <c r="E759" s="121"/>
      <c r="F759" s="121"/>
      <c r="G759" s="121"/>
    </row>
    <row r="760" spans="1:7" x14ac:dyDescent="0.25">
      <c r="A760" s="428"/>
      <c r="B760" s="122" t="s">
        <v>103</v>
      </c>
      <c r="C760" s="123">
        <v>1</v>
      </c>
      <c r="D760" s="123"/>
      <c r="E760" s="123"/>
      <c r="F760" s="123"/>
      <c r="G760" s="123"/>
    </row>
    <row r="761" spans="1:7" x14ac:dyDescent="0.25">
      <c r="A761" s="428"/>
      <c r="B761" s="120" t="s">
        <v>104</v>
      </c>
      <c r="C761" s="123">
        <v>1</v>
      </c>
      <c r="D761" s="123"/>
      <c r="E761" s="123"/>
      <c r="F761" s="123"/>
      <c r="G761" s="123"/>
    </row>
    <row r="762" spans="1:7" ht="16.5" thickBot="1" x14ac:dyDescent="0.3">
      <c r="A762" s="429"/>
      <c r="B762" s="124" t="s">
        <v>105</v>
      </c>
      <c r="C762" s="125">
        <v>3</v>
      </c>
      <c r="D762" s="125"/>
      <c r="E762" s="125"/>
      <c r="F762" s="125"/>
      <c r="G762" s="125"/>
    </row>
    <row r="763" spans="1:7" x14ac:dyDescent="0.25">
      <c r="A763" s="427" t="s">
        <v>106</v>
      </c>
      <c r="B763" s="119" t="s">
        <v>107</v>
      </c>
      <c r="C763" s="126"/>
      <c r="D763" s="126"/>
      <c r="E763" s="126"/>
      <c r="G763" s="126"/>
    </row>
    <row r="764" spans="1:7" x14ac:dyDescent="0.25">
      <c r="A764" s="428"/>
      <c r="B764" s="120" t="s">
        <v>108</v>
      </c>
      <c r="C764" s="123">
        <v>3</v>
      </c>
      <c r="D764" s="123"/>
      <c r="E764" s="123"/>
      <c r="F764" s="127"/>
      <c r="G764" s="123"/>
    </row>
    <row r="765" spans="1:7" x14ac:dyDescent="0.25">
      <c r="A765" s="428"/>
      <c r="B765" s="120" t="s">
        <v>109</v>
      </c>
      <c r="C765" s="123">
        <v>3</v>
      </c>
      <c r="D765" s="123"/>
      <c r="E765" s="123"/>
      <c r="F765" s="127"/>
      <c r="G765" s="123"/>
    </row>
    <row r="766" spans="1:7" x14ac:dyDescent="0.25">
      <c r="A766" s="428"/>
      <c r="B766" s="120" t="s">
        <v>110</v>
      </c>
      <c r="C766" s="123">
        <v>3</v>
      </c>
      <c r="D766" s="123"/>
      <c r="E766" s="123"/>
      <c r="F766" s="127"/>
      <c r="G766" s="123"/>
    </row>
    <row r="767" spans="1:7" x14ac:dyDescent="0.25">
      <c r="A767" s="428"/>
      <c r="B767" s="120" t="s">
        <v>111</v>
      </c>
      <c r="C767" s="123">
        <v>5</v>
      </c>
      <c r="D767" s="123"/>
      <c r="E767" s="123"/>
      <c r="F767" s="127"/>
      <c r="G767" s="123"/>
    </row>
    <row r="768" spans="1:7" ht="16.5" thickBot="1" x14ac:dyDescent="0.3">
      <c r="A768" s="429"/>
      <c r="B768" s="128" t="s">
        <v>112</v>
      </c>
      <c r="C768" s="125">
        <v>5</v>
      </c>
      <c r="D768" s="125"/>
      <c r="E768" s="125"/>
      <c r="F768" s="129"/>
      <c r="G768" s="125"/>
    </row>
    <row r="769" spans="1:7" x14ac:dyDescent="0.25">
      <c r="A769" s="430" t="s">
        <v>113</v>
      </c>
      <c r="B769" s="119" t="s">
        <v>114</v>
      </c>
      <c r="C769" s="126"/>
      <c r="D769" s="126"/>
      <c r="E769" s="126"/>
      <c r="G769" s="126"/>
    </row>
    <row r="770" spans="1:7" x14ac:dyDescent="0.25">
      <c r="A770" s="431"/>
      <c r="B770" s="120" t="s">
        <v>115</v>
      </c>
      <c r="C770" s="123">
        <v>4</v>
      </c>
      <c r="D770" s="123"/>
      <c r="E770" s="123"/>
      <c r="F770" s="127"/>
      <c r="G770" s="123"/>
    </row>
    <row r="771" spans="1:7" x14ac:dyDescent="0.25">
      <c r="A771" s="431"/>
      <c r="B771" s="120" t="s">
        <v>116</v>
      </c>
      <c r="C771" s="123">
        <v>3</v>
      </c>
      <c r="D771" s="123"/>
      <c r="E771" s="123"/>
      <c r="F771" s="127"/>
      <c r="G771" s="123"/>
    </row>
    <row r="772" spans="1:7" x14ac:dyDescent="0.25">
      <c r="A772" s="431"/>
      <c r="B772" s="120" t="s">
        <v>117</v>
      </c>
      <c r="C772" s="123">
        <v>4</v>
      </c>
      <c r="D772" s="123"/>
      <c r="E772" s="123"/>
      <c r="F772" s="127"/>
      <c r="G772" s="123"/>
    </row>
    <row r="773" spans="1:7" ht="16.5" thickBot="1" x14ac:dyDescent="0.3">
      <c r="A773" s="432"/>
      <c r="B773" s="128" t="s">
        <v>118</v>
      </c>
      <c r="C773" s="125">
        <v>3</v>
      </c>
      <c r="D773" s="125"/>
      <c r="E773" s="125"/>
      <c r="F773" s="129"/>
      <c r="G773" s="125"/>
    </row>
    <row r="774" spans="1:7" x14ac:dyDescent="0.25">
      <c r="A774" s="433" t="s">
        <v>119</v>
      </c>
      <c r="B774" s="119" t="s">
        <v>120</v>
      </c>
      <c r="C774" s="126"/>
      <c r="D774" s="126"/>
      <c r="E774" s="126"/>
      <c r="G774" s="126"/>
    </row>
    <row r="775" spans="1:7" x14ac:dyDescent="0.25">
      <c r="A775" s="434"/>
      <c r="B775" s="120" t="s">
        <v>121</v>
      </c>
      <c r="C775" s="123">
        <v>3</v>
      </c>
      <c r="D775" s="123"/>
      <c r="E775" s="123"/>
      <c r="F775" s="127"/>
      <c r="G775" s="123"/>
    </row>
    <row r="776" spans="1:7" x14ac:dyDescent="0.25">
      <c r="A776" s="434"/>
      <c r="B776" s="120" t="s">
        <v>122</v>
      </c>
      <c r="C776" s="123">
        <v>5</v>
      </c>
      <c r="D776" s="123"/>
      <c r="E776" s="123"/>
      <c r="F776" s="127"/>
      <c r="G776" s="123"/>
    </row>
    <row r="777" spans="1:7" ht="16.5" thickBot="1" x14ac:dyDescent="0.3">
      <c r="A777" s="435"/>
      <c r="B777" s="128" t="s">
        <v>123</v>
      </c>
      <c r="C777" s="125">
        <v>3</v>
      </c>
      <c r="D777" s="125"/>
      <c r="E777" s="125"/>
      <c r="F777" s="129"/>
      <c r="G777" s="125"/>
    </row>
    <row r="778" spans="1:7" x14ac:dyDescent="0.25">
      <c r="A778" s="433" t="s">
        <v>124</v>
      </c>
      <c r="B778" s="119" t="s">
        <v>125</v>
      </c>
      <c r="C778" s="126"/>
      <c r="D778" s="130"/>
      <c r="E778" s="126"/>
      <c r="G778" s="126"/>
    </row>
    <row r="779" spans="1:7" x14ac:dyDescent="0.25">
      <c r="A779" s="434"/>
      <c r="B779" s="120" t="s">
        <v>126</v>
      </c>
      <c r="C779" s="123">
        <v>5</v>
      </c>
      <c r="D779" s="123"/>
      <c r="E779" s="123"/>
      <c r="F779" s="127"/>
      <c r="G779" s="123"/>
    </row>
    <row r="780" spans="1:7" x14ac:dyDescent="0.25">
      <c r="A780" s="434"/>
      <c r="B780" s="120" t="s">
        <v>127</v>
      </c>
      <c r="C780" s="123">
        <v>2</v>
      </c>
      <c r="D780" s="123"/>
      <c r="E780" s="123"/>
      <c r="F780" s="127"/>
      <c r="G780" s="123"/>
    </row>
    <row r="781" spans="1:7" x14ac:dyDescent="0.25">
      <c r="A781" s="434"/>
      <c r="B781" s="120" t="s">
        <v>128</v>
      </c>
      <c r="C781" s="123">
        <v>2</v>
      </c>
      <c r="D781" s="123"/>
      <c r="E781" s="123"/>
      <c r="F781" s="127"/>
      <c r="G781" s="123"/>
    </row>
    <row r="782" spans="1:7" ht="16.5" thickBot="1" x14ac:dyDescent="0.3">
      <c r="A782" s="435"/>
      <c r="B782" s="128" t="s">
        <v>129</v>
      </c>
      <c r="C782" s="125">
        <v>5</v>
      </c>
      <c r="D782" s="125"/>
      <c r="E782" s="125"/>
      <c r="F782" s="129"/>
      <c r="G782" s="125"/>
    </row>
    <row r="783" spans="1:7" ht="16.5" thickBot="1" x14ac:dyDescent="0.3">
      <c r="A783" s="113"/>
      <c r="B783" s="131" t="s">
        <v>130</v>
      </c>
      <c r="C783" s="132">
        <f>SUM(C759:C782)</f>
        <v>64</v>
      </c>
      <c r="D783" s="133"/>
      <c r="E783" s="133"/>
      <c r="F783" s="133"/>
      <c r="G783" s="133"/>
    </row>
    <row r="784" spans="1:7" ht="16.5" thickBot="1" x14ac:dyDescent="0.3"/>
    <row r="785" spans="1:7" x14ac:dyDescent="0.25">
      <c r="A785" s="105"/>
      <c r="B785" s="106" t="s">
        <v>58</v>
      </c>
      <c r="C785" s="107"/>
      <c r="D785" s="107"/>
      <c r="E785" s="107"/>
      <c r="F785" s="107"/>
      <c r="G785" s="108"/>
    </row>
    <row r="786" spans="1:7" x14ac:dyDescent="0.25">
      <c r="A786" s="110"/>
      <c r="G786" s="111"/>
    </row>
    <row r="787" spans="1:7" x14ac:dyDescent="0.25">
      <c r="A787" s="110"/>
      <c r="B787" s="112" t="s">
        <v>157</v>
      </c>
      <c r="G787" s="111"/>
    </row>
    <row r="788" spans="1:7" ht="16.5" thickBot="1" x14ac:dyDescent="0.3">
      <c r="A788" s="113"/>
      <c r="B788" s="114" t="s">
        <v>149</v>
      </c>
      <c r="C788" s="136"/>
      <c r="D788" s="136"/>
      <c r="E788" s="136"/>
      <c r="F788" s="136"/>
      <c r="G788" s="137"/>
    </row>
    <row r="789" spans="1:7" x14ac:dyDescent="0.25">
      <c r="A789" s="436" t="s">
        <v>97</v>
      </c>
      <c r="B789" s="437"/>
      <c r="C789" s="440" t="s">
        <v>155</v>
      </c>
      <c r="D789" s="424"/>
      <c r="E789" s="424"/>
      <c r="F789" s="443"/>
      <c r="G789" s="424"/>
    </row>
    <row r="790" spans="1:7" ht="16.5" thickBot="1" x14ac:dyDescent="0.3">
      <c r="A790" s="438"/>
      <c r="B790" s="439"/>
      <c r="C790" s="441"/>
      <c r="D790" s="425"/>
      <c r="E790" s="425"/>
      <c r="F790" s="444"/>
      <c r="G790" s="425"/>
    </row>
    <row r="791" spans="1:7" ht="19.5" thickBot="1" x14ac:dyDescent="0.35">
      <c r="A791" s="117" t="s">
        <v>98</v>
      </c>
      <c r="B791" s="118" t="s">
        <v>99</v>
      </c>
      <c r="C791" s="441"/>
      <c r="D791" s="425"/>
      <c r="E791" s="425"/>
      <c r="F791" s="444"/>
      <c r="G791" s="425"/>
    </row>
    <row r="792" spans="1:7" ht="16.5" thickBot="1" x14ac:dyDescent="0.3">
      <c r="A792" s="427" t="s">
        <v>100</v>
      </c>
      <c r="B792" s="119" t="s">
        <v>101</v>
      </c>
      <c r="C792" s="442"/>
      <c r="D792" s="426"/>
      <c r="E792" s="426"/>
      <c r="F792" s="445"/>
      <c r="G792" s="426"/>
    </row>
    <row r="793" spans="1:7" x14ac:dyDescent="0.25">
      <c r="A793" s="428"/>
      <c r="B793" s="120" t="s">
        <v>102</v>
      </c>
      <c r="C793" s="121">
        <v>4</v>
      </c>
      <c r="D793" s="121"/>
      <c r="E793" s="121"/>
      <c r="F793" s="121"/>
      <c r="G793" s="121"/>
    </row>
    <row r="794" spans="1:7" x14ac:dyDescent="0.25">
      <c r="A794" s="428"/>
      <c r="B794" s="122" t="s">
        <v>103</v>
      </c>
      <c r="C794" s="123">
        <v>4</v>
      </c>
      <c r="D794" s="123"/>
      <c r="E794" s="123"/>
      <c r="F794" s="123"/>
      <c r="G794" s="123"/>
    </row>
    <row r="795" spans="1:7" x14ac:dyDescent="0.25">
      <c r="A795" s="428"/>
      <c r="B795" s="120" t="s">
        <v>104</v>
      </c>
      <c r="C795" s="123">
        <v>4</v>
      </c>
      <c r="D795" s="123"/>
      <c r="E795" s="123"/>
      <c r="F795" s="123"/>
      <c r="G795" s="123"/>
    </row>
    <row r="796" spans="1:7" ht="16.5" thickBot="1" x14ac:dyDescent="0.3">
      <c r="A796" s="429"/>
      <c r="B796" s="124" t="s">
        <v>105</v>
      </c>
      <c r="C796" s="125">
        <v>5</v>
      </c>
      <c r="D796" s="125"/>
      <c r="E796" s="125"/>
      <c r="F796" s="125"/>
      <c r="G796" s="125"/>
    </row>
    <row r="797" spans="1:7" x14ac:dyDescent="0.25">
      <c r="A797" s="427" t="s">
        <v>106</v>
      </c>
      <c r="B797" s="119" t="s">
        <v>107</v>
      </c>
      <c r="C797" s="126"/>
      <c r="D797" s="126"/>
      <c r="E797" s="126"/>
      <c r="G797" s="126"/>
    </row>
    <row r="798" spans="1:7" x14ac:dyDescent="0.25">
      <c r="A798" s="428"/>
      <c r="B798" s="120" t="s">
        <v>108</v>
      </c>
      <c r="C798" s="123">
        <v>4</v>
      </c>
      <c r="D798" s="123"/>
      <c r="E798" s="123"/>
      <c r="F798" s="127"/>
      <c r="G798" s="123"/>
    </row>
    <row r="799" spans="1:7" x14ac:dyDescent="0.25">
      <c r="A799" s="428"/>
      <c r="B799" s="120" t="s">
        <v>109</v>
      </c>
      <c r="C799" s="123">
        <v>5</v>
      </c>
      <c r="D799" s="123"/>
      <c r="E799" s="123"/>
      <c r="F799" s="127"/>
      <c r="G799" s="123"/>
    </row>
    <row r="800" spans="1:7" x14ac:dyDescent="0.25">
      <c r="A800" s="428"/>
      <c r="B800" s="120" t="s">
        <v>110</v>
      </c>
      <c r="C800" s="123">
        <v>4</v>
      </c>
      <c r="D800" s="123"/>
      <c r="E800" s="123"/>
      <c r="F800" s="127"/>
      <c r="G800" s="123"/>
    </row>
    <row r="801" spans="1:7" x14ac:dyDescent="0.25">
      <c r="A801" s="428"/>
      <c r="B801" s="120" t="s">
        <v>111</v>
      </c>
      <c r="C801" s="123">
        <v>5</v>
      </c>
      <c r="D801" s="123"/>
      <c r="E801" s="123"/>
      <c r="F801" s="127"/>
      <c r="G801" s="123"/>
    </row>
    <row r="802" spans="1:7" ht="16.5" thickBot="1" x14ac:dyDescent="0.3">
      <c r="A802" s="429"/>
      <c r="B802" s="128" t="s">
        <v>112</v>
      </c>
      <c r="C802" s="125">
        <v>1</v>
      </c>
      <c r="D802" s="125"/>
      <c r="E802" s="125"/>
      <c r="F802" s="129"/>
      <c r="G802" s="125"/>
    </row>
    <row r="803" spans="1:7" x14ac:dyDescent="0.25">
      <c r="A803" s="430" t="s">
        <v>113</v>
      </c>
      <c r="B803" s="119" t="s">
        <v>114</v>
      </c>
      <c r="C803" s="126"/>
      <c r="D803" s="126"/>
      <c r="E803" s="126"/>
      <c r="G803" s="126"/>
    </row>
    <row r="804" spans="1:7" x14ac:dyDescent="0.25">
      <c r="A804" s="431"/>
      <c r="B804" s="120" t="s">
        <v>115</v>
      </c>
      <c r="C804" s="123">
        <v>4</v>
      </c>
      <c r="D804" s="123"/>
      <c r="E804" s="123"/>
      <c r="F804" s="127"/>
      <c r="G804" s="123"/>
    </row>
    <row r="805" spans="1:7" x14ac:dyDescent="0.25">
      <c r="A805" s="431"/>
      <c r="B805" s="120" t="s">
        <v>116</v>
      </c>
      <c r="C805" s="123">
        <v>4</v>
      </c>
      <c r="D805" s="123"/>
      <c r="E805" s="123"/>
      <c r="F805" s="127"/>
      <c r="G805" s="123"/>
    </row>
    <row r="806" spans="1:7" x14ac:dyDescent="0.25">
      <c r="A806" s="431"/>
      <c r="B806" s="120" t="s">
        <v>117</v>
      </c>
      <c r="C806" s="123">
        <v>4</v>
      </c>
      <c r="D806" s="123"/>
      <c r="E806" s="123"/>
      <c r="F806" s="127"/>
      <c r="G806" s="123"/>
    </row>
    <row r="807" spans="1:7" ht="16.5" thickBot="1" x14ac:dyDescent="0.3">
      <c r="A807" s="432"/>
      <c r="B807" s="128" t="s">
        <v>118</v>
      </c>
      <c r="C807" s="125">
        <v>3</v>
      </c>
      <c r="D807" s="125"/>
      <c r="E807" s="125"/>
      <c r="F807" s="129"/>
      <c r="G807" s="125"/>
    </row>
    <row r="808" spans="1:7" x14ac:dyDescent="0.25">
      <c r="A808" s="433" t="s">
        <v>119</v>
      </c>
      <c r="B808" s="119" t="s">
        <v>120</v>
      </c>
      <c r="C808" s="126"/>
      <c r="D808" s="126"/>
      <c r="E808" s="126"/>
      <c r="G808" s="126"/>
    </row>
    <row r="809" spans="1:7" x14ac:dyDescent="0.25">
      <c r="A809" s="434"/>
      <c r="B809" s="120" t="s">
        <v>121</v>
      </c>
      <c r="C809" s="123">
        <v>4</v>
      </c>
      <c r="D809" s="123"/>
      <c r="E809" s="123"/>
      <c r="F809" s="127"/>
      <c r="G809" s="123"/>
    </row>
    <row r="810" spans="1:7" x14ac:dyDescent="0.25">
      <c r="A810" s="434"/>
      <c r="B810" s="120" t="s">
        <v>122</v>
      </c>
      <c r="C810" s="123">
        <v>5</v>
      </c>
      <c r="D810" s="123"/>
      <c r="E810" s="123"/>
      <c r="F810" s="127"/>
      <c r="G810" s="123"/>
    </row>
    <row r="811" spans="1:7" ht="16.5" thickBot="1" x14ac:dyDescent="0.3">
      <c r="A811" s="435"/>
      <c r="B811" s="128" t="s">
        <v>123</v>
      </c>
      <c r="C811" s="125">
        <v>3</v>
      </c>
      <c r="D811" s="125"/>
      <c r="E811" s="125"/>
      <c r="F811" s="129"/>
      <c r="G811" s="125"/>
    </row>
    <row r="812" spans="1:7" x14ac:dyDescent="0.25">
      <c r="A812" s="433" t="s">
        <v>124</v>
      </c>
      <c r="B812" s="119" t="s">
        <v>125</v>
      </c>
      <c r="C812" s="126"/>
      <c r="D812" s="130"/>
      <c r="E812" s="126"/>
      <c r="G812" s="126"/>
    </row>
    <row r="813" spans="1:7" x14ac:dyDescent="0.25">
      <c r="A813" s="434"/>
      <c r="B813" s="120" t="s">
        <v>126</v>
      </c>
      <c r="C813" s="123">
        <v>5</v>
      </c>
      <c r="D813" s="123"/>
      <c r="E813" s="123"/>
      <c r="F813" s="127"/>
      <c r="G813" s="123"/>
    </row>
    <row r="814" spans="1:7" x14ac:dyDescent="0.25">
      <c r="A814" s="434"/>
      <c r="B814" s="120" t="s">
        <v>127</v>
      </c>
      <c r="C814" s="123">
        <v>3</v>
      </c>
      <c r="D814" s="123"/>
      <c r="E814" s="123"/>
      <c r="F814" s="127"/>
      <c r="G814" s="123"/>
    </row>
    <row r="815" spans="1:7" x14ac:dyDescent="0.25">
      <c r="A815" s="434"/>
      <c r="B815" s="120" t="s">
        <v>128</v>
      </c>
      <c r="C815" s="123">
        <v>2</v>
      </c>
      <c r="D815" s="123"/>
      <c r="E815" s="123"/>
      <c r="F815" s="127"/>
      <c r="G815" s="123"/>
    </row>
    <row r="816" spans="1:7" ht="16.5" thickBot="1" x14ac:dyDescent="0.3">
      <c r="A816" s="435"/>
      <c r="B816" s="128" t="s">
        <v>129</v>
      </c>
      <c r="C816" s="125">
        <v>5</v>
      </c>
      <c r="D816" s="125"/>
      <c r="E816" s="125"/>
      <c r="F816" s="129"/>
      <c r="G816" s="125"/>
    </row>
    <row r="817" spans="1:7" ht="16.5" thickBot="1" x14ac:dyDescent="0.3">
      <c r="A817" s="113"/>
      <c r="B817" s="131" t="s">
        <v>130</v>
      </c>
      <c r="C817" s="132">
        <f>SUM(C793:C816)</f>
        <v>78</v>
      </c>
      <c r="D817" s="133"/>
      <c r="E817" s="133"/>
      <c r="F817" s="133"/>
      <c r="G817" s="133"/>
    </row>
    <row r="818" spans="1:7" ht="16.5" thickBot="1" x14ac:dyDescent="0.3">
      <c r="B818" s="142"/>
    </row>
    <row r="819" spans="1:7" x14ac:dyDescent="0.25">
      <c r="A819" s="105"/>
      <c r="B819" s="112" t="s">
        <v>58</v>
      </c>
      <c r="C819" s="107"/>
      <c r="D819" s="107"/>
      <c r="E819" s="107"/>
      <c r="F819" s="107"/>
      <c r="G819" s="108"/>
    </row>
    <row r="820" spans="1:7" x14ac:dyDescent="0.25">
      <c r="A820" s="110"/>
      <c r="G820" s="111"/>
    </row>
    <row r="821" spans="1:7" x14ac:dyDescent="0.25">
      <c r="A821" s="110"/>
      <c r="B821" s="112" t="s">
        <v>158</v>
      </c>
      <c r="G821" s="111"/>
    </row>
    <row r="822" spans="1:7" ht="16.5" thickBot="1" x14ac:dyDescent="0.3">
      <c r="B822" s="135" t="s">
        <v>159</v>
      </c>
      <c r="C822" s="136"/>
      <c r="D822" s="136"/>
      <c r="E822" s="136"/>
      <c r="F822" s="136"/>
      <c r="G822" s="137"/>
    </row>
    <row r="823" spans="1:7" x14ac:dyDescent="0.25">
      <c r="A823" s="436" t="s">
        <v>97</v>
      </c>
      <c r="B823" s="437"/>
      <c r="C823" s="440">
        <v>43691</v>
      </c>
      <c r="D823" s="424"/>
      <c r="E823" s="424"/>
      <c r="F823" s="443"/>
      <c r="G823" s="424"/>
    </row>
    <row r="824" spans="1:7" ht="16.5" thickBot="1" x14ac:dyDescent="0.3">
      <c r="A824" s="438"/>
      <c r="B824" s="439"/>
      <c r="C824" s="441"/>
      <c r="D824" s="425"/>
      <c r="E824" s="425"/>
      <c r="F824" s="444"/>
      <c r="G824" s="425"/>
    </row>
    <row r="825" spans="1:7" ht="19.5" thickBot="1" x14ac:dyDescent="0.35">
      <c r="A825" s="117" t="s">
        <v>98</v>
      </c>
      <c r="B825" s="118" t="s">
        <v>99</v>
      </c>
      <c r="C825" s="441"/>
      <c r="D825" s="425"/>
      <c r="E825" s="425"/>
      <c r="F825" s="444"/>
      <c r="G825" s="425"/>
    </row>
    <row r="826" spans="1:7" ht="16.5" thickBot="1" x14ac:dyDescent="0.3">
      <c r="A826" s="427" t="s">
        <v>100</v>
      </c>
      <c r="B826" s="119" t="s">
        <v>101</v>
      </c>
      <c r="C826" s="442"/>
      <c r="D826" s="426"/>
      <c r="E826" s="426"/>
      <c r="F826" s="445"/>
      <c r="G826" s="426"/>
    </row>
    <row r="827" spans="1:7" x14ac:dyDescent="0.25">
      <c r="A827" s="428"/>
      <c r="B827" s="120" t="s">
        <v>102</v>
      </c>
      <c r="C827" s="121">
        <v>1</v>
      </c>
      <c r="D827" s="121"/>
      <c r="E827" s="121"/>
      <c r="F827" s="121"/>
      <c r="G827" s="121"/>
    </row>
    <row r="828" spans="1:7" x14ac:dyDescent="0.25">
      <c r="A828" s="428"/>
      <c r="B828" s="122" t="s">
        <v>103</v>
      </c>
      <c r="C828" s="123">
        <v>2</v>
      </c>
      <c r="D828" s="123"/>
      <c r="E828" s="123"/>
      <c r="F828" s="123"/>
      <c r="G828" s="123"/>
    </row>
    <row r="829" spans="1:7" x14ac:dyDescent="0.25">
      <c r="A829" s="428"/>
      <c r="B829" s="120" t="s">
        <v>104</v>
      </c>
      <c r="C829" s="123">
        <v>1</v>
      </c>
      <c r="D829" s="123"/>
      <c r="E829" s="123"/>
      <c r="F829" s="123"/>
      <c r="G829" s="123"/>
    </row>
    <row r="830" spans="1:7" ht="16.5" thickBot="1" x14ac:dyDescent="0.3">
      <c r="A830" s="429"/>
      <c r="B830" s="124" t="s">
        <v>105</v>
      </c>
      <c r="C830" s="125">
        <v>2</v>
      </c>
      <c r="D830" s="125"/>
      <c r="E830" s="125"/>
      <c r="F830" s="125"/>
      <c r="G830" s="125"/>
    </row>
    <row r="831" spans="1:7" x14ac:dyDescent="0.25">
      <c r="A831" s="427" t="s">
        <v>106</v>
      </c>
      <c r="B831" s="119" t="s">
        <v>107</v>
      </c>
      <c r="C831" s="126"/>
      <c r="D831" s="126"/>
      <c r="E831" s="126"/>
      <c r="G831" s="126"/>
    </row>
    <row r="832" spans="1:7" x14ac:dyDescent="0.25">
      <c r="A832" s="428"/>
      <c r="B832" s="120" t="s">
        <v>108</v>
      </c>
      <c r="C832" s="123">
        <v>1</v>
      </c>
      <c r="D832" s="123"/>
      <c r="E832" s="123"/>
      <c r="F832" s="127"/>
      <c r="G832" s="123"/>
    </row>
    <row r="833" spans="1:7" x14ac:dyDescent="0.25">
      <c r="A833" s="428"/>
      <c r="B833" s="120" t="s">
        <v>109</v>
      </c>
      <c r="C833" s="123">
        <v>2</v>
      </c>
      <c r="D833" s="123"/>
      <c r="E833" s="123"/>
      <c r="F833" s="127"/>
      <c r="G833" s="123"/>
    </row>
    <row r="834" spans="1:7" x14ac:dyDescent="0.25">
      <c r="A834" s="428"/>
      <c r="B834" s="120" t="s">
        <v>110</v>
      </c>
      <c r="C834" s="123">
        <v>1</v>
      </c>
      <c r="D834" s="123"/>
      <c r="E834" s="123"/>
      <c r="F834" s="127"/>
      <c r="G834" s="123"/>
    </row>
    <row r="835" spans="1:7" x14ac:dyDescent="0.25">
      <c r="A835" s="428"/>
      <c r="B835" s="120" t="s">
        <v>111</v>
      </c>
      <c r="C835" s="123">
        <v>1</v>
      </c>
      <c r="D835" s="123"/>
      <c r="E835" s="123"/>
      <c r="F835" s="127"/>
      <c r="G835" s="123"/>
    </row>
    <row r="836" spans="1:7" ht="16.5" thickBot="1" x14ac:dyDescent="0.3">
      <c r="A836" s="429"/>
      <c r="B836" s="128" t="s">
        <v>112</v>
      </c>
      <c r="C836" s="125">
        <v>3</v>
      </c>
      <c r="D836" s="125"/>
      <c r="E836" s="125"/>
      <c r="F836" s="129"/>
      <c r="G836" s="125"/>
    </row>
    <row r="837" spans="1:7" x14ac:dyDescent="0.25">
      <c r="A837" s="430" t="s">
        <v>113</v>
      </c>
      <c r="B837" s="119" t="s">
        <v>114</v>
      </c>
      <c r="C837" s="126"/>
      <c r="D837" s="126"/>
      <c r="E837" s="126"/>
      <c r="G837" s="126"/>
    </row>
    <row r="838" spans="1:7" x14ac:dyDescent="0.25">
      <c r="A838" s="431"/>
      <c r="B838" s="120" t="s">
        <v>115</v>
      </c>
      <c r="C838" s="123">
        <v>2</v>
      </c>
      <c r="D838" s="123"/>
      <c r="E838" s="123"/>
      <c r="F838" s="127"/>
      <c r="G838" s="123"/>
    </row>
    <row r="839" spans="1:7" x14ac:dyDescent="0.25">
      <c r="A839" s="431"/>
      <c r="B839" s="120" t="s">
        <v>116</v>
      </c>
      <c r="C839" s="123">
        <v>2</v>
      </c>
      <c r="D839" s="123"/>
      <c r="E839" s="123"/>
      <c r="F839" s="127"/>
      <c r="G839" s="123"/>
    </row>
    <row r="840" spans="1:7" x14ac:dyDescent="0.25">
      <c r="A840" s="431"/>
      <c r="B840" s="120" t="s">
        <v>117</v>
      </c>
      <c r="C840" s="123">
        <v>2</v>
      </c>
      <c r="D840" s="123"/>
      <c r="E840" s="123"/>
      <c r="F840" s="127"/>
      <c r="G840" s="123"/>
    </row>
    <row r="841" spans="1:7" ht="16.5" thickBot="1" x14ac:dyDescent="0.3">
      <c r="A841" s="432"/>
      <c r="B841" s="128" t="s">
        <v>118</v>
      </c>
      <c r="C841" s="125">
        <v>3</v>
      </c>
      <c r="D841" s="125"/>
      <c r="E841" s="125"/>
      <c r="F841" s="129"/>
      <c r="G841" s="125"/>
    </row>
    <row r="842" spans="1:7" x14ac:dyDescent="0.25">
      <c r="A842" s="433" t="s">
        <v>119</v>
      </c>
      <c r="B842" s="119" t="s">
        <v>120</v>
      </c>
      <c r="C842" s="126"/>
      <c r="D842" s="126"/>
      <c r="E842" s="126"/>
      <c r="G842" s="126"/>
    </row>
    <row r="843" spans="1:7" x14ac:dyDescent="0.25">
      <c r="A843" s="434"/>
      <c r="B843" s="120" t="s">
        <v>121</v>
      </c>
      <c r="C843" s="123">
        <v>3</v>
      </c>
      <c r="D843" s="123"/>
      <c r="E843" s="123"/>
      <c r="F843" s="127"/>
      <c r="G843" s="123"/>
    </row>
    <row r="844" spans="1:7" x14ac:dyDescent="0.25">
      <c r="A844" s="434"/>
      <c r="B844" s="120" t="s">
        <v>122</v>
      </c>
      <c r="C844" s="123">
        <v>2</v>
      </c>
      <c r="D844" s="123"/>
      <c r="E844" s="123"/>
      <c r="F844" s="127"/>
      <c r="G844" s="123"/>
    </row>
    <row r="845" spans="1:7" ht="16.5" thickBot="1" x14ac:dyDescent="0.3">
      <c r="A845" s="435"/>
      <c r="B845" s="128" t="s">
        <v>123</v>
      </c>
      <c r="C845" s="125">
        <v>3</v>
      </c>
      <c r="D845" s="125"/>
      <c r="E845" s="125"/>
      <c r="F845" s="129"/>
      <c r="G845" s="125"/>
    </row>
    <row r="846" spans="1:7" x14ac:dyDescent="0.25">
      <c r="A846" s="433" t="s">
        <v>124</v>
      </c>
      <c r="B846" s="119" t="s">
        <v>125</v>
      </c>
      <c r="C846" s="126"/>
      <c r="D846" s="130"/>
      <c r="E846" s="126"/>
      <c r="G846" s="126"/>
    </row>
    <row r="847" spans="1:7" x14ac:dyDescent="0.25">
      <c r="A847" s="434"/>
      <c r="B847" s="120" t="s">
        <v>126</v>
      </c>
      <c r="C847" s="123">
        <v>5</v>
      </c>
      <c r="D847" s="123"/>
      <c r="E847" s="123"/>
      <c r="F847" s="127"/>
      <c r="G847" s="123"/>
    </row>
    <row r="848" spans="1:7" x14ac:dyDescent="0.25">
      <c r="A848" s="434"/>
      <c r="B848" s="120" t="s">
        <v>127</v>
      </c>
      <c r="C848" s="123">
        <v>1</v>
      </c>
      <c r="D848" s="123"/>
      <c r="E848" s="123"/>
      <c r="F848" s="127"/>
      <c r="G848" s="123"/>
    </row>
    <row r="849" spans="1:7" x14ac:dyDescent="0.25">
      <c r="A849" s="434"/>
      <c r="B849" s="120" t="s">
        <v>128</v>
      </c>
      <c r="C849" s="123">
        <v>1</v>
      </c>
      <c r="D849" s="123"/>
      <c r="E849" s="123"/>
      <c r="F849" s="127"/>
      <c r="G849" s="123"/>
    </row>
    <row r="850" spans="1:7" ht="16.5" thickBot="1" x14ac:dyDescent="0.3">
      <c r="A850" s="435"/>
      <c r="B850" s="128" t="s">
        <v>129</v>
      </c>
      <c r="C850" s="125">
        <v>3</v>
      </c>
      <c r="D850" s="125"/>
      <c r="E850" s="125"/>
      <c r="F850" s="129"/>
      <c r="G850" s="125"/>
    </row>
    <row r="851" spans="1:7" ht="16.5" thickBot="1" x14ac:dyDescent="0.3">
      <c r="A851" s="113"/>
      <c r="B851" s="131" t="s">
        <v>130</v>
      </c>
      <c r="C851" s="132">
        <f>SUM(C827:C850)</f>
        <v>41</v>
      </c>
      <c r="D851" s="133">
        <f>SUM(D827:D850)</f>
        <v>0</v>
      </c>
      <c r="E851" s="133">
        <f>SUM(E827:E850)</f>
        <v>0</v>
      </c>
      <c r="F851" s="133">
        <f>SUM(F827:F850)</f>
        <v>0</v>
      </c>
      <c r="G851" s="133">
        <f>SUM(G827:G850)</f>
        <v>0</v>
      </c>
    </row>
    <row r="852" spans="1:7" ht="16.5" thickBot="1" x14ac:dyDescent="0.3"/>
    <row r="853" spans="1:7" x14ac:dyDescent="0.25">
      <c r="A853" s="105"/>
      <c r="B853" s="112" t="s">
        <v>58</v>
      </c>
      <c r="C853" s="107"/>
      <c r="D853" s="107"/>
      <c r="E853" s="107"/>
      <c r="F853" s="107"/>
      <c r="G853" s="108"/>
    </row>
    <row r="854" spans="1:7" x14ac:dyDescent="0.25">
      <c r="A854" s="110"/>
      <c r="G854" s="111"/>
    </row>
    <row r="855" spans="1:7" x14ac:dyDescent="0.25">
      <c r="A855" s="110"/>
      <c r="B855" s="112" t="s">
        <v>160</v>
      </c>
      <c r="G855" s="111"/>
    </row>
    <row r="856" spans="1:7" ht="16.5" thickBot="1" x14ac:dyDescent="0.3">
      <c r="B856" s="135" t="s">
        <v>161</v>
      </c>
      <c r="C856" s="136"/>
      <c r="D856" s="136"/>
      <c r="E856" s="136"/>
      <c r="F856" s="136"/>
      <c r="G856" s="137"/>
    </row>
    <row r="857" spans="1:7" x14ac:dyDescent="0.25">
      <c r="A857" s="436" t="s">
        <v>97</v>
      </c>
      <c r="B857" s="437"/>
      <c r="C857" s="440" t="s">
        <v>144</v>
      </c>
      <c r="D857" s="424"/>
      <c r="E857" s="424"/>
      <c r="F857" s="443"/>
      <c r="G857" s="424"/>
    </row>
    <row r="858" spans="1:7" ht="16.5" thickBot="1" x14ac:dyDescent="0.3">
      <c r="A858" s="438"/>
      <c r="B858" s="439"/>
      <c r="C858" s="441"/>
      <c r="D858" s="425"/>
      <c r="E858" s="425"/>
      <c r="F858" s="444"/>
      <c r="G858" s="425"/>
    </row>
    <row r="859" spans="1:7" ht="19.5" thickBot="1" x14ac:dyDescent="0.35">
      <c r="A859" s="117" t="s">
        <v>98</v>
      </c>
      <c r="B859" s="118" t="s">
        <v>99</v>
      </c>
      <c r="C859" s="441"/>
      <c r="D859" s="425"/>
      <c r="E859" s="425"/>
      <c r="F859" s="444"/>
      <c r="G859" s="425"/>
    </row>
    <row r="860" spans="1:7" ht="16.5" thickBot="1" x14ac:dyDescent="0.3">
      <c r="A860" s="427" t="s">
        <v>100</v>
      </c>
      <c r="B860" s="119" t="s">
        <v>101</v>
      </c>
      <c r="C860" s="442"/>
      <c r="D860" s="426"/>
      <c r="E860" s="426"/>
      <c r="F860" s="445"/>
      <c r="G860" s="426"/>
    </row>
    <row r="861" spans="1:7" x14ac:dyDescent="0.25">
      <c r="A861" s="428"/>
      <c r="B861" s="120" t="s">
        <v>102</v>
      </c>
      <c r="C861" s="121">
        <v>5</v>
      </c>
      <c r="D861" s="121"/>
      <c r="E861" s="121"/>
      <c r="F861" s="121"/>
      <c r="G861" s="121"/>
    </row>
    <row r="862" spans="1:7" x14ac:dyDescent="0.25">
      <c r="A862" s="428"/>
      <c r="B862" s="122" t="s">
        <v>103</v>
      </c>
      <c r="C862" s="123">
        <v>5</v>
      </c>
      <c r="D862" s="123"/>
      <c r="E862" s="123"/>
      <c r="F862" s="123"/>
      <c r="G862" s="123"/>
    </row>
    <row r="863" spans="1:7" x14ac:dyDescent="0.25">
      <c r="A863" s="428"/>
      <c r="B863" s="120" t="s">
        <v>104</v>
      </c>
      <c r="C863" s="123">
        <v>5</v>
      </c>
      <c r="D863" s="123"/>
      <c r="E863" s="123"/>
      <c r="F863" s="123"/>
      <c r="G863" s="123"/>
    </row>
    <row r="864" spans="1:7" ht="16.5" thickBot="1" x14ac:dyDescent="0.3">
      <c r="A864" s="429"/>
      <c r="B864" s="124" t="s">
        <v>105</v>
      </c>
      <c r="C864" s="125">
        <v>5</v>
      </c>
      <c r="D864" s="125"/>
      <c r="E864" s="125"/>
      <c r="F864" s="125"/>
      <c r="G864" s="125"/>
    </row>
    <row r="865" spans="1:7" x14ac:dyDescent="0.25">
      <c r="A865" s="427" t="s">
        <v>106</v>
      </c>
      <c r="B865" s="119" t="s">
        <v>107</v>
      </c>
      <c r="C865" s="126"/>
      <c r="D865" s="126"/>
      <c r="E865" s="126"/>
      <c r="G865" s="126"/>
    </row>
    <row r="866" spans="1:7" x14ac:dyDescent="0.25">
      <c r="A866" s="428"/>
      <c r="B866" s="120" t="s">
        <v>108</v>
      </c>
      <c r="C866" s="123">
        <v>3</v>
      </c>
      <c r="D866" s="123"/>
      <c r="E866" s="123"/>
      <c r="F866" s="127"/>
      <c r="G866" s="123"/>
    </row>
    <row r="867" spans="1:7" x14ac:dyDescent="0.25">
      <c r="A867" s="428"/>
      <c r="B867" s="120" t="s">
        <v>109</v>
      </c>
      <c r="C867" s="123">
        <v>4</v>
      </c>
      <c r="D867" s="123"/>
      <c r="E867" s="123"/>
      <c r="F867" s="127"/>
      <c r="G867" s="123"/>
    </row>
    <row r="868" spans="1:7" x14ac:dyDescent="0.25">
      <c r="A868" s="428"/>
      <c r="B868" s="120" t="s">
        <v>110</v>
      </c>
      <c r="C868" s="123">
        <v>4</v>
      </c>
      <c r="D868" s="123"/>
      <c r="E868" s="123"/>
      <c r="F868" s="127"/>
      <c r="G868" s="123"/>
    </row>
    <row r="869" spans="1:7" x14ac:dyDescent="0.25">
      <c r="A869" s="428"/>
      <c r="B869" s="120" t="s">
        <v>111</v>
      </c>
      <c r="C869" s="123">
        <v>2</v>
      </c>
      <c r="D869" s="123"/>
      <c r="E869" s="123"/>
      <c r="F869" s="127"/>
      <c r="G869" s="123"/>
    </row>
    <row r="870" spans="1:7" ht="16.5" thickBot="1" x14ac:dyDescent="0.3">
      <c r="A870" s="429"/>
      <c r="B870" s="128" t="s">
        <v>112</v>
      </c>
      <c r="C870" s="125">
        <v>4</v>
      </c>
      <c r="D870" s="125"/>
      <c r="E870" s="125"/>
      <c r="F870" s="129"/>
      <c r="G870" s="125"/>
    </row>
    <row r="871" spans="1:7" x14ac:dyDescent="0.25">
      <c r="A871" s="430" t="s">
        <v>113</v>
      </c>
      <c r="B871" s="119" t="s">
        <v>114</v>
      </c>
      <c r="C871" s="126"/>
      <c r="D871" s="126"/>
      <c r="E871" s="126"/>
      <c r="G871" s="126"/>
    </row>
    <row r="872" spans="1:7" x14ac:dyDescent="0.25">
      <c r="A872" s="431"/>
      <c r="B872" s="120" t="s">
        <v>115</v>
      </c>
      <c r="C872" s="123">
        <v>5</v>
      </c>
      <c r="D872" s="123"/>
      <c r="E872" s="123"/>
      <c r="F872" s="127"/>
      <c r="G872" s="123"/>
    </row>
    <row r="873" spans="1:7" x14ac:dyDescent="0.25">
      <c r="A873" s="431"/>
      <c r="B873" s="120" t="s">
        <v>116</v>
      </c>
      <c r="C873" s="123">
        <v>3</v>
      </c>
      <c r="D873" s="123"/>
      <c r="E873" s="123"/>
      <c r="F873" s="127"/>
      <c r="G873" s="123"/>
    </row>
    <row r="874" spans="1:7" x14ac:dyDescent="0.25">
      <c r="A874" s="431"/>
      <c r="B874" s="120" t="s">
        <v>117</v>
      </c>
      <c r="C874" s="123">
        <v>4</v>
      </c>
      <c r="D874" s="123"/>
      <c r="E874" s="123"/>
      <c r="F874" s="127"/>
      <c r="G874" s="123"/>
    </row>
    <row r="875" spans="1:7" ht="16.5" thickBot="1" x14ac:dyDescent="0.3">
      <c r="A875" s="432"/>
      <c r="B875" s="128" t="s">
        <v>118</v>
      </c>
      <c r="C875" s="125">
        <v>4</v>
      </c>
      <c r="D875" s="125"/>
      <c r="E875" s="125"/>
      <c r="F875" s="129"/>
      <c r="G875" s="125"/>
    </row>
    <row r="876" spans="1:7" x14ac:dyDescent="0.25">
      <c r="A876" s="433" t="s">
        <v>119</v>
      </c>
      <c r="B876" s="119" t="s">
        <v>120</v>
      </c>
      <c r="C876" s="126"/>
      <c r="D876" s="126"/>
      <c r="E876" s="126"/>
      <c r="G876" s="126"/>
    </row>
    <row r="877" spans="1:7" x14ac:dyDescent="0.25">
      <c r="A877" s="434"/>
      <c r="B877" s="120" t="s">
        <v>121</v>
      </c>
      <c r="C877" s="123">
        <v>2</v>
      </c>
      <c r="D877" s="123"/>
      <c r="E877" s="123"/>
      <c r="F877" s="127"/>
      <c r="G877" s="123"/>
    </row>
    <row r="878" spans="1:7" x14ac:dyDescent="0.25">
      <c r="A878" s="434"/>
      <c r="B878" s="120" t="s">
        <v>122</v>
      </c>
      <c r="C878" s="123">
        <v>4</v>
      </c>
      <c r="D878" s="123"/>
      <c r="E878" s="123"/>
      <c r="F878" s="127"/>
      <c r="G878" s="123"/>
    </row>
    <row r="879" spans="1:7" ht="16.5" thickBot="1" x14ac:dyDescent="0.3">
      <c r="A879" s="435"/>
      <c r="B879" s="128" t="s">
        <v>123</v>
      </c>
      <c r="C879" s="125">
        <v>5</v>
      </c>
      <c r="D879" s="125"/>
      <c r="E879" s="125"/>
      <c r="F879" s="129"/>
      <c r="G879" s="125"/>
    </row>
    <row r="880" spans="1:7" x14ac:dyDescent="0.25">
      <c r="A880" s="433" t="s">
        <v>124</v>
      </c>
      <c r="B880" s="119" t="s">
        <v>125</v>
      </c>
      <c r="C880" s="126"/>
      <c r="D880" s="130"/>
      <c r="E880" s="126"/>
      <c r="G880" s="126"/>
    </row>
    <row r="881" spans="1:7" x14ac:dyDescent="0.25">
      <c r="A881" s="434"/>
      <c r="B881" s="120" t="s">
        <v>126</v>
      </c>
      <c r="C881" s="123">
        <v>5</v>
      </c>
      <c r="D881" s="123"/>
      <c r="E881" s="123"/>
      <c r="F881" s="127"/>
      <c r="G881" s="123"/>
    </row>
    <row r="882" spans="1:7" x14ac:dyDescent="0.25">
      <c r="A882" s="434"/>
      <c r="B882" s="120" t="s">
        <v>127</v>
      </c>
      <c r="C882" s="123">
        <v>3</v>
      </c>
      <c r="D882" s="123"/>
      <c r="E882" s="123"/>
      <c r="F882" s="127"/>
      <c r="G882" s="123"/>
    </row>
    <row r="883" spans="1:7" x14ac:dyDescent="0.25">
      <c r="A883" s="434"/>
      <c r="B883" s="120" t="s">
        <v>128</v>
      </c>
      <c r="C883" s="123">
        <v>3</v>
      </c>
      <c r="D883" s="123"/>
      <c r="E883" s="123"/>
      <c r="F883" s="127"/>
      <c r="G883" s="123"/>
    </row>
    <row r="884" spans="1:7" ht="16.5" thickBot="1" x14ac:dyDescent="0.3">
      <c r="A884" s="435"/>
      <c r="B884" s="128" t="s">
        <v>129</v>
      </c>
      <c r="C884" s="125">
        <v>4</v>
      </c>
      <c r="D884" s="125"/>
      <c r="E884" s="125"/>
      <c r="F884" s="129"/>
      <c r="G884" s="125"/>
    </row>
    <row r="885" spans="1:7" ht="16.5" thickBot="1" x14ac:dyDescent="0.3">
      <c r="A885" s="113"/>
      <c r="B885" s="131" t="s">
        <v>130</v>
      </c>
      <c r="C885" s="132">
        <f>SUM(C861:C884)</f>
        <v>79</v>
      </c>
      <c r="D885" s="133">
        <f>SUM(D861:D884)</f>
        <v>0</v>
      </c>
      <c r="E885" s="133">
        <f>SUM(E861:E884)</f>
        <v>0</v>
      </c>
      <c r="F885" s="133">
        <f>SUM(F861:F884)</f>
        <v>0</v>
      </c>
      <c r="G885" s="133">
        <f>SUM(G861:G884)</f>
        <v>0</v>
      </c>
    </row>
    <row r="886" spans="1:7" ht="16.5" thickBot="1" x14ac:dyDescent="0.3">
      <c r="B886" s="134"/>
    </row>
    <row r="887" spans="1:7" x14ac:dyDescent="0.25">
      <c r="A887" s="105"/>
      <c r="B887" s="112" t="s">
        <v>58</v>
      </c>
      <c r="C887" s="107"/>
      <c r="D887" s="107"/>
      <c r="E887" s="107"/>
      <c r="F887" s="107"/>
      <c r="G887" s="108"/>
    </row>
    <row r="888" spans="1:7" x14ac:dyDescent="0.25">
      <c r="A888" s="110"/>
      <c r="G888" s="111"/>
    </row>
    <row r="889" spans="1:7" x14ac:dyDescent="0.25">
      <c r="A889" s="110"/>
      <c r="B889" s="112" t="s">
        <v>162</v>
      </c>
      <c r="G889" s="111"/>
    </row>
    <row r="890" spans="1:7" ht="16.5" thickBot="1" x14ac:dyDescent="0.3">
      <c r="B890" s="135" t="s">
        <v>163</v>
      </c>
      <c r="C890" s="136"/>
      <c r="D890" s="136"/>
      <c r="E890" s="136"/>
      <c r="F890" s="136"/>
      <c r="G890" s="137"/>
    </row>
    <row r="891" spans="1:7" x14ac:dyDescent="0.25">
      <c r="A891" s="436" t="s">
        <v>97</v>
      </c>
      <c r="B891" s="437"/>
      <c r="C891" s="440">
        <v>43705</v>
      </c>
      <c r="D891" s="424"/>
      <c r="E891" s="424"/>
      <c r="F891" s="443"/>
      <c r="G891" s="424"/>
    </row>
    <row r="892" spans="1:7" ht="16.5" thickBot="1" x14ac:dyDescent="0.3">
      <c r="A892" s="438"/>
      <c r="B892" s="439"/>
      <c r="C892" s="441"/>
      <c r="D892" s="425"/>
      <c r="E892" s="425"/>
      <c r="F892" s="444"/>
      <c r="G892" s="425"/>
    </row>
    <row r="893" spans="1:7" ht="19.5" thickBot="1" x14ac:dyDescent="0.35">
      <c r="A893" s="117" t="s">
        <v>98</v>
      </c>
      <c r="B893" s="118" t="s">
        <v>99</v>
      </c>
      <c r="C893" s="441"/>
      <c r="D893" s="425"/>
      <c r="E893" s="425"/>
      <c r="F893" s="444"/>
      <c r="G893" s="425"/>
    </row>
    <row r="894" spans="1:7" ht="16.5" thickBot="1" x14ac:dyDescent="0.3">
      <c r="A894" s="427" t="s">
        <v>100</v>
      </c>
      <c r="B894" s="119" t="s">
        <v>101</v>
      </c>
      <c r="C894" s="442"/>
      <c r="D894" s="426"/>
      <c r="E894" s="426"/>
      <c r="F894" s="445"/>
      <c r="G894" s="426"/>
    </row>
    <row r="895" spans="1:7" x14ac:dyDescent="0.25">
      <c r="A895" s="428"/>
      <c r="B895" s="120" t="s">
        <v>102</v>
      </c>
      <c r="C895" s="121">
        <v>5</v>
      </c>
      <c r="D895" s="121"/>
      <c r="E895" s="121"/>
      <c r="F895" s="121"/>
      <c r="G895" s="121"/>
    </row>
    <row r="896" spans="1:7" x14ac:dyDescent="0.25">
      <c r="A896" s="428"/>
      <c r="B896" s="122" t="s">
        <v>103</v>
      </c>
      <c r="C896" s="123">
        <v>5</v>
      </c>
      <c r="D896" s="123"/>
      <c r="E896" s="123"/>
      <c r="F896" s="123"/>
      <c r="G896" s="123"/>
    </row>
    <row r="897" spans="1:7" x14ac:dyDescent="0.25">
      <c r="A897" s="428"/>
      <c r="B897" s="120" t="s">
        <v>104</v>
      </c>
      <c r="C897" s="123">
        <v>5</v>
      </c>
      <c r="D897" s="123"/>
      <c r="E897" s="123"/>
      <c r="F897" s="123"/>
      <c r="G897" s="123"/>
    </row>
    <row r="898" spans="1:7" ht="16.5" thickBot="1" x14ac:dyDescent="0.3">
      <c r="A898" s="429"/>
      <c r="B898" s="124" t="s">
        <v>105</v>
      </c>
      <c r="C898" s="125">
        <v>4</v>
      </c>
      <c r="D898" s="125"/>
      <c r="E898" s="125"/>
      <c r="F898" s="125"/>
      <c r="G898" s="125"/>
    </row>
    <row r="899" spans="1:7" x14ac:dyDescent="0.25">
      <c r="A899" s="427" t="s">
        <v>106</v>
      </c>
      <c r="B899" s="119" t="s">
        <v>107</v>
      </c>
      <c r="C899" s="126"/>
      <c r="D899" s="126"/>
      <c r="E899" s="126"/>
      <c r="G899" s="126"/>
    </row>
    <row r="900" spans="1:7" x14ac:dyDescent="0.25">
      <c r="A900" s="428"/>
      <c r="B900" s="120" t="s">
        <v>108</v>
      </c>
      <c r="C900" s="123">
        <v>5</v>
      </c>
      <c r="D900" s="123"/>
      <c r="E900" s="123"/>
      <c r="F900" s="127"/>
      <c r="G900" s="123"/>
    </row>
    <row r="901" spans="1:7" x14ac:dyDescent="0.25">
      <c r="A901" s="428"/>
      <c r="B901" s="120" t="s">
        <v>109</v>
      </c>
      <c r="C901" s="123">
        <v>5</v>
      </c>
      <c r="D901" s="123"/>
      <c r="E901" s="123"/>
      <c r="F901" s="127"/>
      <c r="G901" s="123"/>
    </row>
    <row r="902" spans="1:7" x14ac:dyDescent="0.25">
      <c r="A902" s="428"/>
      <c r="B902" s="120" t="s">
        <v>110</v>
      </c>
      <c r="C902" s="123">
        <v>3</v>
      </c>
      <c r="D902" s="123"/>
      <c r="E902" s="123"/>
      <c r="F902" s="127"/>
      <c r="G902" s="123"/>
    </row>
    <row r="903" spans="1:7" x14ac:dyDescent="0.25">
      <c r="A903" s="428"/>
      <c r="B903" s="120" t="s">
        <v>111</v>
      </c>
      <c r="C903" s="123">
        <v>5</v>
      </c>
      <c r="D903" s="123"/>
      <c r="E903" s="123"/>
      <c r="F903" s="127"/>
      <c r="G903" s="123"/>
    </row>
    <row r="904" spans="1:7" ht="16.5" thickBot="1" x14ac:dyDescent="0.3">
      <c r="A904" s="429"/>
      <c r="B904" s="128" t="s">
        <v>112</v>
      </c>
      <c r="C904" s="125">
        <v>4</v>
      </c>
      <c r="D904" s="125"/>
      <c r="E904" s="125"/>
      <c r="F904" s="129"/>
      <c r="G904" s="125"/>
    </row>
    <row r="905" spans="1:7" x14ac:dyDescent="0.25">
      <c r="A905" s="430" t="s">
        <v>113</v>
      </c>
      <c r="B905" s="119" t="s">
        <v>114</v>
      </c>
      <c r="C905" s="126"/>
      <c r="D905" s="126"/>
      <c r="E905" s="126"/>
      <c r="G905" s="126"/>
    </row>
    <row r="906" spans="1:7" x14ac:dyDescent="0.25">
      <c r="A906" s="431"/>
      <c r="B906" s="120" t="s">
        <v>115</v>
      </c>
      <c r="C906" s="123">
        <v>2</v>
      </c>
      <c r="D906" s="123"/>
      <c r="E906" s="123"/>
      <c r="F906" s="127"/>
      <c r="G906" s="123"/>
    </row>
    <row r="907" spans="1:7" x14ac:dyDescent="0.25">
      <c r="A907" s="431"/>
      <c r="B907" s="120" t="s">
        <v>116</v>
      </c>
      <c r="C907" s="123">
        <v>2</v>
      </c>
      <c r="D907" s="123"/>
      <c r="E907" s="123"/>
      <c r="F907" s="127"/>
      <c r="G907" s="123"/>
    </row>
    <row r="908" spans="1:7" x14ac:dyDescent="0.25">
      <c r="A908" s="431"/>
      <c r="B908" s="120" t="s">
        <v>117</v>
      </c>
      <c r="C908" s="123">
        <v>4</v>
      </c>
      <c r="D908" s="123"/>
      <c r="E908" s="123"/>
      <c r="F908" s="127"/>
      <c r="G908" s="123"/>
    </row>
    <row r="909" spans="1:7" ht="16.5" thickBot="1" x14ac:dyDescent="0.3">
      <c r="A909" s="432"/>
      <c r="B909" s="128" t="s">
        <v>118</v>
      </c>
      <c r="C909" s="125">
        <v>3</v>
      </c>
      <c r="D909" s="125"/>
      <c r="E909" s="125"/>
      <c r="F909" s="129"/>
      <c r="G909" s="125"/>
    </row>
    <row r="910" spans="1:7" x14ac:dyDescent="0.25">
      <c r="A910" s="433" t="s">
        <v>119</v>
      </c>
      <c r="B910" s="119" t="s">
        <v>120</v>
      </c>
      <c r="C910" s="126"/>
      <c r="D910" s="126"/>
      <c r="E910" s="126"/>
      <c r="G910" s="126"/>
    </row>
    <row r="911" spans="1:7" x14ac:dyDescent="0.25">
      <c r="A911" s="434"/>
      <c r="B911" s="120" t="s">
        <v>121</v>
      </c>
      <c r="C911" s="123">
        <v>4</v>
      </c>
      <c r="D911" s="123"/>
      <c r="E911" s="123"/>
      <c r="F911" s="127"/>
      <c r="G911" s="123"/>
    </row>
    <row r="912" spans="1:7" x14ac:dyDescent="0.25">
      <c r="A912" s="434"/>
      <c r="B912" s="120" t="s">
        <v>122</v>
      </c>
      <c r="C912" s="123">
        <v>2</v>
      </c>
      <c r="D912" s="123"/>
      <c r="E912" s="123"/>
      <c r="F912" s="127"/>
      <c r="G912" s="123"/>
    </row>
    <row r="913" spans="1:7" ht="16.5" thickBot="1" x14ac:dyDescent="0.3">
      <c r="A913" s="435"/>
      <c r="B913" s="128" t="s">
        <v>123</v>
      </c>
      <c r="C913" s="125">
        <v>3</v>
      </c>
      <c r="D913" s="125"/>
      <c r="E913" s="125"/>
      <c r="F913" s="129"/>
      <c r="G913" s="125"/>
    </row>
    <row r="914" spans="1:7" x14ac:dyDescent="0.25">
      <c r="A914" s="433" t="s">
        <v>124</v>
      </c>
      <c r="B914" s="119" t="s">
        <v>125</v>
      </c>
      <c r="C914" s="126"/>
      <c r="D914" s="130"/>
      <c r="E914" s="126"/>
      <c r="G914" s="126"/>
    </row>
    <row r="915" spans="1:7" x14ac:dyDescent="0.25">
      <c r="A915" s="434"/>
      <c r="B915" s="120" t="s">
        <v>126</v>
      </c>
      <c r="C915" s="123">
        <v>5</v>
      </c>
      <c r="D915" s="123"/>
      <c r="E915" s="123"/>
      <c r="F915" s="127"/>
      <c r="G915" s="123"/>
    </row>
    <row r="916" spans="1:7" x14ac:dyDescent="0.25">
      <c r="A916" s="434"/>
      <c r="B916" s="120" t="s">
        <v>127</v>
      </c>
      <c r="C916" s="123">
        <v>3</v>
      </c>
      <c r="D916" s="123"/>
      <c r="E916" s="123"/>
      <c r="F916" s="127"/>
      <c r="G916" s="123"/>
    </row>
    <row r="917" spans="1:7" x14ac:dyDescent="0.25">
      <c r="A917" s="434"/>
      <c r="B917" s="120" t="s">
        <v>128</v>
      </c>
      <c r="C917" s="123">
        <v>3</v>
      </c>
      <c r="D917" s="123"/>
      <c r="E917" s="123"/>
      <c r="F917" s="127"/>
      <c r="G917" s="123"/>
    </row>
    <row r="918" spans="1:7" ht="16.5" thickBot="1" x14ac:dyDescent="0.3">
      <c r="A918" s="435"/>
      <c r="B918" s="128" t="s">
        <v>129</v>
      </c>
      <c r="C918" s="125">
        <v>5</v>
      </c>
      <c r="D918" s="125"/>
      <c r="E918" s="125"/>
      <c r="F918" s="129"/>
      <c r="G918" s="125"/>
    </row>
    <row r="919" spans="1:7" ht="16.5" thickBot="1" x14ac:dyDescent="0.3">
      <c r="A919" s="113"/>
      <c r="B919" s="131" t="s">
        <v>130</v>
      </c>
      <c r="C919" s="132">
        <f>SUM(C895:C918)</f>
        <v>77</v>
      </c>
      <c r="D919" s="133">
        <f>SUM(D895:D918)</f>
        <v>0</v>
      </c>
      <c r="E919" s="133">
        <f>SUM(E895:E918)</f>
        <v>0</v>
      </c>
      <c r="F919" s="133">
        <f>SUM(F895:F918)</f>
        <v>0</v>
      </c>
      <c r="G919" s="133">
        <f>SUM(G895:G918)</f>
        <v>0</v>
      </c>
    </row>
    <row r="920" spans="1:7" ht="16.5" thickBot="1" x14ac:dyDescent="0.3"/>
    <row r="921" spans="1:7" x14ac:dyDescent="0.25">
      <c r="A921" s="105"/>
      <c r="B921" s="106" t="s">
        <v>58</v>
      </c>
      <c r="C921" s="107"/>
      <c r="D921" s="107"/>
      <c r="E921" s="107"/>
      <c r="F921" s="107"/>
      <c r="G921" s="108"/>
    </row>
    <row r="922" spans="1:7" x14ac:dyDescent="0.25">
      <c r="A922" s="110"/>
      <c r="G922" s="111"/>
    </row>
    <row r="923" spans="1:7" x14ac:dyDescent="0.25">
      <c r="A923" s="110"/>
      <c r="B923" s="112" t="s">
        <v>164</v>
      </c>
      <c r="G923" s="111"/>
    </row>
    <row r="924" spans="1:7" ht="16.5" thickBot="1" x14ac:dyDescent="0.3">
      <c r="A924" s="113"/>
      <c r="B924" s="114" t="s">
        <v>149</v>
      </c>
      <c r="C924" s="136"/>
      <c r="D924" s="136"/>
      <c r="E924" s="136"/>
      <c r="F924" s="136"/>
      <c r="G924" s="137"/>
    </row>
    <row r="925" spans="1:7" x14ac:dyDescent="0.25">
      <c r="A925" s="436" t="s">
        <v>97</v>
      </c>
      <c r="B925" s="437"/>
      <c r="C925" s="440">
        <v>43714</v>
      </c>
      <c r="D925" s="424"/>
      <c r="E925" s="424"/>
      <c r="F925" s="443"/>
      <c r="G925" s="424"/>
    </row>
    <row r="926" spans="1:7" ht="16.5" thickBot="1" x14ac:dyDescent="0.3">
      <c r="A926" s="438"/>
      <c r="B926" s="439"/>
      <c r="C926" s="441"/>
      <c r="D926" s="425"/>
      <c r="E926" s="425"/>
      <c r="F926" s="444"/>
      <c r="G926" s="425"/>
    </row>
    <row r="927" spans="1:7" ht="19.5" thickBot="1" x14ac:dyDescent="0.35">
      <c r="A927" s="117" t="s">
        <v>98</v>
      </c>
      <c r="B927" s="118" t="s">
        <v>99</v>
      </c>
      <c r="C927" s="441"/>
      <c r="D927" s="425"/>
      <c r="E927" s="425"/>
      <c r="F927" s="444"/>
      <c r="G927" s="425"/>
    </row>
    <row r="928" spans="1:7" ht="16.5" thickBot="1" x14ac:dyDescent="0.3">
      <c r="A928" s="427" t="s">
        <v>100</v>
      </c>
      <c r="B928" s="119" t="s">
        <v>101</v>
      </c>
      <c r="C928" s="442"/>
      <c r="D928" s="426"/>
      <c r="E928" s="426"/>
      <c r="F928" s="445"/>
      <c r="G928" s="426"/>
    </row>
    <row r="929" spans="1:7" x14ac:dyDescent="0.25">
      <c r="A929" s="428"/>
      <c r="B929" s="120" t="s">
        <v>102</v>
      </c>
      <c r="C929" s="121">
        <v>2</v>
      </c>
      <c r="D929" s="121"/>
      <c r="E929" s="121"/>
      <c r="F929" s="121"/>
      <c r="G929" s="121"/>
    </row>
    <row r="930" spans="1:7" x14ac:dyDescent="0.25">
      <c r="A930" s="428"/>
      <c r="B930" s="122" t="s">
        <v>103</v>
      </c>
      <c r="C930" s="123">
        <v>2</v>
      </c>
      <c r="D930" s="123"/>
      <c r="E930" s="123"/>
      <c r="F930" s="123"/>
      <c r="G930" s="123"/>
    </row>
    <row r="931" spans="1:7" x14ac:dyDescent="0.25">
      <c r="A931" s="428"/>
      <c r="B931" s="120" t="s">
        <v>104</v>
      </c>
      <c r="C931" s="123">
        <v>3</v>
      </c>
      <c r="D931" s="123"/>
      <c r="E931" s="123"/>
      <c r="F931" s="123"/>
      <c r="G931" s="123"/>
    </row>
    <row r="932" spans="1:7" ht="16.5" thickBot="1" x14ac:dyDescent="0.3">
      <c r="A932" s="429"/>
      <c r="B932" s="124" t="s">
        <v>105</v>
      </c>
      <c r="C932" s="125">
        <v>3</v>
      </c>
      <c r="D932" s="125"/>
      <c r="E932" s="125"/>
      <c r="F932" s="125"/>
      <c r="G932" s="125"/>
    </row>
    <row r="933" spans="1:7" x14ac:dyDescent="0.25">
      <c r="A933" s="427" t="s">
        <v>106</v>
      </c>
      <c r="B933" s="119" t="s">
        <v>107</v>
      </c>
      <c r="C933" s="126"/>
      <c r="D933" s="126"/>
      <c r="E933" s="126"/>
      <c r="G933" s="126"/>
    </row>
    <row r="934" spans="1:7" x14ac:dyDescent="0.25">
      <c r="A934" s="428"/>
      <c r="B934" s="120" t="s">
        <v>108</v>
      </c>
      <c r="C934" s="123">
        <v>3</v>
      </c>
      <c r="D934" s="123"/>
      <c r="E934" s="123"/>
      <c r="F934" s="127"/>
      <c r="G934" s="123"/>
    </row>
    <row r="935" spans="1:7" x14ac:dyDescent="0.25">
      <c r="A935" s="428"/>
      <c r="B935" s="120" t="s">
        <v>109</v>
      </c>
      <c r="C935" s="123">
        <v>3</v>
      </c>
      <c r="D935" s="123"/>
      <c r="E935" s="123"/>
      <c r="F935" s="127"/>
      <c r="G935" s="123"/>
    </row>
    <row r="936" spans="1:7" x14ac:dyDescent="0.25">
      <c r="A936" s="428"/>
      <c r="B936" s="120" t="s">
        <v>110</v>
      </c>
      <c r="C936" s="123">
        <v>4</v>
      </c>
      <c r="D936" s="123"/>
      <c r="E936" s="123"/>
      <c r="F936" s="127"/>
      <c r="G936" s="123"/>
    </row>
    <row r="937" spans="1:7" x14ac:dyDescent="0.25">
      <c r="A937" s="428"/>
      <c r="B937" s="120" t="s">
        <v>111</v>
      </c>
      <c r="C937" s="123">
        <v>5</v>
      </c>
      <c r="D937" s="123"/>
      <c r="E937" s="123"/>
      <c r="F937" s="127"/>
      <c r="G937" s="123"/>
    </row>
    <row r="938" spans="1:7" ht="16.5" thickBot="1" x14ac:dyDescent="0.3">
      <c r="A938" s="429"/>
      <c r="B938" s="128" t="s">
        <v>112</v>
      </c>
      <c r="C938" s="125">
        <v>5</v>
      </c>
      <c r="D938" s="125"/>
      <c r="E938" s="125"/>
      <c r="F938" s="129"/>
      <c r="G938" s="125"/>
    </row>
    <row r="939" spans="1:7" x14ac:dyDescent="0.25">
      <c r="A939" s="430" t="s">
        <v>113</v>
      </c>
      <c r="B939" s="119" t="s">
        <v>114</v>
      </c>
      <c r="C939" s="126"/>
      <c r="D939" s="126"/>
      <c r="E939" s="126"/>
      <c r="G939" s="126"/>
    </row>
    <row r="940" spans="1:7" x14ac:dyDescent="0.25">
      <c r="A940" s="431"/>
      <c r="B940" s="120" t="s">
        <v>115</v>
      </c>
      <c r="C940" s="123">
        <v>4</v>
      </c>
      <c r="D940" s="123"/>
      <c r="E940" s="123"/>
      <c r="F940" s="127"/>
      <c r="G940" s="123"/>
    </row>
    <row r="941" spans="1:7" x14ac:dyDescent="0.25">
      <c r="A941" s="431"/>
      <c r="B941" s="120" t="s">
        <v>116</v>
      </c>
      <c r="C941" s="123">
        <v>4</v>
      </c>
      <c r="D941" s="123"/>
      <c r="E941" s="123"/>
      <c r="F941" s="127"/>
      <c r="G941" s="123"/>
    </row>
    <row r="942" spans="1:7" x14ac:dyDescent="0.25">
      <c r="A942" s="431"/>
      <c r="B942" s="120" t="s">
        <v>117</v>
      </c>
      <c r="C942" s="123">
        <v>5</v>
      </c>
      <c r="D942" s="123"/>
      <c r="E942" s="123"/>
      <c r="F942" s="127"/>
      <c r="G942" s="123"/>
    </row>
    <row r="943" spans="1:7" ht="16.5" thickBot="1" x14ac:dyDescent="0.3">
      <c r="A943" s="432"/>
      <c r="B943" s="128" t="s">
        <v>118</v>
      </c>
      <c r="C943" s="125">
        <v>3</v>
      </c>
      <c r="D943" s="125"/>
      <c r="E943" s="125"/>
      <c r="F943" s="129"/>
      <c r="G943" s="125"/>
    </row>
    <row r="944" spans="1:7" x14ac:dyDescent="0.25">
      <c r="A944" s="433" t="s">
        <v>119</v>
      </c>
      <c r="B944" s="119" t="s">
        <v>120</v>
      </c>
      <c r="C944" s="126"/>
      <c r="D944" s="126"/>
      <c r="E944" s="126"/>
      <c r="G944" s="126"/>
    </row>
    <row r="945" spans="1:7" x14ac:dyDescent="0.25">
      <c r="A945" s="434"/>
      <c r="B945" s="120" t="s">
        <v>121</v>
      </c>
      <c r="C945" s="123">
        <v>3</v>
      </c>
      <c r="D945" s="123"/>
      <c r="E945" s="123"/>
      <c r="F945" s="127"/>
      <c r="G945" s="123"/>
    </row>
    <row r="946" spans="1:7" x14ac:dyDescent="0.25">
      <c r="A946" s="434"/>
      <c r="B946" s="120" t="s">
        <v>122</v>
      </c>
      <c r="C946" s="123">
        <v>5</v>
      </c>
      <c r="D946" s="123"/>
      <c r="E946" s="123"/>
      <c r="F946" s="127"/>
      <c r="G946" s="123"/>
    </row>
    <row r="947" spans="1:7" ht="16.5" thickBot="1" x14ac:dyDescent="0.3">
      <c r="A947" s="435"/>
      <c r="B947" s="128" t="s">
        <v>123</v>
      </c>
      <c r="C947" s="125">
        <v>3</v>
      </c>
      <c r="D947" s="125"/>
      <c r="E947" s="125"/>
      <c r="F947" s="129"/>
      <c r="G947" s="125"/>
    </row>
    <row r="948" spans="1:7" x14ac:dyDescent="0.25">
      <c r="A948" s="433" t="s">
        <v>124</v>
      </c>
      <c r="B948" s="119" t="s">
        <v>125</v>
      </c>
      <c r="C948" s="126"/>
      <c r="D948" s="130"/>
      <c r="E948" s="126"/>
      <c r="G948" s="126"/>
    </row>
    <row r="949" spans="1:7" x14ac:dyDescent="0.25">
      <c r="A949" s="434"/>
      <c r="B949" s="120" t="s">
        <v>126</v>
      </c>
      <c r="C949" s="123">
        <v>5</v>
      </c>
      <c r="D949" s="123"/>
      <c r="E949" s="123"/>
      <c r="F949" s="127"/>
      <c r="G949" s="123"/>
    </row>
    <row r="950" spans="1:7" x14ac:dyDescent="0.25">
      <c r="A950" s="434"/>
      <c r="B950" s="120" t="s">
        <v>127</v>
      </c>
      <c r="C950" s="123">
        <v>5</v>
      </c>
      <c r="D950" s="123"/>
      <c r="E950" s="123"/>
      <c r="F950" s="127"/>
      <c r="G950" s="123"/>
    </row>
    <row r="951" spans="1:7" x14ac:dyDescent="0.25">
      <c r="A951" s="434"/>
      <c r="B951" s="120" t="s">
        <v>128</v>
      </c>
      <c r="C951" s="123">
        <v>3</v>
      </c>
      <c r="D951" s="123"/>
      <c r="E951" s="123"/>
      <c r="F951" s="127"/>
      <c r="G951" s="123"/>
    </row>
    <row r="952" spans="1:7" ht="16.5" thickBot="1" x14ac:dyDescent="0.3">
      <c r="A952" s="435"/>
      <c r="B952" s="128" t="s">
        <v>129</v>
      </c>
      <c r="C952" s="125">
        <v>4</v>
      </c>
      <c r="D952" s="125"/>
      <c r="E952" s="125"/>
      <c r="F952" s="129"/>
      <c r="G952" s="125"/>
    </row>
    <row r="953" spans="1:7" ht="16.5" thickBot="1" x14ac:dyDescent="0.3">
      <c r="A953" s="113"/>
      <c r="B953" s="131" t="s">
        <v>130</v>
      </c>
      <c r="C953" s="132">
        <f>SUM(C929:C952)</f>
        <v>74</v>
      </c>
      <c r="D953" s="133"/>
      <c r="E953" s="133"/>
      <c r="F953" s="133"/>
      <c r="G953" s="133"/>
    </row>
    <row r="954" spans="1:7" ht="16.5" thickBot="1" x14ac:dyDescent="0.3"/>
    <row r="955" spans="1:7" x14ac:dyDescent="0.25">
      <c r="A955" s="105"/>
      <c r="B955" s="106" t="s">
        <v>58</v>
      </c>
      <c r="C955" s="107"/>
      <c r="D955" s="107"/>
      <c r="E955" s="107"/>
      <c r="F955" s="107"/>
      <c r="G955" s="108"/>
    </row>
    <row r="956" spans="1:7" x14ac:dyDescent="0.25">
      <c r="A956" s="110"/>
      <c r="G956" s="111"/>
    </row>
    <row r="957" spans="1:7" x14ac:dyDescent="0.25">
      <c r="A957" s="110"/>
      <c r="B957" s="112" t="s">
        <v>165</v>
      </c>
      <c r="G957" s="111"/>
    </row>
    <row r="958" spans="1:7" ht="16.5" thickBot="1" x14ac:dyDescent="0.3">
      <c r="A958" s="113"/>
      <c r="B958" s="114" t="s">
        <v>149</v>
      </c>
      <c r="C958" s="136"/>
      <c r="D958" s="136"/>
      <c r="E958" s="136"/>
      <c r="F958" s="136"/>
      <c r="G958" s="137"/>
    </row>
    <row r="959" spans="1:7" x14ac:dyDescent="0.25">
      <c r="A959" s="436" t="s">
        <v>97</v>
      </c>
      <c r="B959" s="437"/>
      <c r="C959" s="440">
        <v>43714</v>
      </c>
      <c r="D959" s="424"/>
      <c r="E959" s="424"/>
      <c r="F959" s="443"/>
      <c r="G959" s="424"/>
    </row>
    <row r="960" spans="1:7" ht="16.5" thickBot="1" x14ac:dyDescent="0.3">
      <c r="A960" s="438"/>
      <c r="B960" s="439"/>
      <c r="C960" s="441"/>
      <c r="D960" s="425"/>
      <c r="E960" s="425"/>
      <c r="F960" s="444"/>
      <c r="G960" s="425"/>
    </row>
    <row r="961" spans="1:7" ht="19.5" thickBot="1" x14ac:dyDescent="0.35">
      <c r="A961" s="117" t="s">
        <v>98</v>
      </c>
      <c r="B961" s="118" t="s">
        <v>99</v>
      </c>
      <c r="C961" s="441"/>
      <c r="D961" s="425"/>
      <c r="E961" s="425"/>
      <c r="F961" s="444"/>
      <c r="G961" s="425"/>
    </row>
    <row r="962" spans="1:7" ht="16.5" thickBot="1" x14ac:dyDescent="0.3">
      <c r="A962" s="427" t="s">
        <v>100</v>
      </c>
      <c r="B962" s="119" t="s">
        <v>101</v>
      </c>
      <c r="C962" s="442"/>
      <c r="D962" s="426"/>
      <c r="E962" s="426"/>
      <c r="F962" s="445"/>
      <c r="G962" s="426"/>
    </row>
    <row r="963" spans="1:7" x14ac:dyDescent="0.25">
      <c r="A963" s="428"/>
      <c r="B963" s="120" t="s">
        <v>102</v>
      </c>
      <c r="C963" s="121">
        <v>0</v>
      </c>
      <c r="D963" s="121"/>
      <c r="E963" s="121"/>
      <c r="F963" s="121"/>
      <c r="G963" s="121"/>
    </row>
    <row r="964" spans="1:7" x14ac:dyDescent="0.25">
      <c r="A964" s="428"/>
      <c r="B964" s="122" t="s">
        <v>103</v>
      </c>
      <c r="C964" s="123">
        <v>2</v>
      </c>
      <c r="D964" s="123"/>
      <c r="E964" s="123"/>
      <c r="F964" s="123"/>
      <c r="G964" s="123"/>
    </row>
    <row r="965" spans="1:7" x14ac:dyDescent="0.25">
      <c r="A965" s="428"/>
      <c r="B965" s="120" t="s">
        <v>104</v>
      </c>
      <c r="C965" s="123">
        <v>3</v>
      </c>
      <c r="D965" s="123"/>
      <c r="E965" s="123"/>
      <c r="F965" s="123"/>
      <c r="G965" s="123"/>
    </row>
    <row r="966" spans="1:7" ht="16.5" thickBot="1" x14ac:dyDescent="0.3">
      <c r="A966" s="429"/>
      <c r="B966" s="124" t="s">
        <v>105</v>
      </c>
      <c r="C966" s="125">
        <v>3</v>
      </c>
      <c r="D966" s="125"/>
      <c r="E966" s="125"/>
      <c r="F966" s="125"/>
      <c r="G966" s="125"/>
    </row>
    <row r="967" spans="1:7" x14ac:dyDescent="0.25">
      <c r="A967" s="427" t="s">
        <v>106</v>
      </c>
      <c r="B967" s="119" t="s">
        <v>107</v>
      </c>
      <c r="C967" s="126"/>
      <c r="D967" s="126"/>
      <c r="E967" s="126"/>
      <c r="G967" s="126"/>
    </row>
    <row r="968" spans="1:7" x14ac:dyDescent="0.25">
      <c r="A968" s="428"/>
      <c r="B968" s="120" t="s">
        <v>108</v>
      </c>
      <c r="C968" s="123">
        <v>1</v>
      </c>
      <c r="D968" s="123"/>
      <c r="E968" s="123"/>
      <c r="F968" s="127"/>
      <c r="G968" s="123"/>
    </row>
    <row r="969" spans="1:7" x14ac:dyDescent="0.25">
      <c r="A969" s="428"/>
      <c r="B969" s="120" t="s">
        <v>109</v>
      </c>
      <c r="C969" s="123">
        <v>2</v>
      </c>
      <c r="D969" s="123"/>
      <c r="E969" s="123"/>
      <c r="F969" s="127"/>
      <c r="G969" s="123"/>
    </row>
    <row r="970" spans="1:7" x14ac:dyDescent="0.25">
      <c r="A970" s="428"/>
      <c r="B970" s="120" t="s">
        <v>110</v>
      </c>
      <c r="C970" s="123">
        <v>5</v>
      </c>
      <c r="D970" s="123"/>
      <c r="E970" s="123"/>
      <c r="F970" s="127"/>
      <c r="G970" s="123"/>
    </row>
    <row r="971" spans="1:7" x14ac:dyDescent="0.25">
      <c r="A971" s="428"/>
      <c r="B971" s="120" t="s">
        <v>111</v>
      </c>
      <c r="C971" s="123">
        <v>5</v>
      </c>
      <c r="D971" s="123"/>
      <c r="E971" s="123"/>
      <c r="F971" s="127"/>
      <c r="G971" s="123"/>
    </row>
    <row r="972" spans="1:7" ht="16.5" thickBot="1" x14ac:dyDescent="0.3">
      <c r="A972" s="429"/>
      <c r="B972" s="128" t="s">
        <v>112</v>
      </c>
      <c r="C972" s="125">
        <v>5</v>
      </c>
      <c r="D972" s="125"/>
      <c r="E972" s="125"/>
      <c r="F972" s="129"/>
      <c r="G972" s="125"/>
    </row>
    <row r="973" spans="1:7" x14ac:dyDescent="0.25">
      <c r="A973" s="430" t="s">
        <v>113</v>
      </c>
      <c r="B973" s="119" t="s">
        <v>114</v>
      </c>
      <c r="C973" s="126"/>
      <c r="D973" s="126"/>
      <c r="E973" s="126"/>
      <c r="G973" s="126"/>
    </row>
    <row r="974" spans="1:7" x14ac:dyDescent="0.25">
      <c r="A974" s="431"/>
      <c r="B974" s="120" t="s">
        <v>115</v>
      </c>
      <c r="C974" s="123">
        <v>5</v>
      </c>
      <c r="D974" s="123"/>
      <c r="E974" s="123"/>
      <c r="F974" s="127"/>
      <c r="G974" s="123"/>
    </row>
    <row r="975" spans="1:7" x14ac:dyDescent="0.25">
      <c r="A975" s="431"/>
      <c r="B975" s="120" t="s">
        <v>116</v>
      </c>
      <c r="C975" s="123">
        <v>4</v>
      </c>
      <c r="D975" s="123"/>
      <c r="E975" s="123"/>
      <c r="F975" s="127"/>
      <c r="G975" s="123"/>
    </row>
    <row r="976" spans="1:7" x14ac:dyDescent="0.25">
      <c r="A976" s="431"/>
      <c r="B976" s="120" t="s">
        <v>117</v>
      </c>
      <c r="C976" s="123">
        <v>4</v>
      </c>
      <c r="D976" s="123"/>
      <c r="E976" s="123"/>
      <c r="F976" s="127"/>
      <c r="G976" s="123"/>
    </row>
    <row r="977" spans="1:7" ht="16.5" thickBot="1" x14ac:dyDescent="0.3">
      <c r="A977" s="432"/>
      <c r="B977" s="128" t="s">
        <v>118</v>
      </c>
      <c r="C977" s="125">
        <v>3</v>
      </c>
      <c r="D977" s="125"/>
      <c r="E977" s="125"/>
      <c r="F977" s="129"/>
      <c r="G977" s="125"/>
    </row>
    <row r="978" spans="1:7" x14ac:dyDescent="0.25">
      <c r="A978" s="433" t="s">
        <v>119</v>
      </c>
      <c r="B978" s="119" t="s">
        <v>120</v>
      </c>
      <c r="C978" s="126"/>
      <c r="D978" s="126"/>
      <c r="E978" s="126"/>
      <c r="G978" s="126"/>
    </row>
    <row r="979" spans="1:7" x14ac:dyDescent="0.25">
      <c r="A979" s="434"/>
      <c r="B979" s="120" t="s">
        <v>121</v>
      </c>
      <c r="C979" s="123">
        <v>4</v>
      </c>
      <c r="D979" s="123"/>
      <c r="E979" s="123"/>
      <c r="F979" s="127"/>
      <c r="G979" s="123"/>
    </row>
    <row r="980" spans="1:7" x14ac:dyDescent="0.25">
      <c r="A980" s="434"/>
      <c r="B980" s="120" t="s">
        <v>122</v>
      </c>
      <c r="C980" s="123">
        <v>4</v>
      </c>
      <c r="D980" s="123"/>
      <c r="E980" s="123"/>
      <c r="F980" s="127"/>
      <c r="G980" s="123"/>
    </row>
    <row r="981" spans="1:7" ht="16.5" thickBot="1" x14ac:dyDescent="0.3">
      <c r="A981" s="435"/>
      <c r="B981" s="128" t="s">
        <v>123</v>
      </c>
      <c r="C981" s="125">
        <v>3</v>
      </c>
      <c r="D981" s="125"/>
      <c r="E981" s="125"/>
      <c r="F981" s="129"/>
      <c r="G981" s="125"/>
    </row>
    <row r="982" spans="1:7" x14ac:dyDescent="0.25">
      <c r="A982" s="433" t="s">
        <v>124</v>
      </c>
      <c r="B982" s="119" t="s">
        <v>125</v>
      </c>
      <c r="C982" s="126"/>
      <c r="D982" s="130"/>
      <c r="E982" s="126"/>
      <c r="G982" s="126"/>
    </row>
    <row r="983" spans="1:7" x14ac:dyDescent="0.25">
      <c r="A983" s="434"/>
      <c r="B983" s="120" t="s">
        <v>126</v>
      </c>
      <c r="C983" s="123">
        <v>5</v>
      </c>
      <c r="D983" s="123"/>
      <c r="E983" s="123"/>
      <c r="F983" s="127"/>
      <c r="G983" s="123"/>
    </row>
    <row r="984" spans="1:7" x14ac:dyDescent="0.25">
      <c r="A984" s="434"/>
      <c r="B984" s="120" t="s">
        <v>127</v>
      </c>
      <c r="C984" s="123">
        <v>4</v>
      </c>
      <c r="D984" s="123"/>
      <c r="E984" s="123"/>
      <c r="F984" s="127"/>
      <c r="G984" s="123"/>
    </row>
    <row r="985" spans="1:7" x14ac:dyDescent="0.25">
      <c r="A985" s="434"/>
      <c r="B985" s="120" t="s">
        <v>128</v>
      </c>
      <c r="C985" s="123">
        <v>3</v>
      </c>
      <c r="D985" s="123"/>
      <c r="E985" s="123"/>
      <c r="F985" s="127"/>
      <c r="G985" s="123"/>
    </row>
    <row r="986" spans="1:7" ht="16.5" thickBot="1" x14ac:dyDescent="0.3">
      <c r="A986" s="435"/>
      <c r="B986" s="128" t="s">
        <v>129</v>
      </c>
      <c r="C986" s="125">
        <v>5</v>
      </c>
      <c r="D986" s="125"/>
      <c r="E986" s="125"/>
      <c r="F986" s="129"/>
      <c r="G986" s="125"/>
    </row>
    <row r="987" spans="1:7" ht="16.5" thickBot="1" x14ac:dyDescent="0.3">
      <c r="A987" s="113"/>
      <c r="B987" s="131" t="s">
        <v>130</v>
      </c>
      <c r="C987" s="132">
        <f>SUM(C963:C986)</f>
        <v>70</v>
      </c>
      <c r="D987" s="133"/>
      <c r="E987" s="133"/>
      <c r="F987" s="133"/>
      <c r="G987" s="133"/>
    </row>
    <row r="988" spans="1:7" ht="16.5" thickBot="1" x14ac:dyDescent="0.3"/>
    <row r="989" spans="1:7" x14ac:dyDescent="0.25">
      <c r="A989" s="105"/>
      <c r="B989" s="106" t="s">
        <v>58</v>
      </c>
      <c r="C989" s="107"/>
      <c r="D989" s="107"/>
      <c r="E989" s="107"/>
      <c r="F989" s="107"/>
      <c r="G989" s="108"/>
    </row>
    <row r="990" spans="1:7" x14ac:dyDescent="0.25">
      <c r="A990" s="110"/>
      <c r="G990" s="111"/>
    </row>
    <row r="991" spans="1:7" x14ac:dyDescent="0.25">
      <c r="A991" s="110"/>
      <c r="B991" s="112" t="s">
        <v>166</v>
      </c>
      <c r="G991" s="111"/>
    </row>
    <row r="992" spans="1:7" ht="16.5" thickBot="1" x14ac:dyDescent="0.3">
      <c r="A992" s="113"/>
      <c r="B992" s="114" t="s">
        <v>149</v>
      </c>
      <c r="C992" s="136"/>
      <c r="D992" s="136"/>
      <c r="E992" s="136"/>
      <c r="F992" s="136"/>
      <c r="G992" s="137"/>
    </row>
    <row r="993" spans="1:7" x14ac:dyDescent="0.25">
      <c r="A993" s="436" t="s">
        <v>97</v>
      </c>
      <c r="B993" s="437"/>
      <c r="C993" s="440">
        <v>43714</v>
      </c>
      <c r="D993" s="424"/>
      <c r="E993" s="424"/>
      <c r="F993" s="443"/>
      <c r="G993" s="424"/>
    </row>
    <row r="994" spans="1:7" ht="16.5" thickBot="1" x14ac:dyDescent="0.3">
      <c r="A994" s="438"/>
      <c r="B994" s="439"/>
      <c r="C994" s="441"/>
      <c r="D994" s="425"/>
      <c r="E994" s="425"/>
      <c r="F994" s="444"/>
      <c r="G994" s="425"/>
    </row>
    <row r="995" spans="1:7" ht="19.5" thickBot="1" x14ac:dyDescent="0.35">
      <c r="A995" s="117" t="s">
        <v>98</v>
      </c>
      <c r="B995" s="118" t="s">
        <v>99</v>
      </c>
      <c r="C995" s="441"/>
      <c r="D995" s="425"/>
      <c r="E995" s="425"/>
      <c r="F995" s="444"/>
      <c r="G995" s="425"/>
    </row>
    <row r="996" spans="1:7" ht="16.5" thickBot="1" x14ac:dyDescent="0.3">
      <c r="A996" s="427" t="s">
        <v>100</v>
      </c>
      <c r="B996" s="119" t="s">
        <v>101</v>
      </c>
      <c r="C996" s="442"/>
      <c r="D996" s="426"/>
      <c r="E996" s="426"/>
      <c r="F996" s="445"/>
      <c r="G996" s="426"/>
    </row>
    <row r="997" spans="1:7" x14ac:dyDescent="0.25">
      <c r="A997" s="428"/>
      <c r="B997" s="120" t="s">
        <v>102</v>
      </c>
      <c r="C997" s="121">
        <v>3</v>
      </c>
      <c r="D997" s="121"/>
      <c r="E997" s="121"/>
      <c r="F997" s="121"/>
      <c r="G997" s="121"/>
    </row>
    <row r="998" spans="1:7" x14ac:dyDescent="0.25">
      <c r="A998" s="428"/>
      <c r="B998" s="122" t="s">
        <v>103</v>
      </c>
      <c r="C998" s="123">
        <v>3</v>
      </c>
      <c r="D998" s="123"/>
      <c r="E998" s="123"/>
      <c r="F998" s="123"/>
      <c r="G998" s="123"/>
    </row>
    <row r="999" spans="1:7" x14ac:dyDescent="0.25">
      <c r="A999" s="428"/>
      <c r="B999" s="120" t="s">
        <v>104</v>
      </c>
      <c r="C999" s="123">
        <v>4</v>
      </c>
      <c r="D999" s="123"/>
      <c r="E999" s="123"/>
      <c r="F999" s="123"/>
      <c r="G999" s="123"/>
    </row>
    <row r="1000" spans="1:7" ht="16.5" thickBot="1" x14ac:dyDescent="0.3">
      <c r="A1000" s="429"/>
      <c r="B1000" s="124" t="s">
        <v>105</v>
      </c>
      <c r="C1000" s="125">
        <v>3</v>
      </c>
      <c r="D1000" s="125"/>
      <c r="E1000" s="125"/>
      <c r="F1000" s="125"/>
      <c r="G1000" s="125"/>
    </row>
    <row r="1001" spans="1:7" x14ac:dyDescent="0.25">
      <c r="A1001" s="427" t="s">
        <v>106</v>
      </c>
      <c r="B1001" s="119" t="s">
        <v>107</v>
      </c>
      <c r="C1001" s="126"/>
      <c r="D1001" s="126"/>
      <c r="E1001" s="126"/>
      <c r="G1001" s="126"/>
    </row>
    <row r="1002" spans="1:7" x14ac:dyDescent="0.25">
      <c r="A1002" s="428"/>
      <c r="B1002" s="120" t="s">
        <v>108</v>
      </c>
      <c r="C1002" s="123">
        <v>3</v>
      </c>
      <c r="D1002" s="123"/>
      <c r="E1002" s="123"/>
      <c r="F1002" s="127"/>
      <c r="G1002" s="123"/>
    </row>
    <row r="1003" spans="1:7" x14ac:dyDescent="0.25">
      <c r="A1003" s="428"/>
      <c r="B1003" s="120" t="s">
        <v>109</v>
      </c>
      <c r="C1003" s="123">
        <v>3</v>
      </c>
      <c r="D1003" s="123"/>
      <c r="E1003" s="123"/>
      <c r="F1003" s="127"/>
      <c r="G1003" s="123"/>
    </row>
    <row r="1004" spans="1:7" x14ac:dyDescent="0.25">
      <c r="A1004" s="428"/>
      <c r="B1004" s="120" t="s">
        <v>110</v>
      </c>
      <c r="C1004" s="123">
        <v>4</v>
      </c>
      <c r="D1004" s="123"/>
      <c r="E1004" s="123"/>
      <c r="F1004" s="127"/>
      <c r="G1004" s="123"/>
    </row>
    <row r="1005" spans="1:7" x14ac:dyDescent="0.25">
      <c r="A1005" s="428"/>
      <c r="B1005" s="120" t="s">
        <v>111</v>
      </c>
      <c r="C1005" s="123">
        <v>4</v>
      </c>
      <c r="D1005" s="123"/>
      <c r="E1005" s="123"/>
      <c r="F1005" s="127"/>
      <c r="G1005" s="123"/>
    </row>
    <row r="1006" spans="1:7" ht="16.5" thickBot="1" x14ac:dyDescent="0.3">
      <c r="A1006" s="429"/>
      <c r="B1006" s="128" t="s">
        <v>112</v>
      </c>
      <c r="C1006" s="125">
        <v>4</v>
      </c>
      <c r="D1006" s="125"/>
      <c r="E1006" s="125"/>
      <c r="F1006" s="129"/>
      <c r="G1006" s="125"/>
    </row>
    <row r="1007" spans="1:7" x14ac:dyDescent="0.25">
      <c r="A1007" s="430" t="s">
        <v>113</v>
      </c>
      <c r="B1007" s="119" t="s">
        <v>114</v>
      </c>
      <c r="C1007" s="126"/>
      <c r="D1007" s="126"/>
      <c r="E1007" s="126"/>
      <c r="G1007" s="126"/>
    </row>
    <row r="1008" spans="1:7" x14ac:dyDescent="0.25">
      <c r="A1008" s="431"/>
      <c r="B1008" s="120" t="s">
        <v>115</v>
      </c>
      <c r="C1008" s="123">
        <v>5</v>
      </c>
      <c r="D1008" s="123"/>
      <c r="E1008" s="123"/>
      <c r="F1008" s="127"/>
      <c r="G1008" s="123"/>
    </row>
    <row r="1009" spans="1:7" x14ac:dyDescent="0.25">
      <c r="A1009" s="431"/>
      <c r="B1009" s="120" t="s">
        <v>116</v>
      </c>
      <c r="C1009" s="123">
        <v>4</v>
      </c>
      <c r="D1009" s="123"/>
      <c r="E1009" s="123"/>
      <c r="F1009" s="127"/>
      <c r="G1009" s="123"/>
    </row>
    <row r="1010" spans="1:7" x14ac:dyDescent="0.25">
      <c r="A1010" s="431"/>
      <c r="B1010" s="120" t="s">
        <v>117</v>
      </c>
      <c r="C1010" s="123">
        <v>4</v>
      </c>
      <c r="D1010" s="123"/>
      <c r="E1010" s="123"/>
      <c r="F1010" s="127"/>
      <c r="G1010" s="123"/>
    </row>
    <row r="1011" spans="1:7" ht="16.5" thickBot="1" x14ac:dyDescent="0.3">
      <c r="A1011" s="432"/>
      <c r="B1011" s="128" t="s">
        <v>118</v>
      </c>
      <c r="C1011" s="125">
        <v>4</v>
      </c>
      <c r="D1011" s="125"/>
      <c r="E1011" s="125"/>
      <c r="F1011" s="129"/>
      <c r="G1011" s="125"/>
    </row>
    <row r="1012" spans="1:7" x14ac:dyDescent="0.25">
      <c r="A1012" s="433" t="s">
        <v>119</v>
      </c>
      <c r="B1012" s="119" t="s">
        <v>120</v>
      </c>
      <c r="C1012" s="126"/>
      <c r="D1012" s="126"/>
      <c r="E1012" s="126"/>
      <c r="G1012" s="126"/>
    </row>
    <row r="1013" spans="1:7" x14ac:dyDescent="0.25">
      <c r="A1013" s="434"/>
      <c r="B1013" s="120" t="s">
        <v>121</v>
      </c>
      <c r="C1013" s="123">
        <v>4</v>
      </c>
      <c r="D1013" s="123"/>
      <c r="E1013" s="123"/>
      <c r="F1013" s="127"/>
      <c r="G1013" s="123"/>
    </row>
    <row r="1014" spans="1:7" x14ac:dyDescent="0.25">
      <c r="A1014" s="434"/>
      <c r="B1014" s="120" t="s">
        <v>122</v>
      </c>
      <c r="C1014" s="123">
        <v>5</v>
      </c>
      <c r="D1014" s="123"/>
      <c r="E1014" s="123"/>
      <c r="F1014" s="127"/>
      <c r="G1014" s="123"/>
    </row>
    <row r="1015" spans="1:7" ht="16.5" thickBot="1" x14ac:dyDescent="0.3">
      <c r="A1015" s="435"/>
      <c r="B1015" s="128" t="s">
        <v>123</v>
      </c>
      <c r="C1015" s="125">
        <v>5</v>
      </c>
      <c r="D1015" s="125"/>
      <c r="E1015" s="125"/>
      <c r="F1015" s="129"/>
      <c r="G1015" s="125"/>
    </row>
    <row r="1016" spans="1:7" x14ac:dyDescent="0.25">
      <c r="A1016" s="433" t="s">
        <v>124</v>
      </c>
      <c r="B1016" s="119" t="s">
        <v>125</v>
      </c>
      <c r="C1016" s="126"/>
      <c r="D1016" s="130"/>
      <c r="E1016" s="126"/>
      <c r="G1016" s="126"/>
    </row>
    <row r="1017" spans="1:7" x14ac:dyDescent="0.25">
      <c r="A1017" s="434"/>
      <c r="B1017" s="120" t="s">
        <v>126</v>
      </c>
      <c r="C1017" s="123">
        <v>4</v>
      </c>
      <c r="D1017" s="123"/>
      <c r="E1017" s="123"/>
      <c r="F1017" s="127"/>
      <c r="G1017" s="123"/>
    </row>
    <row r="1018" spans="1:7" x14ac:dyDescent="0.25">
      <c r="A1018" s="434"/>
      <c r="B1018" s="120" t="s">
        <v>127</v>
      </c>
      <c r="C1018" s="123">
        <v>2</v>
      </c>
      <c r="D1018" s="123"/>
      <c r="E1018" s="123"/>
      <c r="F1018" s="127"/>
      <c r="G1018" s="123"/>
    </row>
    <row r="1019" spans="1:7" x14ac:dyDescent="0.25">
      <c r="A1019" s="434"/>
      <c r="B1019" s="120" t="s">
        <v>128</v>
      </c>
      <c r="C1019" s="123">
        <v>4</v>
      </c>
      <c r="D1019" s="123"/>
      <c r="E1019" s="123"/>
      <c r="F1019" s="127"/>
      <c r="G1019" s="123"/>
    </row>
    <row r="1020" spans="1:7" ht="16.5" thickBot="1" x14ac:dyDescent="0.3">
      <c r="A1020" s="435"/>
      <c r="B1020" s="128" t="s">
        <v>129</v>
      </c>
      <c r="C1020" s="125">
        <v>4</v>
      </c>
      <c r="D1020" s="125"/>
      <c r="E1020" s="125"/>
      <c r="F1020" s="129"/>
      <c r="G1020" s="125"/>
    </row>
    <row r="1021" spans="1:7" ht="16.5" thickBot="1" x14ac:dyDescent="0.3">
      <c r="A1021" s="113"/>
      <c r="B1021" s="131" t="s">
        <v>130</v>
      </c>
      <c r="C1021" s="132">
        <f>SUM(C997:C1020)</f>
        <v>76</v>
      </c>
      <c r="D1021" s="133"/>
      <c r="E1021" s="133"/>
      <c r="F1021" s="133"/>
      <c r="G1021" s="133"/>
    </row>
  </sheetData>
  <mergeCells count="345">
    <mergeCell ref="H311:H314"/>
    <mergeCell ref="H345:H348"/>
    <mergeCell ref="H379:H382"/>
    <mergeCell ref="H413:H416"/>
    <mergeCell ref="H447:H450"/>
    <mergeCell ref="H481:H484"/>
    <mergeCell ref="H5:H8"/>
    <mergeCell ref="H39:H42"/>
    <mergeCell ref="H73:H76"/>
    <mergeCell ref="H107:H110"/>
    <mergeCell ref="H141:H144"/>
    <mergeCell ref="H175:H178"/>
    <mergeCell ref="H209:H212"/>
    <mergeCell ref="H243:H246"/>
    <mergeCell ref="H277:H280"/>
    <mergeCell ref="A5:B6"/>
    <mergeCell ref="C5:C8"/>
    <mergeCell ref="D5:D8"/>
    <mergeCell ref="E5:E8"/>
    <mergeCell ref="F5:F8"/>
    <mergeCell ref="G5:G8"/>
    <mergeCell ref="A8:A12"/>
    <mergeCell ref="G39:G42"/>
    <mergeCell ref="A42:A46"/>
    <mergeCell ref="D39:D42"/>
    <mergeCell ref="E39:E42"/>
    <mergeCell ref="F39:F42"/>
    <mergeCell ref="A92:A95"/>
    <mergeCell ref="A96:A100"/>
    <mergeCell ref="A47:A52"/>
    <mergeCell ref="A13:A18"/>
    <mergeCell ref="A19:A23"/>
    <mergeCell ref="A24:A27"/>
    <mergeCell ref="A28:A32"/>
    <mergeCell ref="A39:B40"/>
    <mergeCell ref="C39:C42"/>
    <mergeCell ref="A53:A57"/>
    <mergeCell ref="A58:A61"/>
    <mergeCell ref="E73:E76"/>
    <mergeCell ref="F73:F76"/>
    <mergeCell ref="G73:G76"/>
    <mergeCell ref="A76:A80"/>
    <mergeCell ref="A81:A86"/>
    <mergeCell ref="A87:A91"/>
    <mergeCell ref="A62:A66"/>
    <mergeCell ref="A73:B74"/>
    <mergeCell ref="C73:C76"/>
    <mergeCell ref="D73:D76"/>
    <mergeCell ref="A130:A134"/>
    <mergeCell ref="A141:B142"/>
    <mergeCell ref="C141:C144"/>
    <mergeCell ref="D141:D144"/>
    <mergeCell ref="E141:E144"/>
    <mergeCell ref="F141:F144"/>
    <mergeCell ref="F107:F110"/>
    <mergeCell ref="G107:G110"/>
    <mergeCell ref="A110:A114"/>
    <mergeCell ref="A115:A120"/>
    <mergeCell ref="A121:A125"/>
    <mergeCell ref="A126:A129"/>
    <mergeCell ref="A107:B108"/>
    <mergeCell ref="C107:C110"/>
    <mergeCell ref="D107:D110"/>
    <mergeCell ref="E107:E110"/>
    <mergeCell ref="A175:B176"/>
    <mergeCell ref="C175:C178"/>
    <mergeCell ref="D175:D178"/>
    <mergeCell ref="E175:E178"/>
    <mergeCell ref="F175:F178"/>
    <mergeCell ref="G175:G178"/>
    <mergeCell ref="A178:A182"/>
    <mergeCell ref="G141:G144"/>
    <mergeCell ref="A144:A148"/>
    <mergeCell ref="A149:A154"/>
    <mergeCell ref="A155:A159"/>
    <mergeCell ref="A160:A163"/>
    <mergeCell ref="A164:A168"/>
    <mergeCell ref="G209:G212"/>
    <mergeCell ref="A212:A216"/>
    <mergeCell ref="A217:A222"/>
    <mergeCell ref="A183:A188"/>
    <mergeCell ref="A189:A193"/>
    <mergeCell ref="A194:A197"/>
    <mergeCell ref="A198:A202"/>
    <mergeCell ref="A209:B210"/>
    <mergeCell ref="C209:C212"/>
    <mergeCell ref="A223:A227"/>
    <mergeCell ref="A228:A231"/>
    <mergeCell ref="A232:A236"/>
    <mergeCell ref="A243:B244"/>
    <mergeCell ref="C243:C246"/>
    <mergeCell ref="D243:D246"/>
    <mergeCell ref="D209:D212"/>
    <mergeCell ref="E209:E212"/>
    <mergeCell ref="F209:F212"/>
    <mergeCell ref="A262:A265"/>
    <mergeCell ref="A266:A270"/>
    <mergeCell ref="A277:B278"/>
    <mergeCell ref="C277:C280"/>
    <mergeCell ref="D277:D280"/>
    <mergeCell ref="E277:E280"/>
    <mergeCell ref="E243:E246"/>
    <mergeCell ref="F243:F246"/>
    <mergeCell ref="G243:G246"/>
    <mergeCell ref="A246:A250"/>
    <mergeCell ref="A251:A256"/>
    <mergeCell ref="A257:A261"/>
    <mergeCell ref="A300:A304"/>
    <mergeCell ref="A311:B312"/>
    <mergeCell ref="C311:C314"/>
    <mergeCell ref="D311:D314"/>
    <mergeCell ref="E311:E314"/>
    <mergeCell ref="F311:F314"/>
    <mergeCell ref="F277:F280"/>
    <mergeCell ref="G277:G280"/>
    <mergeCell ref="A280:A284"/>
    <mergeCell ref="A285:A290"/>
    <mergeCell ref="A291:A295"/>
    <mergeCell ref="A296:A299"/>
    <mergeCell ref="A345:B346"/>
    <mergeCell ref="C345:C348"/>
    <mergeCell ref="D345:D348"/>
    <mergeCell ref="E345:E348"/>
    <mergeCell ref="F345:F348"/>
    <mergeCell ref="G345:G348"/>
    <mergeCell ref="A348:A352"/>
    <mergeCell ref="G311:G314"/>
    <mergeCell ref="A314:A318"/>
    <mergeCell ref="A319:A324"/>
    <mergeCell ref="A325:A329"/>
    <mergeCell ref="A330:A333"/>
    <mergeCell ref="A334:A338"/>
    <mergeCell ref="D413:D416"/>
    <mergeCell ref="E413:E416"/>
    <mergeCell ref="F413:F416"/>
    <mergeCell ref="G413:G416"/>
    <mergeCell ref="A416:A420"/>
    <mergeCell ref="A421:A426"/>
    <mergeCell ref="A353:A358"/>
    <mergeCell ref="A359:A363"/>
    <mergeCell ref="A364:A367"/>
    <mergeCell ref="A368:A372"/>
    <mergeCell ref="A413:B414"/>
    <mergeCell ref="C413:C416"/>
    <mergeCell ref="G447:G450"/>
    <mergeCell ref="A450:A454"/>
    <mergeCell ref="A455:A460"/>
    <mergeCell ref="A461:A465"/>
    <mergeCell ref="A427:A431"/>
    <mergeCell ref="A432:A435"/>
    <mergeCell ref="A436:A440"/>
    <mergeCell ref="A447:B448"/>
    <mergeCell ref="C447:C450"/>
    <mergeCell ref="D447:D450"/>
    <mergeCell ref="A500:A503"/>
    <mergeCell ref="A466:A469"/>
    <mergeCell ref="A470:A474"/>
    <mergeCell ref="A481:B482"/>
    <mergeCell ref="C481:C484"/>
    <mergeCell ref="D481:D484"/>
    <mergeCell ref="E481:E484"/>
    <mergeCell ref="E447:E450"/>
    <mergeCell ref="F447:F450"/>
    <mergeCell ref="A515:B516"/>
    <mergeCell ref="C515:C518"/>
    <mergeCell ref="D515:D518"/>
    <mergeCell ref="E515:E518"/>
    <mergeCell ref="F515:F518"/>
    <mergeCell ref="G515:G518"/>
    <mergeCell ref="A518:A522"/>
    <mergeCell ref="G379:G382"/>
    <mergeCell ref="A382:A386"/>
    <mergeCell ref="A387:A392"/>
    <mergeCell ref="A393:A397"/>
    <mergeCell ref="A398:A401"/>
    <mergeCell ref="A402:A406"/>
    <mergeCell ref="A504:A508"/>
    <mergeCell ref="A379:B380"/>
    <mergeCell ref="C379:C382"/>
    <mergeCell ref="D379:D382"/>
    <mergeCell ref="E379:E382"/>
    <mergeCell ref="F379:F382"/>
    <mergeCell ref="F481:F484"/>
    <mergeCell ref="G481:G484"/>
    <mergeCell ref="A484:A488"/>
    <mergeCell ref="A489:A494"/>
    <mergeCell ref="A495:A499"/>
    <mergeCell ref="G549:G552"/>
    <mergeCell ref="A552:A556"/>
    <mergeCell ref="A557:A562"/>
    <mergeCell ref="A523:A528"/>
    <mergeCell ref="A529:A533"/>
    <mergeCell ref="A534:A537"/>
    <mergeCell ref="A538:A542"/>
    <mergeCell ref="A549:B550"/>
    <mergeCell ref="C549:C552"/>
    <mergeCell ref="A563:A567"/>
    <mergeCell ref="A568:A571"/>
    <mergeCell ref="A572:A576"/>
    <mergeCell ref="A583:B584"/>
    <mergeCell ref="C583:C586"/>
    <mergeCell ref="D583:D586"/>
    <mergeCell ref="D549:D552"/>
    <mergeCell ref="E549:E552"/>
    <mergeCell ref="F549:F552"/>
    <mergeCell ref="A602:A605"/>
    <mergeCell ref="A606:A610"/>
    <mergeCell ref="A617:B618"/>
    <mergeCell ref="C617:C620"/>
    <mergeCell ref="D617:D620"/>
    <mergeCell ref="E617:E620"/>
    <mergeCell ref="E583:E586"/>
    <mergeCell ref="F583:F586"/>
    <mergeCell ref="G583:G586"/>
    <mergeCell ref="A586:A590"/>
    <mergeCell ref="A591:A596"/>
    <mergeCell ref="A597:A601"/>
    <mergeCell ref="A640:A644"/>
    <mergeCell ref="A651:B652"/>
    <mergeCell ref="C651:C654"/>
    <mergeCell ref="D651:D654"/>
    <mergeCell ref="E651:E654"/>
    <mergeCell ref="F651:F654"/>
    <mergeCell ref="F617:F620"/>
    <mergeCell ref="G617:G620"/>
    <mergeCell ref="A620:A624"/>
    <mergeCell ref="A625:A630"/>
    <mergeCell ref="A631:A635"/>
    <mergeCell ref="A636:A639"/>
    <mergeCell ref="A686:B687"/>
    <mergeCell ref="C686:C689"/>
    <mergeCell ref="D686:D689"/>
    <mergeCell ref="E686:E689"/>
    <mergeCell ref="F686:F689"/>
    <mergeCell ref="G686:G689"/>
    <mergeCell ref="A689:A693"/>
    <mergeCell ref="G651:G654"/>
    <mergeCell ref="A654:A658"/>
    <mergeCell ref="A659:A664"/>
    <mergeCell ref="A665:A669"/>
    <mergeCell ref="A670:A673"/>
    <mergeCell ref="A674:A678"/>
    <mergeCell ref="G721:G724"/>
    <mergeCell ref="A724:A728"/>
    <mergeCell ref="A729:A734"/>
    <mergeCell ref="A694:A699"/>
    <mergeCell ref="A700:A704"/>
    <mergeCell ref="A705:A708"/>
    <mergeCell ref="A709:A713"/>
    <mergeCell ref="A721:B722"/>
    <mergeCell ref="C721:C724"/>
    <mergeCell ref="A735:A739"/>
    <mergeCell ref="A740:A743"/>
    <mergeCell ref="A744:A748"/>
    <mergeCell ref="A755:B756"/>
    <mergeCell ref="C755:C758"/>
    <mergeCell ref="D755:D758"/>
    <mergeCell ref="D721:D724"/>
    <mergeCell ref="E721:E724"/>
    <mergeCell ref="F721:F724"/>
    <mergeCell ref="A774:A777"/>
    <mergeCell ref="A778:A782"/>
    <mergeCell ref="A789:B790"/>
    <mergeCell ref="C789:C792"/>
    <mergeCell ref="D789:D792"/>
    <mergeCell ref="E789:E792"/>
    <mergeCell ref="E755:E758"/>
    <mergeCell ref="F755:F758"/>
    <mergeCell ref="G755:G758"/>
    <mergeCell ref="A758:A762"/>
    <mergeCell ref="A763:A768"/>
    <mergeCell ref="A769:A773"/>
    <mergeCell ref="A812:A816"/>
    <mergeCell ref="A823:B824"/>
    <mergeCell ref="C823:C826"/>
    <mergeCell ref="D823:D826"/>
    <mergeCell ref="E823:E826"/>
    <mergeCell ref="F823:F826"/>
    <mergeCell ref="F789:F792"/>
    <mergeCell ref="G789:G792"/>
    <mergeCell ref="A792:A796"/>
    <mergeCell ref="A797:A802"/>
    <mergeCell ref="A803:A807"/>
    <mergeCell ref="A808:A811"/>
    <mergeCell ref="A857:B858"/>
    <mergeCell ref="C857:C860"/>
    <mergeCell ref="D857:D860"/>
    <mergeCell ref="E857:E860"/>
    <mergeCell ref="F857:F860"/>
    <mergeCell ref="G857:G860"/>
    <mergeCell ref="A860:A864"/>
    <mergeCell ref="G823:G826"/>
    <mergeCell ref="A826:A830"/>
    <mergeCell ref="A831:A836"/>
    <mergeCell ref="A837:A841"/>
    <mergeCell ref="A842:A845"/>
    <mergeCell ref="A846:A850"/>
    <mergeCell ref="D891:D894"/>
    <mergeCell ref="E891:E894"/>
    <mergeCell ref="F891:F894"/>
    <mergeCell ref="G891:G894"/>
    <mergeCell ref="A894:A898"/>
    <mergeCell ref="A899:A904"/>
    <mergeCell ref="A865:A870"/>
    <mergeCell ref="A871:A875"/>
    <mergeCell ref="A876:A879"/>
    <mergeCell ref="A880:A884"/>
    <mergeCell ref="A891:B892"/>
    <mergeCell ref="C891:C894"/>
    <mergeCell ref="E925:E928"/>
    <mergeCell ref="F925:F928"/>
    <mergeCell ref="G925:G928"/>
    <mergeCell ref="A928:A932"/>
    <mergeCell ref="A933:A938"/>
    <mergeCell ref="A939:A943"/>
    <mergeCell ref="A905:A909"/>
    <mergeCell ref="A910:A913"/>
    <mergeCell ref="A914:A918"/>
    <mergeCell ref="A925:B926"/>
    <mergeCell ref="C925:C928"/>
    <mergeCell ref="D925:D928"/>
    <mergeCell ref="F959:F962"/>
    <mergeCell ref="G959:G962"/>
    <mergeCell ref="A962:A966"/>
    <mergeCell ref="A967:A972"/>
    <mergeCell ref="A973:A977"/>
    <mergeCell ref="A978:A981"/>
    <mergeCell ref="A944:A947"/>
    <mergeCell ref="A948:A952"/>
    <mergeCell ref="A959:B960"/>
    <mergeCell ref="C959:C962"/>
    <mergeCell ref="D959:D962"/>
    <mergeCell ref="E959:E962"/>
    <mergeCell ref="G993:G996"/>
    <mergeCell ref="A996:A1000"/>
    <mergeCell ref="A1001:A1006"/>
    <mergeCell ref="A1007:A1011"/>
    <mergeCell ref="A1012:A1015"/>
    <mergeCell ref="A1016:A1020"/>
    <mergeCell ref="A982:A986"/>
    <mergeCell ref="A993:B994"/>
    <mergeCell ref="C993:C996"/>
    <mergeCell ref="D993:D996"/>
    <mergeCell ref="E993:E996"/>
    <mergeCell ref="F993:F996"/>
  </mergeCells>
  <printOptions horizontalCentered="1" verticalCentered="1"/>
  <pageMargins left="0.25" right="0.25" top="0.75" bottom="0.75" header="0.3" footer="0.3"/>
  <pageSetup scale="95" fitToHeight="0" orientation="landscape" verticalDpi="300" r:id="rId1"/>
  <headerFooter alignWithMargins="0"/>
  <rowBreaks count="10" manualBreakCount="10">
    <brk id="33" max="8" man="1"/>
    <brk id="67" max="8" man="1"/>
    <brk id="101" max="8" man="1"/>
    <brk id="135" max="8" man="1"/>
    <brk id="169" max="8" man="1"/>
    <brk id="203" max="8" man="1"/>
    <brk id="237" max="8" man="1"/>
    <brk id="271" max="8" man="1"/>
    <brk id="305" max="8" man="1"/>
    <brk id="3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Tabulador general</vt:lpstr>
      <vt:lpstr>(1,2)Resumen</vt:lpstr>
      <vt:lpstr>(A)Resumen</vt:lpstr>
      <vt:lpstr>(C,3)Resumen</vt:lpstr>
      <vt:lpstr>(1,2)Cumplimiento</vt:lpstr>
      <vt:lpstr>(A)Calendario de tiempos</vt:lpstr>
      <vt:lpstr>(C,3)EVALUACION 5s</vt:lpstr>
      <vt:lpstr>'(1,2)Cumplimiento'!Área_de_impresión</vt:lpstr>
      <vt:lpstr>'(C,3)EVALUACION 5s'!Área_de_impresión</vt:lpstr>
      <vt:lpstr>'(C,3)Resumen'!Área_de_impresión</vt:lpstr>
      <vt:lpstr>'Tabulador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hernandez sanchez</dc:creator>
  <cp:lastModifiedBy>Usuario GIM</cp:lastModifiedBy>
  <cp:lastPrinted>2024-04-22T14:42:03Z</cp:lastPrinted>
  <dcterms:created xsi:type="dcterms:W3CDTF">2019-08-24T17:56:13Z</dcterms:created>
  <dcterms:modified xsi:type="dcterms:W3CDTF">2024-04-23T19:38:44Z</dcterms:modified>
</cp:coreProperties>
</file>