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Graphs Cal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<sst xmlns="http://schemas.openxmlformats.org/spreadsheetml/2006/main" count="65" uniqueCount="43">
  <si>
    <t xml:space="preserve">Name:  </t>
  </si>
  <si>
    <t xml:space="preserve">Delano Leslie</t>
  </si>
  <si>
    <t xml:space="preserve">Lab Partner(s):  </t>
  </si>
  <si>
    <t xml:space="preserve">Seth Kowarsch, Felipe Reyes, Juno Bates</t>
  </si>
  <si>
    <t xml:space="preserve">Date:  </t>
  </si>
  <si>
    <t xml:space="preserve">09</t>
  </si>
  <si>
    <t xml:space="preserve">24</t>
  </si>
  <si>
    <t xml:space="preserve">2025</t>
  </si>
  <si>
    <t xml:space="preserve">Table #:   </t>
  </si>
  <si>
    <t xml:space="preserve">4</t>
  </si>
  <si>
    <t xml:space="preserve">Buoyant Force for Aluminum.</t>
  </si>
  <si>
    <t xml:space="preserve">Calculations - Part 1</t>
  </si>
  <si>
    <r>
      <rPr>
        <sz val="11"/>
        <color theme="1"/>
        <rFont val="Calibri"/>
        <family val="2"/>
        <charset val="1"/>
      </rPr>
      <t xml:space="preserve">water:  </t>
    </r>
    <r>
      <rPr>
        <i val="true"/>
        <sz val="14"/>
        <color theme="1"/>
        <rFont val="Symbol"/>
        <family val="1"/>
        <charset val="2"/>
      </rPr>
      <t xml:space="preserve">r</t>
    </r>
    <r>
      <rPr>
        <i val="true"/>
        <vertAlign val="subscript"/>
        <sz val="14"/>
        <color theme="1"/>
        <rFont val="Calibri"/>
        <family val="2"/>
        <charset val="1"/>
      </rPr>
      <t xml:space="preserve">w</t>
    </r>
    <r>
      <rPr>
        <sz val="11"/>
        <color theme="1"/>
        <rFont val="Calibri"/>
        <family val="2"/>
        <charset val="1"/>
      </rPr>
      <t xml:space="preserve"> =    </t>
    </r>
  </si>
  <si>
    <t xml:space="preserve">g/cc</t>
  </si>
  <si>
    <t xml:space="preserve">slope  =</t>
  </si>
  <si>
    <r>
      <rPr>
        <sz val="11"/>
        <color theme="1"/>
        <rFont val="Calibri"/>
        <family val="2"/>
        <charset val="1"/>
      </rPr>
      <t xml:space="preserve">M</t>
    </r>
    <r>
      <rPr>
        <vertAlign val="subscript"/>
        <sz val="11"/>
        <color theme="1"/>
        <rFont val="Calibri"/>
        <family val="2"/>
        <charset val="1"/>
      </rPr>
      <t xml:space="preserve">al </t>
    </r>
    <r>
      <rPr>
        <sz val="11"/>
        <color theme="1"/>
        <rFont val="Calibri"/>
        <family val="2"/>
        <charset val="1"/>
      </rPr>
      <t xml:space="preserve">(g)</t>
    </r>
  </si>
  <si>
    <t xml:space="preserve">Initial Mass</t>
  </si>
  <si>
    <t xml:space="preserve">Final Mass</t>
  </si>
  <si>
    <r>
      <rPr>
        <sz val="11"/>
        <color theme="1"/>
        <rFont val="Calibri"/>
        <family val="2"/>
        <charset val="1"/>
      </rPr>
      <t xml:space="preserve">M</t>
    </r>
    <r>
      <rPr>
        <vertAlign val="subscript"/>
        <sz val="11"/>
        <color theme="1"/>
        <rFont val="Calibri"/>
        <family val="2"/>
        <charset val="1"/>
      </rPr>
      <t xml:space="preserve">s</t>
    </r>
    <r>
      <rPr>
        <sz val="11"/>
        <color theme="1"/>
        <rFont val="Calibri"/>
        <family val="2"/>
        <charset val="1"/>
      </rPr>
      <t xml:space="preserve"> (g)</t>
    </r>
  </si>
  <si>
    <t xml:space="preserve">   Calculate the density of aluminum:</t>
  </si>
  <si>
    <r>
      <rPr>
        <i val="true"/>
        <sz val="16"/>
        <color rgb="FF000000"/>
        <rFont val="Symbol"/>
        <family val="1"/>
        <charset val="2"/>
      </rPr>
      <t xml:space="preserve">r</t>
    </r>
    <r>
      <rPr>
        <i val="true"/>
        <vertAlign val="subscript"/>
        <sz val="16"/>
        <color rgb="FF000000"/>
        <rFont val="Calibri"/>
        <family val="2"/>
        <charset val="1"/>
      </rPr>
      <t xml:space="preserve">Al</t>
    </r>
  </si>
  <si>
    <t xml:space="preserve">=</t>
  </si>
  <si>
    <t xml:space="preserve">r</t>
  </si>
  <si>
    <t xml:space="preserve">g</t>
  </si>
  <si>
    <t xml:space="preserve">slope</t>
  </si>
  <si>
    <t xml:space="preserve">cc</t>
  </si>
  <si>
    <t xml:space="preserve">   Compare measured and expected values:</t>
  </si>
  <si>
    <t xml:space="preserve">% diff</t>
  </si>
  <si>
    <t xml:space="preserve">measured - expected</t>
  </si>
  <si>
    <t xml:space="preserve">2.76 – 2.7</t>
  </si>
  <si>
    <t xml:space="preserve">expected</t>
  </si>
  <si>
    <t xml:space="preserve">Buoyant Force for Brass.</t>
  </si>
  <si>
    <t xml:space="preserve">Calculations - Part 2</t>
  </si>
  <si>
    <r>
      <rPr>
        <sz val="11"/>
        <color theme="1"/>
        <rFont val="Calibri"/>
        <family val="2"/>
        <charset val="1"/>
      </rPr>
      <t xml:space="preserve">M</t>
    </r>
    <r>
      <rPr>
        <vertAlign val="subscript"/>
        <sz val="11"/>
        <color theme="1"/>
        <rFont val="Calibri"/>
        <family val="2"/>
        <charset val="1"/>
      </rPr>
      <t xml:space="preserve">cuZi </t>
    </r>
    <r>
      <rPr>
        <sz val="11"/>
        <color theme="1"/>
        <rFont val="Calibri"/>
        <family val="2"/>
        <charset val="1"/>
      </rPr>
      <t xml:space="preserve">(g)</t>
    </r>
  </si>
  <si>
    <r>
      <rPr>
        <sz val="11"/>
        <color theme="1"/>
        <rFont val="Calibri"/>
        <family val="2"/>
        <charset val="1"/>
      </rPr>
      <t xml:space="preserve">copper:  </t>
    </r>
    <r>
      <rPr>
        <i val="true"/>
        <sz val="14"/>
        <color theme="1"/>
        <rFont val="Symbol"/>
        <family val="1"/>
        <charset val="2"/>
      </rPr>
      <t xml:space="preserve">r</t>
    </r>
    <r>
      <rPr>
        <i val="true"/>
        <vertAlign val="subscript"/>
        <sz val="14"/>
        <color theme="1"/>
        <rFont val="Calibri"/>
        <family val="2"/>
        <charset val="1"/>
      </rPr>
      <t xml:space="preserve">c</t>
    </r>
    <r>
      <rPr>
        <sz val="11"/>
        <color theme="1"/>
        <rFont val="Calibri"/>
        <family val="2"/>
        <charset val="1"/>
      </rPr>
      <t xml:space="preserve"> =   </t>
    </r>
  </si>
  <si>
    <r>
      <rPr>
        <sz val="11"/>
        <color theme="1"/>
        <rFont val="Calibri"/>
        <family val="2"/>
        <charset val="1"/>
      </rPr>
      <t xml:space="preserve">water: </t>
    </r>
    <r>
      <rPr>
        <i val="true"/>
        <sz val="14"/>
        <color theme="1"/>
        <rFont val="Symbol"/>
        <family val="1"/>
        <charset val="2"/>
      </rPr>
      <t xml:space="preserve">r</t>
    </r>
    <r>
      <rPr>
        <i val="true"/>
        <vertAlign val="subscript"/>
        <sz val="14"/>
        <color theme="1"/>
        <rFont val="Calibri"/>
        <family val="2"/>
        <charset val="1"/>
      </rPr>
      <t xml:space="preserve">w</t>
    </r>
    <r>
      <rPr>
        <sz val="11"/>
        <color theme="1"/>
        <rFont val="Calibri"/>
        <family val="2"/>
        <charset val="1"/>
      </rPr>
      <t xml:space="preserve"> =    </t>
    </r>
  </si>
  <si>
    <r>
      <rPr>
        <sz val="11"/>
        <color theme="1"/>
        <rFont val="Calibri"/>
        <family val="2"/>
        <charset val="1"/>
      </rPr>
      <t xml:space="preserve">zinc:  </t>
    </r>
    <r>
      <rPr>
        <i val="true"/>
        <sz val="14"/>
        <color theme="1"/>
        <rFont val="Symbol"/>
        <family val="1"/>
        <charset val="2"/>
      </rPr>
      <t xml:space="preserve">r</t>
    </r>
    <r>
      <rPr>
        <i val="true"/>
        <vertAlign val="subscript"/>
        <sz val="14"/>
        <color theme="1"/>
        <rFont val="Calibri"/>
        <family val="2"/>
        <charset val="1"/>
      </rPr>
      <t xml:space="preserve">z</t>
    </r>
    <r>
      <rPr>
        <sz val="11"/>
        <color theme="1"/>
        <rFont val="Calibri"/>
        <family val="2"/>
        <charset val="1"/>
      </rPr>
      <t xml:space="preserve"> =   </t>
    </r>
  </si>
  <si>
    <t xml:space="preserve">   Calculate the density of brass:</t>
  </si>
  <si>
    <r>
      <rPr>
        <i val="true"/>
        <sz val="16"/>
        <color rgb="FF000000"/>
        <rFont val="Symbol"/>
        <family val="1"/>
        <charset val="2"/>
      </rPr>
      <t xml:space="preserve">r</t>
    </r>
    <r>
      <rPr>
        <i val="true"/>
        <vertAlign val="subscript"/>
        <sz val="16"/>
        <color rgb="FF000000"/>
        <rFont val="Calibri"/>
        <family val="2"/>
        <charset val="1"/>
      </rPr>
      <t xml:space="preserve">b</t>
    </r>
  </si>
  <si>
    <t xml:space="preserve">   Calculate the percent copper by volume:</t>
  </si>
  <si>
    <t xml:space="preserve">x</t>
  </si>
  <si>
    <r>
      <rPr>
        <sz val="11"/>
        <color rgb="FF000000"/>
        <rFont val="Standard Symbols PS"/>
        <family val="0"/>
        <charset val="1"/>
      </rPr>
      <t xml:space="preserve">r</t>
    </r>
    <r>
      <rPr>
        <vertAlign val="subscript"/>
        <sz val="11"/>
        <color rgb="FF000000"/>
        <rFont val="Standard Symbols PS"/>
        <family val="0"/>
        <charset val="1"/>
      </rPr>
      <t xml:space="preserve">B</t>
    </r>
    <r>
      <rPr>
        <sz val="11"/>
        <color rgb="FF000000"/>
        <rFont val="Standard Symbols PS"/>
        <family val="0"/>
        <charset val="1"/>
      </rPr>
      <t xml:space="preserve"> - r</t>
    </r>
    <r>
      <rPr>
        <vertAlign val="subscript"/>
        <sz val="11"/>
        <color rgb="FF000000"/>
        <rFont val="Standard Symbols PS"/>
        <family val="0"/>
        <charset val="1"/>
      </rPr>
      <t xml:space="preserve">Z</t>
    </r>
  </si>
  <si>
    <r>
      <rPr>
        <sz val="11"/>
        <color rgb="FF000000"/>
        <rFont val="Standard Symbols PS"/>
        <family val="0"/>
      </rPr>
      <t xml:space="preserve">r</t>
    </r>
    <r>
      <rPr>
        <vertAlign val="subscript"/>
        <sz val="11"/>
        <color rgb="FF000000"/>
        <rFont val="Standard Symbols PS"/>
        <family val="0"/>
      </rPr>
      <t xml:space="preserve">c</t>
    </r>
    <r>
      <rPr>
        <sz val="11"/>
        <color rgb="FF000000"/>
        <rFont val="Standard Symbols PS"/>
        <family val="0"/>
      </rPr>
      <t xml:space="preserve"> - r</t>
    </r>
    <r>
      <rPr>
        <vertAlign val="subscript"/>
        <sz val="11"/>
        <color rgb="FF000000"/>
        <rFont val="Standard Symbols PS"/>
        <family val="0"/>
      </rPr>
      <t xml:space="preserve">Z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</si>
</sst>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"/>
    <numFmt numFmtId="168" formatCode="0.00%"/>
    <numFmt numFmtId="169" formatCode="0.00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4"/>
      <color theme="1"/>
      <name val="Symbol"/>
      <family val="1"/>
      <charset val="2"/>
    </font>
    <font>
      <i val="true"/>
      <vertAlign val="subscript"/>
      <sz val="14"/>
      <color theme="1"/>
      <name val="Calibri"/>
      <family val="2"/>
      <charset val="1"/>
    </font>
    <font>
      <vertAlign val="subscript"/>
      <sz val="11"/>
      <color theme="1"/>
      <name val="Calibri"/>
      <family val="2"/>
      <charset val="1"/>
    </font>
    <font>
      <i val="true"/>
      <sz val="16"/>
      <color rgb="FF000000"/>
      <name val="Symbol"/>
      <family val="1"/>
      <charset val="2"/>
    </font>
    <font>
      <i val="true"/>
      <vertAlign val="subscript"/>
      <sz val="16"/>
      <color rgb="FF000000"/>
      <name val="Calibri"/>
      <family val="2"/>
      <charset val="1"/>
    </font>
    <font>
      <sz val="11"/>
      <color theme="1"/>
      <name val="Standard Symbols PS"/>
      <family val="0"/>
      <charset val="1"/>
    </font>
    <font>
      <i val="true"/>
      <sz val="11"/>
      <color rgb="FF000000"/>
      <name val="Calibri"/>
      <family val="1"/>
      <charset val="2"/>
    </font>
    <font>
      <sz val="7"/>
      <color theme="1"/>
      <name val="Calibri"/>
      <family val="2"/>
      <charset val="1"/>
    </font>
    <font>
      <sz val="11"/>
      <color theme="1"/>
      <name val="Calibri"/>
      <family val="2"/>
    </font>
    <font>
      <i val="true"/>
      <sz val="16"/>
      <color theme="1"/>
      <name val="Calibri"/>
      <family val="2"/>
      <charset val="1"/>
    </font>
    <font>
      <sz val="11"/>
      <color rgb="FF000000"/>
      <name val="Standard Symbols PS"/>
      <family val="0"/>
      <charset val="1"/>
    </font>
    <font>
      <vertAlign val="subscript"/>
      <sz val="11"/>
      <color rgb="FF000000"/>
      <name val="Standard Symbols PS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Standard Symbols PS"/>
      <family val="0"/>
    </font>
    <font>
      <vertAlign val="subscript"/>
      <sz val="11"/>
      <color rgb="FF000000"/>
      <name val="Standard Symbols PS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Change in Water Mass due to Submerged Aluminum Mass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'Data Graphs Calc'!$C$11:$C$17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'Data Graphs Calc'!$I$11:$I$17</c:f>
              <c:numCache>
                <c:formatCode>0.0</c:formatCode>
                <c:ptCount val="7"/>
                <c:pt idx="0">
                  <c:v>3.62</c:v>
                </c:pt>
                <c:pt idx="1">
                  <c:v>7.20000000000005</c:v>
                </c:pt>
                <c:pt idx="2">
                  <c:v>10.8</c:v>
                </c:pt>
                <c:pt idx="3">
                  <c:v>14.4</c:v>
                </c:pt>
                <c:pt idx="4">
                  <c:v>18.1</c:v>
                </c:pt>
                <c:pt idx="5">
                  <c:v>21.7</c:v>
                </c:pt>
                <c:pt idx="6">
                  <c:v>25.3</c:v>
                </c:pt>
              </c:numCache>
            </c:numRef>
          </c:yVal>
          <c:smooth val="0"/>
        </c:ser>
        <c:axId val="73587086"/>
        <c:axId val="71676688"/>
      </c:scatterChart>
      <c:valAx>
        <c:axId val="735870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M_Al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1676688"/>
        <c:crosses val="autoZero"/>
        <c:crossBetween val="between"/>
      </c:valAx>
      <c:valAx>
        <c:axId val="716766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M_s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35870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Change in Water Mass due to Mass of Brass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'Data Graphs Calc'!$C$26:$C$32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'Data Graphs Calc'!$I$26:$I$32</c:f>
              <c:numCache>
                <c:formatCode>0.0</c:formatCode>
                <c:ptCount val="7"/>
                <c:pt idx="0">
                  <c:v>5.75999999999999</c:v>
                </c:pt>
                <c:pt idx="1">
                  <c:v>11.75</c:v>
                </c:pt>
                <c:pt idx="2">
                  <c:v>17.5600000000001</c:v>
                </c:pt>
                <c:pt idx="3">
                  <c:v>23.47</c:v>
                </c:pt>
                <c:pt idx="4">
                  <c:v>29.25</c:v>
                </c:pt>
                <c:pt idx="5">
                  <c:v>35.3000000000001</c:v>
                </c:pt>
                <c:pt idx="6">
                  <c:v>41.25</c:v>
                </c:pt>
              </c:numCache>
            </c:numRef>
          </c:yVal>
          <c:smooth val="0"/>
        </c:ser>
        <c:axId val="36735851"/>
        <c:axId val="73504039"/>
      </c:scatterChart>
      <c:valAx>
        <c:axId val="367358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M_CuZi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3504039"/>
        <c:crosses val="autoZero"/>
        <c:crossBetween val="between"/>
      </c:valAx>
      <c:valAx>
        <c:axId val="735040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uFillTx/>
                    <a:latin typeface="Arial"/>
                  </a:rPr>
                  <a:t>M_s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673585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289080</xdr:colOff>
      <xdr:row>6</xdr:row>
      <xdr:rowOff>123840</xdr:rowOff>
    </xdr:from>
    <xdr:to>
      <xdr:col>15</xdr:col>
      <xdr:colOff>456120</xdr:colOff>
      <xdr:row>19</xdr:row>
      <xdr:rowOff>57240</xdr:rowOff>
    </xdr:to>
    <xdr:graphicFrame>
      <xdr:nvGraphicFramePr>
        <xdr:cNvPr id="0" name=""/>
        <xdr:cNvGraphicFramePr/>
      </xdr:nvGraphicFramePr>
      <xdr:xfrm>
        <a:off x="4899240" y="1866960"/>
        <a:ext cx="4818960" cy="351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118440</xdr:colOff>
      <xdr:row>21</xdr:row>
      <xdr:rowOff>123120</xdr:rowOff>
    </xdr:from>
    <xdr:to>
      <xdr:col>14</xdr:col>
      <xdr:colOff>909360</xdr:colOff>
      <xdr:row>33</xdr:row>
      <xdr:rowOff>132480</xdr:rowOff>
    </xdr:to>
    <xdr:graphicFrame>
      <xdr:nvGraphicFramePr>
        <xdr:cNvPr id="1" name=""/>
        <xdr:cNvGraphicFramePr/>
      </xdr:nvGraphicFramePr>
      <xdr:xfrm>
        <a:off x="4728600" y="6009480"/>
        <a:ext cx="4314960" cy="328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C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22" activeCellId="0" sqref="P22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.42"/>
    <col collapsed="false" customWidth="true" hidden="false" outlineLevel="0" max="3" min="3" style="0" width="12.15"/>
    <col collapsed="false" customWidth="true" hidden="false" outlineLevel="0" max="4" min="4" style="0" width="2.42"/>
    <col collapsed="false" customWidth="true" hidden="false" outlineLevel="0" max="5" min="5" style="0" width="12.15"/>
    <col collapsed="false" customWidth="true" hidden="false" outlineLevel="0" max="6" min="6" style="0" width="2.42"/>
    <col collapsed="false" customWidth="true" hidden="false" outlineLevel="0" max="7" min="7" style="0" width="12.15"/>
    <col collapsed="false" customWidth="true" hidden="false" outlineLevel="0" max="8" min="8" style="0" width="2.42"/>
    <col collapsed="false" customWidth="true" hidden="false" outlineLevel="0" max="9" min="9" style="0" width="12.15"/>
    <col collapsed="false" customWidth="true" hidden="false" outlineLevel="0" max="10" min="10" style="0" width="2.42"/>
    <col collapsed="false" customWidth="true" hidden="false" outlineLevel="0" max="12" min="11" style="0" width="9"/>
    <col collapsed="false" customWidth="true" hidden="false" outlineLevel="0" max="15" min="13" style="0" width="16"/>
    <col collapsed="false" customWidth="true" hidden="false" outlineLevel="0" max="17" min="17" style="0" width="2"/>
    <col collapsed="false" customWidth="true" hidden="false" outlineLevel="0" max="18" min="18" style="0" width="8.42"/>
    <col collapsed="false" customWidth="true" hidden="false" outlineLevel="0" max="19" min="19" style="0" width="4.71"/>
    <col collapsed="false" customWidth="true" hidden="false" outlineLevel="0" max="20" min="20" style="0" width="12.42"/>
    <col collapsed="false" customWidth="true" hidden="false" outlineLevel="0" max="21" min="21" style="0" width="4.71"/>
    <col collapsed="false" customWidth="true" hidden="false" outlineLevel="0" max="22" min="22" style="0" width="21.29"/>
    <col collapsed="false" customWidth="true" hidden="false" outlineLevel="0" max="23" min="23" style="0" width="4.71"/>
    <col collapsed="false" customWidth="true" hidden="false" outlineLevel="0" max="24" min="24" style="0" width="11"/>
    <col collapsed="false" customWidth="true" hidden="false" outlineLevel="0" max="25" min="25" style="0" width="4.71"/>
    <col collapsed="false" customWidth="true" hidden="false" outlineLevel="0" max="26" min="26" style="0" width="2"/>
    <col collapsed="false" customWidth="true" hidden="false" outlineLevel="0" max="28" min="28" style="0" width="2"/>
    <col collapsed="false" customWidth="true" hidden="false" outlineLevel="0" max="30" min="30" style="0" width="2"/>
    <col collapsed="false" customWidth="true" hidden="false" outlineLevel="0" max="32" min="32" style="0" width="2"/>
  </cols>
  <sheetData>
    <row r="2" customFormat="false" ht="30.75" hidden="false" customHeight="true" outlineLevel="0" collapsed="false">
      <c r="B2" s="1" t="s">
        <v>0</v>
      </c>
      <c r="C2" s="1"/>
      <c r="D2" s="1"/>
      <c r="E2" s="2" t="s">
        <v>1</v>
      </c>
      <c r="F2" s="2"/>
      <c r="G2" s="2"/>
      <c r="H2" s="2"/>
      <c r="I2" s="2"/>
      <c r="J2" s="2"/>
      <c r="K2" s="2"/>
      <c r="L2" s="2"/>
      <c r="M2" s="3"/>
      <c r="N2" s="3"/>
      <c r="AC2" s="4"/>
    </row>
    <row r="3" customFormat="false" ht="30.75" hidden="false" customHeight="true" outlineLevel="0" collapsed="false">
      <c r="B3" s="5" t="s">
        <v>2</v>
      </c>
      <c r="C3" s="5"/>
      <c r="D3" s="5"/>
      <c r="E3" s="6" t="s">
        <v>3</v>
      </c>
      <c r="F3" s="6"/>
      <c r="G3" s="6"/>
      <c r="H3" s="6"/>
      <c r="I3" s="6"/>
      <c r="J3" s="6"/>
      <c r="K3" s="6"/>
      <c r="L3" s="6"/>
      <c r="M3" s="3"/>
      <c r="N3" s="3"/>
      <c r="AC3" s="4"/>
    </row>
    <row r="4" customFormat="false" ht="30.75" hidden="false" customHeight="true" outlineLevel="0" collapsed="false">
      <c r="B4" s="7" t="s">
        <v>4</v>
      </c>
      <c r="C4" s="7"/>
      <c r="D4" s="7"/>
      <c r="E4" s="8" t="s">
        <v>5</v>
      </c>
      <c r="F4" s="8"/>
      <c r="G4" s="8" t="s">
        <v>6</v>
      </c>
      <c r="H4" s="8"/>
      <c r="I4" s="8" t="s">
        <v>7</v>
      </c>
      <c r="J4" s="9" t="s">
        <v>8</v>
      </c>
      <c r="K4" s="9"/>
      <c r="L4" s="10" t="s">
        <v>9</v>
      </c>
      <c r="M4" s="11"/>
      <c r="N4" s="11"/>
      <c r="AC4" s="4"/>
    </row>
    <row r="7" customFormat="false" ht="10.5" hidden="false" customHeight="true" outlineLevel="0" collapsed="false">
      <c r="B7" s="12"/>
      <c r="C7" s="13"/>
      <c r="D7" s="13"/>
      <c r="E7" s="13"/>
      <c r="F7" s="13"/>
      <c r="G7" s="13"/>
      <c r="H7" s="13"/>
      <c r="I7" s="13"/>
      <c r="J7" s="14"/>
      <c r="K7" s="15"/>
      <c r="L7" s="15"/>
      <c r="M7" s="15"/>
      <c r="N7" s="15"/>
      <c r="O7" s="15"/>
      <c r="Q7" s="12"/>
      <c r="R7" s="13"/>
      <c r="S7" s="13"/>
      <c r="T7" s="13"/>
      <c r="U7" s="13"/>
      <c r="V7" s="13"/>
      <c r="W7" s="13"/>
      <c r="X7" s="13"/>
      <c r="Y7" s="13"/>
      <c r="Z7" s="14"/>
    </row>
    <row r="8" customFormat="false" ht="24" hidden="false" customHeight="true" outlineLevel="0" collapsed="false">
      <c r="B8" s="16"/>
      <c r="C8" s="17" t="s">
        <v>10</v>
      </c>
      <c r="D8" s="17"/>
      <c r="E8" s="17"/>
      <c r="F8" s="17"/>
      <c r="G8" s="17"/>
      <c r="H8" s="17"/>
      <c r="I8" s="17"/>
      <c r="J8" s="18"/>
      <c r="K8" s="15"/>
      <c r="L8" s="15"/>
      <c r="M8" s="15"/>
      <c r="N8" s="15"/>
      <c r="O8" s="15"/>
      <c r="Q8" s="16"/>
      <c r="R8" s="19" t="s">
        <v>11</v>
      </c>
      <c r="S8" s="19"/>
      <c r="T8" s="19"/>
      <c r="U8" s="19"/>
      <c r="V8" s="15"/>
      <c r="W8" s="15"/>
      <c r="X8" s="15"/>
      <c r="Y8" s="15"/>
      <c r="Z8" s="18"/>
    </row>
    <row r="9" customFormat="false" ht="10.5" hidden="false" customHeight="true" outlineLevel="0" collapsed="false">
      <c r="B9" s="16"/>
      <c r="C9" s="20"/>
      <c r="D9" s="20"/>
      <c r="E9" s="20"/>
      <c r="F9" s="20"/>
      <c r="G9" s="20"/>
      <c r="H9" s="20"/>
      <c r="I9" s="20"/>
      <c r="J9" s="18"/>
      <c r="K9" s="15"/>
      <c r="L9" s="15"/>
      <c r="M9" s="15"/>
      <c r="N9" s="15"/>
      <c r="O9" s="15"/>
      <c r="Q9" s="16"/>
      <c r="R9" s="17" t="s">
        <v>12</v>
      </c>
      <c r="S9" s="17"/>
      <c r="T9" s="21" t="n">
        <v>1</v>
      </c>
      <c r="U9" s="17" t="s">
        <v>13</v>
      </c>
      <c r="V9" s="17" t="s">
        <v>14</v>
      </c>
      <c r="W9" s="17"/>
      <c r="X9" s="17" t="n">
        <v>0.362</v>
      </c>
      <c r="Y9" s="15"/>
      <c r="Z9" s="18"/>
    </row>
    <row r="10" customFormat="false" ht="21" hidden="false" customHeight="true" outlineLevel="0" collapsed="false">
      <c r="B10" s="16"/>
      <c r="C10" s="22" t="s">
        <v>15</v>
      </c>
      <c r="D10" s="20"/>
      <c r="E10" s="22" t="s">
        <v>16</v>
      </c>
      <c r="F10" s="20"/>
      <c r="G10" s="22" t="s">
        <v>17</v>
      </c>
      <c r="H10" s="20"/>
      <c r="I10" s="22" t="s">
        <v>18</v>
      </c>
      <c r="J10" s="18"/>
      <c r="K10" s="15"/>
      <c r="L10" s="15"/>
      <c r="M10" s="15"/>
      <c r="N10" s="15"/>
      <c r="O10" s="15"/>
      <c r="Q10" s="16"/>
      <c r="R10" s="17"/>
      <c r="S10" s="17"/>
      <c r="T10" s="21"/>
      <c r="U10" s="17"/>
      <c r="V10" s="17"/>
      <c r="W10" s="17"/>
      <c r="X10" s="17"/>
      <c r="Y10" s="15"/>
      <c r="Z10" s="18"/>
    </row>
    <row r="11" customFormat="false" ht="24" hidden="false" customHeight="true" outlineLevel="0" collapsed="false">
      <c r="B11" s="16"/>
      <c r="C11" s="20" t="n">
        <v>10</v>
      </c>
      <c r="D11" s="20"/>
      <c r="E11" s="23" t="n">
        <v>548</v>
      </c>
      <c r="F11" s="20"/>
      <c r="G11" s="23" t="n">
        <v>551.62</v>
      </c>
      <c r="H11" s="20"/>
      <c r="I11" s="23" t="n">
        <f aca="false">G11-E11</f>
        <v>3.62</v>
      </c>
      <c r="J11" s="18"/>
      <c r="K11" s="15"/>
      <c r="L11" s="15"/>
      <c r="M11" s="15"/>
      <c r="N11" s="15"/>
      <c r="O11" s="15"/>
      <c r="Q11" s="16"/>
      <c r="R11" s="24" t="s">
        <v>19</v>
      </c>
      <c r="S11" s="24"/>
      <c r="T11" s="24"/>
      <c r="U11" s="24"/>
      <c r="V11" s="24"/>
      <c r="W11" s="25"/>
      <c r="X11" s="25"/>
      <c r="Y11" s="25"/>
      <c r="Z11" s="18"/>
    </row>
    <row r="12" customFormat="false" ht="24" hidden="false" customHeight="true" outlineLevel="0" collapsed="false">
      <c r="B12" s="16"/>
      <c r="C12" s="20" t="n">
        <v>20</v>
      </c>
      <c r="D12" s="20"/>
      <c r="E12" s="23" t="n">
        <v>548</v>
      </c>
      <c r="F12" s="20"/>
      <c r="G12" s="20" t="n">
        <v>555.2</v>
      </c>
      <c r="H12" s="20"/>
      <c r="I12" s="20" t="n">
        <f aca="false">G12-E12</f>
        <v>7.20000000000005</v>
      </c>
      <c r="J12" s="18"/>
      <c r="K12" s="15"/>
      <c r="L12" s="15"/>
      <c r="M12" s="15"/>
      <c r="N12" s="15"/>
      <c r="O12" s="15"/>
      <c r="Q12" s="16"/>
      <c r="R12" s="26" t="s">
        <v>20</v>
      </c>
      <c r="S12" s="17" t="s">
        <v>21</v>
      </c>
      <c r="T12" s="27" t="s">
        <v>22</v>
      </c>
      <c r="U12" s="28" t="s">
        <v>21</v>
      </c>
      <c r="V12" s="29" t="str">
        <f aca="false">_xlfn.CONCAT(T9, " ", U9)</f>
        <v>1 g/cc</v>
      </c>
      <c r="W12" s="30" t="s">
        <v>21</v>
      </c>
      <c r="X12" s="31" t="n">
        <f aca="false">T9/X9</f>
        <v>2.76243093922652</v>
      </c>
      <c r="Y12" s="29" t="s">
        <v>23</v>
      </c>
      <c r="Z12" s="18"/>
    </row>
    <row r="13" customFormat="false" ht="24" hidden="false" customHeight="true" outlineLevel="0" collapsed="false">
      <c r="B13" s="16"/>
      <c r="C13" s="20" t="n">
        <v>30</v>
      </c>
      <c r="D13" s="20"/>
      <c r="E13" s="23" t="n">
        <v>548</v>
      </c>
      <c r="F13" s="20"/>
      <c r="G13" s="20" t="n">
        <v>558.8</v>
      </c>
      <c r="H13" s="20"/>
      <c r="I13" s="20" t="n">
        <f aca="false">G13-E13</f>
        <v>10.8</v>
      </c>
      <c r="J13" s="18"/>
      <c r="K13" s="15"/>
      <c r="L13" s="15"/>
      <c r="M13" s="15"/>
      <c r="N13" s="15"/>
      <c r="O13" s="15"/>
      <c r="Q13" s="16"/>
      <c r="R13" s="26"/>
      <c r="S13" s="17"/>
      <c r="T13" s="15" t="s">
        <v>24</v>
      </c>
      <c r="U13" s="15"/>
      <c r="V13" s="15" t="n">
        <f aca="false">X9</f>
        <v>0.362</v>
      </c>
      <c r="W13" s="30"/>
      <c r="X13" s="31"/>
      <c r="Y13" s="15" t="s">
        <v>25</v>
      </c>
      <c r="Z13" s="18"/>
    </row>
    <row r="14" customFormat="false" ht="24" hidden="false" customHeight="true" outlineLevel="0" collapsed="false">
      <c r="B14" s="16"/>
      <c r="C14" s="20" t="n">
        <v>40</v>
      </c>
      <c r="D14" s="20"/>
      <c r="E14" s="23" t="n">
        <v>548</v>
      </c>
      <c r="F14" s="20"/>
      <c r="G14" s="20" t="n">
        <v>562.4</v>
      </c>
      <c r="H14" s="20"/>
      <c r="I14" s="20" t="n">
        <f aca="false">G14-E14</f>
        <v>14.4</v>
      </c>
      <c r="J14" s="18"/>
      <c r="K14" s="15"/>
      <c r="L14" s="15"/>
      <c r="M14" s="15"/>
      <c r="N14" s="15"/>
      <c r="O14" s="15"/>
      <c r="Q14" s="16"/>
      <c r="Z14" s="18"/>
    </row>
    <row r="15" customFormat="false" ht="24" hidden="false" customHeight="true" outlineLevel="0" collapsed="false">
      <c r="B15" s="16"/>
      <c r="C15" s="20" t="n">
        <v>50</v>
      </c>
      <c r="D15" s="20"/>
      <c r="E15" s="23" t="n">
        <v>548</v>
      </c>
      <c r="F15" s="20"/>
      <c r="G15" s="20" t="n">
        <v>566.1</v>
      </c>
      <c r="H15" s="20"/>
      <c r="I15" s="20" t="n">
        <f aca="false">G15-E15</f>
        <v>18.1</v>
      </c>
      <c r="J15" s="18"/>
      <c r="K15" s="15"/>
      <c r="L15" s="15"/>
      <c r="M15" s="15"/>
      <c r="N15" s="15"/>
      <c r="O15" s="15"/>
      <c r="Q15" s="16"/>
      <c r="R15" s="32" t="s">
        <v>26</v>
      </c>
      <c r="S15" s="32"/>
      <c r="T15" s="32"/>
      <c r="U15" s="32"/>
      <c r="V15" s="32"/>
      <c r="W15" s="25"/>
      <c r="X15" s="25"/>
      <c r="Y15" s="25"/>
      <c r="Z15" s="18"/>
    </row>
    <row r="16" customFormat="false" ht="24" hidden="false" customHeight="true" outlineLevel="0" collapsed="false">
      <c r="B16" s="16"/>
      <c r="C16" s="20" t="n">
        <v>60</v>
      </c>
      <c r="D16" s="20"/>
      <c r="E16" s="23" t="n">
        <v>548</v>
      </c>
      <c r="F16" s="20"/>
      <c r="G16" s="20" t="n">
        <v>569.7</v>
      </c>
      <c r="H16" s="20"/>
      <c r="I16" s="20" t="n">
        <f aca="false">G16-E16</f>
        <v>21.7</v>
      </c>
      <c r="J16" s="18"/>
      <c r="K16" s="15"/>
      <c r="L16" s="15"/>
      <c r="M16" s="15"/>
      <c r="N16" s="15"/>
      <c r="O16" s="15"/>
      <c r="Q16" s="16"/>
      <c r="R16" s="33" t="s">
        <v>27</v>
      </c>
      <c r="S16" s="17" t="s">
        <v>21</v>
      </c>
      <c r="T16" s="34" t="s">
        <v>28</v>
      </c>
      <c r="U16" s="28" t="s">
        <v>21</v>
      </c>
      <c r="V16" s="29" t="s">
        <v>29</v>
      </c>
      <c r="W16" s="28" t="s">
        <v>21</v>
      </c>
      <c r="X16" s="35" t="n">
        <f aca="false">(X12-2.7)/(2.7)</f>
        <v>0.023122570083896</v>
      </c>
      <c r="Y16" s="25"/>
      <c r="Z16" s="18"/>
    </row>
    <row r="17" customFormat="false" ht="24" hidden="false" customHeight="true" outlineLevel="0" collapsed="false">
      <c r="B17" s="16"/>
      <c r="C17" s="20" t="n">
        <v>70</v>
      </c>
      <c r="D17" s="20"/>
      <c r="E17" s="23" t="n">
        <v>548</v>
      </c>
      <c r="F17" s="20"/>
      <c r="G17" s="20" t="n">
        <v>573.3</v>
      </c>
      <c r="H17" s="20"/>
      <c r="I17" s="20" t="n">
        <f aca="false">G17-E17</f>
        <v>25.3</v>
      </c>
      <c r="J17" s="18"/>
      <c r="K17" s="15"/>
      <c r="L17" s="15"/>
      <c r="M17" s="15"/>
      <c r="N17" s="15"/>
      <c r="O17" s="15"/>
      <c r="Q17" s="16"/>
      <c r="R17" s="33"/>
      <c r="S17" s="17"/>
      <c r="T17" s="36" t="s">
        <v>30</v>
      </c>
      <c r="U17" s="28"/>
      <c r="V17" s="15" t="n">
        <v>2.7</v>
      </c>
      <c r="W17" s="28"/>
      <c r="X17" s="28"/>
      <c r="Y17" s="25"/>
      <c r="Z17" s="18"/>
    </row>
    <row r="18" customFormat="false" ht="24" hidden="false" customHeight="true" outlineLevel="0" collapsed="false">
      <c r="B18" s="37"/>
      <c r="C18" s="22"/>
      <c r="D18" s="22"/>
      <c r="E18" s="38"/>
      <c r="F18" s="22"/>
      <c r="G18" s="22"/>
      <c r="H18" s="22"/>
      <c r="I18" s="22"/>
      <c r="J18" s="39"/>
      <c r="K18" s="20"/>
      <c r="L18" s="15"/>
      <c r="M18" s="15"/>
      <c r="N18" s="15"/>
      <c r="O18" s="15"/>
      <c r="Q18" s="37"/>
      <c r="R18" s="40"/>
      <c r="S18" s="40"/>
      <c r="T18" s="40"/>
      <c r="U18" s="40"/>
      <c r="V18" s="40"/>
      <c r="W18" s="40"/>
      <c r="X18" s="40"/>
      <c r="Y18" s="40"/>
      <c r="Z18" s="39"/>
    </row>
    <row r="19" customFormat="false" ht="24" hidden="false" customHeight="true" outlineLevel="0" collapsed="false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15"/>
      <c r="M19" s="15"/>
      <c r="N19" s="15"/>
      <c r="O19" s="15"/>
      <c r="Q19" s="20"/>
      <c r="R19" s="41"/>
      <c r="S19" s="41"/>
      <c r="T19" s="41"/>
      <c r="U19" s="41"/>
      <c r="V19" s="41"/>
      <c r="W19" s="41"/>
      <c r="X19" s="41"/>
      <c r="Y19" s="41"/>
      <c r="Z19" s="20"/>
    </row>
    <row r="20" customFormat="false" ht="10.5" hidden="false" customHeight="true" outlineLevel="0" collapsed="false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15"/>
      <c r="M20" s="15"/>
      <c r="N20" s="15"/>
      <c r="O20" s="15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customFormat="false" ht="33.75" hidden="false" customHeight="true" outlineLevel="0" collapsed="false"/>
    <row r="22" customFormat="false" ht="10.5" hidden="false" customHeight="true" outlineLevel="0" collapsed="false">
      <c r="B22" s="12"/>
      <c r="C22" s="13"/>
      <c r="D22" s="13"/>
      <c r="E22" s="13"/>
      <c r="F22" s="13"/>
      <c r="G22" s="13"/>
      <c r="H22" s="13"/>
      <c r="I22" s="13"/>
      <c r="J22" s="14"/>
      <c r="K22" s="15"/>
      <c r="L22" s="15"/>
      <c r="M22" s="15"/>
      <c r="N22" s="15"/>
      <c r="O22" s="15"/>
      <c r="Q22" s="12"/>
      <c r="R22" s="13"/>
      <c r="S22" s="13"/>
      <c r="T22" s="13"/>
      <c r="U22" s="13"/>
      <c r="V22" s="13"/>
      <c r="W22" s="13"/>
      <c r="X22" s="13"/>
      <c r="Y22" s="13"/>
      <c r="Z22" s="14"/>
    </row>
    <row r="23" customFormat="false" ht="24" hidden="false" customHeight="true" outlineLevel="0" collapsed="false">
      <c r="B23" s="16"/>
      <c r="C23" s="17" t="s">
        <v>31</v>
      </c>
      <c r="D23" s="17"/>
      <c r="E23" s="17"/>
      <c r="F23" s="17"/>
      <c r="G23" s="17"/>
      <c r="H23" s="17"/>
      <c r="I23" s="17"/>
      <c r="J23" s="18"/>
      <c r="K23" s="15"/>
      <c r="L23" s="15"/>
      <c r="M23" s="15"/>
      <c r="N23" s="15"/>
      <c r="O23" s="15"/>
      <c r="Q23" s="16"/>
      <c r="R23" s="19" t="s">
        <v>32</v>
      </c>
      <c r="S23" s="19"/>
      <c r="T23" s="19"/>
      <c r="U23" s="19"/>
      <c r="V23" s="15"/>
      <c r="W23" s="15"/>
      <c r="X23" s="15"/>
      <c r="Y23" s="15"/>
      <c r="Z23" s="18"/>
    </row>
    <row r="24" customFormat="false" ht="10.5" hidden="false" customHeight="true" outlineLevel="0" collapsed="false">
      <c r="B24" s="16"/>
      <c r="C24" s="20"/>
      <c r="D24" s="20"/>
      <c r="E24" s="20"/>
      <c r="F24" s="20"/>
      <c r="G24" s="20"/>
      <c r="H24" s="20"/>
      <c r="I24" s="20"/>
      <c r="J24" s="18"/>
      <c r="K24" s="15"/>
      <c r="L24" s="15"/>
      <c r="M24" s="15"/>
      <c r="N24" s="15"/>
      <c r="O24" s="15"/>
      <c r="Q24" s="16"/>
      <c r="R24" s="15"/>
      <c r="S24" s="15"/>
      <c r="T24" s="15"/>
      <c r="U24" s="15"/>
      <c r="V24" s="15"/>
      <c r="W24" s="15"/>
      <c r="X24" s="15"/>
      <c r="Y24" s="15"/>
      <c r="Z24" s="18"/>
    </row>
    <row r="25" customFormat="false" ht="21" hidden="false" customHeight="true" outlineLevel="0" collapsed="false">
      <c r="B25" s="16"/>
      <c r="C25" s="22" t="s">
        <v>33</v>
      </c>
      <c r="D25" s="20"/>
      <c r="E25" s="22" t="s">
        <v>16</v>
      </c>
      <c r="F25" s="20"/>
      <c r="G25" s="22" t="s">
        <v>17</v>
      </c>
      <c r="H25" s="20"/>
      <c r="I25" s="22" t="s">
        <v>18</v>
      </c>
      <c r="J25" s="18"/>
      <c r="K25" s="15"/>
      <c r="L25" s="15"/>
      <c r="M25" s="15"/>
      <c r="N25" s="15"/>
      <c r="O25" s="15"/>
      <c r="Q25" s="16"/>
      <c r="R25" s="43" t="s">
        <v>34</v>
      </c>
      <c r="S25" s="43"/>
      <c r="T25" s="15" t="n">
        <v>8.96</v>
      </c>
      <c r="U25" s="15" t="s">
        <v>13</v>
      </c>
      <c r="V25" s="43" t="s">
        <v>35</v>
      </c>
      <c r="W25" s="43"/>
      <c r="X25" s="31" t="n">
        <v>1</v>
      </c>
      <c r="Y25" s="15" t="s">
        <v>13</v>
      </c>
      <c r="Z25" s="18"/>
    </row>
    <row r="26" customFormat="false" ht="24" hidden="false" customHeight="true" outlineLevel="0" collapsed="false">
      <c r="B26" s="16"/>
      <c r="C26" s="20" t="n">
        <v>50</v>
      </c>
      <c r="D26" s="20"/>
      <c r="E26" s="23" t="n">
        <v>546.55</v>
      </c>
      <c r="F26" s="23"/>
      <c r="G26" s="23" t="n">
        <v>552.31</v>
      </c>
      <c r="H26" s="23"/>
      <c r="I26" s="23" t="n">
        <f aca="false">G26-E26</f>
        <v>5.75999999999999</v>
      </c>
      <c r="J26" s="18"/>
      <c r="K26" s="15"/>
      <c r="L26" s="15"/>
      <c r="M26" s="15"/>
      <c r="N26" s="15"/>
      <c r="O26" s="15"/>
      <c r="Q26" s="16"/>
      <c r="R26" s="43" t="s">
        <v>36</v>
      </c>
      <c r="S26" s="43"/>
      <c r="T26" s="15" t="n">
        <v>7.14</v>
      </c>
      <c r="U26" s="15" t="s">
        <v>13</v>
      </c>
      <c r="V26" s="43" t="s">
        <v>14</v>
      </c>
      <c r="W26" s="43"/>
      <c r="X26" s="15" t="n">
        <v>0.118</v>
      </c>
      <c r="Y26" s="15"/>
      <c r="Z26" s="18"/>
    </row>
    <row r="27" customFormat="false" ht="24" hidden="false" customHeight="true" outlineLevel="0" collapsed="false">
      <c r="B27" s="16"/>
      <c r="C27" s="20" t="n">
        <v>100</v>
      </c>
      <c r="D27" s="20"/>
      <c r="E27" s="23" t="n">
        <v>546.55</v>
      </c>
      <c r="F27" s="23"/>
      <c r="G27" s="23" t="n">
        <v>558.3</v>
      </c>
      <c r="H27" s="23"/>
      <c r="I27" s="23" t="n">
        <f aca="false">G27-E27</f>
        <v>11.75</v>
      </c>
      <c r="J27" s="18"/>
      <c r="K27" s="15"/>
      <c r="L27" s="15"/>
      <c r="M27" s="15"/>
      <c r="N27" s="15"/>
      <c r="O27" s="15"/>
      <c r="Q27" s="16"/>
      <c r="R27" s="44"/>
      <c r="S27" s="44"/>
      <c r="T27" s="44"/>
      <c r="U27" s="44"/>
      <c r="V27" s="44"/>
      <c r="W27" s="44"/>
      <c r="X27" s="44"/>
      <c r="Y27" s="44"/>
      <c r="Z27" s="18"/>
    </row>
    <row r="28" customFormat="false" ht="24" hidden="false" customHeight="true" outlineLevel="0" collapsed="false">
      <c r="B28" s="16"/>
      <c r="C28" s="20" t="n">
        <v>150</v>
      </c>
      <c r="D28" s="20"/>
      <c r="E28" s="23" t="n">
        <v>541.15</v>
      </c>
      <c r="F28" s="23"/>
      <c r="G28" s="23" t="n">
        <v>558.71</v>
      </c>
      <c r="H28" s="23"/>
      <c r="I28" s="23" t="n">
        <f aca="false">G28-E28</f>
        <v>17.5600000000001</v>
      </c>
      <c r="J28" s="18"/>
      <c r="K28" s="15"/>
      <c r="L28" s="15"/>
      <c r="M28" s="15"/>
      <c r="N28" s="15"/>
      <c r="O28" s="15"/>
      <c r="Q28" s="16"/>
      <c r="R28" s="44" t="s">
        <v>37</v>
      </c>
      <c r="S28" s="44"/>
      <c r="T28" s="44"/>
      <c r="U28" s="44"/>
      <c r="V28" s="44"/>
      <c r="W28" s="44"/>
      <c r="X28" s="44"/>
      <c r="Y28" s="44"/>
      <c r="Z28" s="18"/>
    </row>
    <row r="29" customFormat="false" ht="24" hidden="false" customHeight="true" outlineLevel="0" collapsed="false">
      <c r="B29" s="16"/>
      <c r="C29" s="20" t="n">
        <v>200</v>
      </c>
      <c r="D29" s="20"/>
      <c r="E29" s="23" t="n">
        <v>541.15</v>
      </c>
      <c r="F29" s="23"/>
      <c r="G29" s="23" t="n">
        <v>564.62</v>
      </c>
      <c r="H29" s="23"/>
      <c r="I29" s="23" t="n">
        <f aca="false">G29-E29</f>
        <v>23.47</v>
      </c>
      <c r="J29" s="18"/>
      <c r="K29" s="15"/>
      <c r="L29" s="15"/>
      <c r="M29" s="15"/>
      <c r="N29" s="15"/>
      <c r="O29" s="15"/>
      <c r="Q29" s="16"/>
      <c r="R29" s="26" t="s">
        <v>38</v>
      </c>
      <c r="S29" s="17" t="s">
        <v>21</v>
      </c>
      <c r="T29" s="45" t="s">
        <v>22</v>
      </c>
      <c r="U29" s="28" t="s">
        <v>21</v>
      </c>
      <c r="V29" s="46" t="str">
        <f aca="false">_xlfn.CONCAT(X25, " g/cc")</f>
        <v>1 g/cc</v>
      </c>
      <c r="W29" s="28" t="s">
        <v>21</v>
      </c>
      <c r="X29" s="31" t="n">
        <f aca="false">1/X26</f>
        <v>8.47457627118644</v>
      </c>
      <c r="Y29" s="29" t="s">
        <v>23</v>
      </c>
      <c r="Z29" s="18"/>
    </row>
    <row r="30" customFormat="false" ht="24" hidden="false" customHeight="true" outlineLevel="0" collapsed="false">
      <c r="B30" s="16"/>
      <c r="C30" s="20" t="n">
        <v>250</v>
      </c>
      <c r="D30" s="20"/>
      <c r="E30" s="23" t="n">
        <v>541.15</v>
      </c>
      <c r="F30" s="23"/>
      <c r="G30" s="23" t="n">
        <v>570.4</v>
      </c>
      <c r="H30" s="23"/>
      <c r="I30" s="23" t="n">
        <f aca="false">G30-E30</f>
        <v>29.25</v>
      </c>
      <c r="J30" s="18"/>
      <c r="K30" s="15"/>
      <c r="L30" s="15"/>
      <c r="M30" s="15"/>
      <c r="N30" s="15"/>
      <c r="O30" s="15"/>
      <c r="Q30" s="16"/>
      <c r="R30" s="26"/>
      <c r="S30" s="17"/>
      <c r="T30" s="28" t="s">
        <v>24</v>
      </c>
      <c r="U30" s="28"/>
      <c r="V30" s="15" t="n">
        <f aca="false">X26</f>
        <v>0.118</v>
      </c>
      <c r="W30" s="28"/>
      <c r="X30" s="31"/>
      <c r="Y30" s="15" t="s">
        <v>25</v>
      </c>
      <c r="Z30" s="18"/>
    </row>
    <row r="31" customFormat="false" ht="24" hidden="false" customHeight="true" outlineLevel="0" collapsed="false">
      <c r="B31" s="16"/>
      <c r="C31" s="20" t="n">
        <v>300</v>
      </c>
      <c r="D31" s="20"/>
      <c r="E31" s="23" t="n">
        <v>541.15</v>
      </c>
      <c r="F31" s="23"/>
      <c r="G31" s="47" t="n">
        <v>576.45</v>
      </c>
      <c r="H31" s="23"/>
      <c r="I31" s="23" t="n">
        <f aca="false">G31-E31</f>
        <v>35.3000000000001</v>
      </c>
      <c r="J31" s="18"/>
      <c r="K31" s="15"/>
      <c r="L31" s="15"/>
      <c r="M31" s="15"/>
      <c r="N31" s="15"/>
      <c r="O31" s="15"/>
      <c r="Q31" s="16"/>
      <c r="R31" s="15"/>
      <c r="S31" s="15"/>
      <c r="T31" s="15"/>
      <c r="U31" s="15"/>
      <c r="V31" s="15"/>
      <c r="W31" s="15"/>
      <c r="X31" s="35"/>
      <c r="Y31" s="15"/>
      <c r="Z31" s="18"/>
    </row>
    <row r="32" customFormat="false" ht="24" hidden="false" customHeight="true" outlineLevel="0" collapsed="false">
      <c r="B32" s="16"/>
      <c r="C32" s="20" t="n">
        <v>350</v>
      </c>
      <c r="D32" s="20"/>
      <c r="E32" s="23" t="n">
        <v>541.15</v>
      </c>
      <c r="F32" s="23"/>
      <c r="G32" s="23" t="n">
        <v>582.4</v>
      </c>
      <c r="H32" s="23"/>
      <c r="I32" s="23" t="n">
        <f aca="false">G32-E32</f>
        <v>41.25</v>
      </c>
      <c r="J32" s="18"/>
      <c r="K32" s="15"/>
      <c r="L32" s="15"/>
      <c r="M32" s="15"/>
      <c r="N32" s="15"/>
      <c r="O32" s="15"/>
      <c r="Q32" s="16"/>
      <c r="R32" s="44" t="s">
        <v>39</v>
      </c>
      <c r="S32" s="44"/>
      <c r="T32" s="44"/>
      <c r="U32" s="44"/>
      <c r="V32" s="44"/>
      <c r="W32" s="44"/>
      <c r="X32" s="44"/>
      <c r="Y32" s="44"/>
      <c r="Z32" s="18"/>
    </row>
    <row r="33" customFormat="false" ht="24" hidden="false" customHeight="true" outlineLevel="0" collapsed="false">
      <c r="B33" s="37"/>
      <c r="C33" s="22"/>
      <c r="D33" s="22"/>
      <c r="E33" s="22"/>
      <c r="F33" s="22"/>
      <c r="G33" s="22"/>
      <c r="H33" s="22"/>
      <c r="I33" s="22"/>
      <c r="J33" s="39"/>
      <c r="K33" s="15"/>
      <c r="L33" s="15"/>
      <c r="M33" s="15"/>
      <c r="N33" s="15"/>
      <c r="O33" s="15"/>
      <c r="Q33" s="16"/>
      <c r="R33" s="48" t="s">
        <v>40</v>
      </c>
      <c r="S33" s="17" t="s">
        <v>21</v>
      </c>
      <c r="T33" s="49" t="s">
        <v>41</v>
      </c>
      <c r="U33" s="28" t="s">
        <v>21</v>
      </c>
      <c r="V33" s="50" t="str">
        <f aca="false">_xlfn.CONCAT(TEXT(X29,"0.000"), " - ", T26)</f>
        <v>8.475 - 7.14</v>
      </c>
      <c r="W33" s="28" t="s">
        <v>21</v>
      </c>
      <c r="X33" s="35" t="n">
        <f aca="false">(X29-T26)/(T25-T26)</f>
        <v>0.733283665487055</v>
      </c>
      <c r="Y33" s="15"/>
      <c r="Z33" s="18"/>
    </row>
    <row r="34" customFormat="false" ht="24" hidden="false" customHeight="true" outlineLevel="0" collapsed="false">
      <c r="H34" s="15"/>
      <c r="I34" s="15"/>
      <c r="J34" s="15"/>
      <c r="K34" s="15"/>
      <c r="L34" s="15"/>
      <c r="M34" s="15"/>
      <c r="N34" s="15"/>
      <c r="O34" s="15"/>
      <c r="Q34" s="16"/>
      <c r="R34" s="48"/>
      <c r="S34" s="17"/>
      <c r="T34" s="51" t="s">
        <v>42</v>
      </c>
      <c r="U34" s="28"/>
      <c r="V34" s="50" t="str">
        <f aca="false">_xlfn.CONCAT(TEXT(T26,"0.000"), " - ", T26)</f>
        <v>7.140 - 7.14</v>
      </c>
      <c r="W34" s="28"/>
      <c r="X34" s="28"/>
      <c r="Y34" s="15"/>
      <c r="Z34" s="18"/>
    </row>
    <row r="35" customFormat="false" ht="10.5" hidden="false" customHeight="true" outlineLevel="0" collapsed="false">
      <c r="H35" s="15"/>
      <c r="I35" s="15"/>
      <c r="J35" s="15"/>
      <c r="K35" s="15"/>
      <c r="L35" s="15"/>
      <c r="M35" s="15"/>
      <c r="N35" s="15"/>
      <c r="O35" s="15"/>
      <c r="Q35" s="52"/>
      <c r="R35" s="53"/>
      <c r="S35" s="53"/>
      <c r="T35" s="53"/>
      <c r="U35" s="53"/>
      <c r="V35" s="53"/>
      <c r="W35" s="53"/>
      <c r="X35" s="53"/>
      <c r="Y35" s="53"/>
      <c r="Z35" s="54"/>
    </row>
  </sheetData>
  <mergeCells count="43">
    <mergeCell ref="B2:D2"/>
    <mergeCell ref="E2:L2"/>
    <mergeCell ref="B3:D3"/>
    <mergeCell ref="E3:L3"/>
    <mergeCell ref="B4:D4"/>
    <mergeCell ref="J4:K4"/>
    <mergeCell ref="C8:I8"/>
    <mergeCell ref="R8:U8"/>
    <mergeCell ref="R9:S10"/>
    <mergeCell ref="T9:T10"/>
    <mergeCell ref="U9:U10"/>
    <mergeCell ref="V9:W10"/>
    <mergeCell ref="X9:X10"/>
    <mergeCell ref="R11:V11"/>
    <mergeCell ref="R12:R13"/>
    <mergeCell ref="S12:S13"/>
    <mergeCell ref="W12:W13"/>
    <mergeCell ref="X12:X13"/>
    <mergeCell ref="R15:V15"/>
    <mergeCell ref="R16:R17"/>
    <mergeCell ref="S16:S17"/>
    <mergeCell ref="U16:U17"/>
    <mergeCell ref="W16:W17"/>
    <mergeCell ref="X16:X17"/>
    <mergeCell ref="C23:I23"/>
    <mergeCell ref="R23:U23"/>
    <mergeCell ref="R25:S25"/>
    <mergeCell ref="V25:W25"/>
    <mergeCell ref="R26:S26"/>
    <mergeCell ref="V26:W26"/>
    <mergeCell ref="R27:Y27"/>
    <mergeCell ref="R28:Y28"/>
    <mergeCell ref="R29:R30"/>
    <mergeCell ref="S29:S30"/>
    <mergeCell ref="U29:U30"/>
    <mergeCell ref="W29:W30"/>
    <mergeCell ref="X29:X30"/>
    <mergeCell ref="R32:Y32"/>
    <mergeCell ref="R33:R34"/>
    <mergeCell ref="S33:S34"/>
    <mergeCell ref="U33:U34"/>
    <mergeCell ref="W33:W34"/>
    <mergeCell ref="X33:X3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LibreOffice/25.2.5.2$Linux_AARCH64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2016-08-29T15:47:47Z</dcterms:created>
  <dc:creator>rccd</dc:creator>
  <dc:description/>
  <dc:language>en-US</dc:language>
  <cp:lastModifiedBy/>
  <dcterms:modified xsi:type="dcterms:W3CDTF">2025-09-24T17:47:26Z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