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Bel_30032019\"/>
    </mc:Choice>
  </mc:AlternateContent>
  <bookViews>
    <workbookView xWindow="0" yWindow="0" windowWidth="15360" windowHeight="7660"/>
  </bookViews>
  <sheets>
    <sheet name="Summary" sheetId="6" r:id="rId1"/>
    <sheet name="MOGE" sheetId="1" r:id="rId2"/>
    <sheet name="MGE" sheetId="5" r:id="rId3"/>
    <sheet name="ME1" sheetId="2" r:id="rId4"/>
    <sheet name="ME2" sheetId="3" r:id="rId5"/>
    <sheet name="MP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5" l="1"/>
  <c r="E29" i="5"/>
  <c r="I29" i="5" s="1"/>
  <c r="F28" i="5"/>
  <c r="H28" i="5" s="1"/>
  <c r="H27" i="5" s="1"/>
  <c r="D28" i="5"/>
  <c r="E28" i="5" s="1"/>
  <c r="C28" i="5"/>
  <c r="G27" i="5"/>
  <c r="C27" i="5"/>
  <c r="H26" i="5"/>
  <c r="H25" i="5" s="1"/>
  <c r="E26" i="5"/>
  <c r="I26" i="5" s="1"/>
  <c r="I25" i="5" s="1"/>
  <c r="G25" i="5"/>
  <c r="F25" i="5"/>
  <c r="E25" i="5"/>
  <c r="D25" i="5"/>
  <c r="C25" i="5"/>
  <c r="H24" i="5"/>
  <c r="I24" i="5" s="1"/>
  <c r="I23" i="5" s="1"/>
  <c r="E24" i="5"/>
  <c r="G23" i="5"/>
  <c r="F23" i="5"/>
  <c r="E23" i="5"/>
  <c r="D23" i="5"/>
  <c r="C23" i="5"/>
  <c r="H22" i="5"/>
  <c r="E22" i="5"/>
  <c r="I22" i="5" s="1"/>
  <c r="I21" i="5"/>
  <c r="H21" i="5"/>
  <c r="E21" i="5"/>
  <c r="H20" i="5"/>
  <c r="I20" i="5" s="1"/>
  <c r="E20" i="5"/>
  <c r="H19" i="5"/>
  <c r="E19" i="5"/>
  <c r="I19" i="5" s="1"/>
  <c r="H18" i="5"/>
  <c r="E18" i="5"/>
  <c r="I18" i="5" s="1"/>
  <c r="I17" i="5"/>
  <c r="H17" i="5"/>
  <c r="E17" i="5"/>
  <c r="H16" i="5"/>
  <c r="I16" i="5" s="1"/>
  <c r="E16" i="5"/>
  <c r="H15" i="5"/>
  <c r="E15" i="5"/>
  <c r="I15" i="5" s="1"/>
  <c r="H14" i="5"/>
  <c r="E14" i="5"/>
  <c r="I14" i="5" s="1"/>
  <c r="I13" i="5"/>
  <c r="H13" i="5"/>
  <c r="E13" i="5"/>
  <c r="H12" i="5"/>
  <c r="G12" i="5"/>
  <c r="F12" i="5"/>
  <c r="D12" i="5"/>
  <c r="C12" i="5"/>
  <c r="I11" i="5"/>
  <c r="I10" i="5"/>
  <c r="I9" i="5"/>
  <c r="I8" i="5" s="1"/>
  <c r="H8" i="5"/>
  <c r="G8" i="5"/>
  <c r="F8" i="5"/>
  <c r="E8" i="5"/>
  <c r="D8" i="5"/>
  <c r="C8" i="5"/>
  <c r="I23" i="4"/>
  <c r="I22" i="4" s="1"/>
  <c r="H22" i="4"/>
  <c r="F22" i="4"/>
  <c r="E22" i="4"/>
  <c r="D22" i="4"/>
  <c r="H20" i="4"/>
  <c r="F20" i="4"/>
  <c r="E20" i="4"/>
  <c r="C20" i="4"/>
  <c r="I19" i="4"/>
  <c r="I17" i="4"/>
  <c r="I16" i="4"/>
  <c r="H13" i="4"/>
  <c r="G13" i="4"/>
  <c r="F13" i="4"/>
  <c r="E13" i="4"/>
  <c r="D13" i="4"/>
  <c r="C13" i="4"/>
  <c r="I12" i="4"/>
  <c r="I11" i="4"/>
  <c r="I10" i="4"/>
  <c r="I9" i="4" s="1"/>
  <c r="H9" i="4"/>
  <c r="G9" i="4"/>
  <c r="F9" i="4"/>
  <c r="E9" i="4"/>
  <c r="D9" i="4"/>
  <c r="C9" i="4"/>
  <c r="H26" i="3"/>
  <c r="H25" i="3" s="1"/>
  <c r="E26" i="3"/>
  <c r="E25" i="3" s="1"/>
  <c r="G25" i="3"/>
  <c r="F25" i="3"/>
  <c r="D25" i="3"/>
  <c r="C25" i="3"/>
  <c r="I24" i="3"/>
  <c r="I23" i="3" s="1"/>
  <c r="H23" i="3"/>
  <c r="G23" i="3"/>
  <c r="F23" i="3"/>
  <c r="E23" i="3"/>
  <c r="D23" i="3"/>
  <c r="C23" i="3"/>
  <c r="I22" i="3"/>
  <c r="I21" i="3" s="1"/>
  <c r="H21" i="3"/>
  <c r="G21" i="3"/>
  <c r="F21" i="3"/>
  <c r="E21" i="3"/>
  <c r="D21" i="3"/>
  <c r="C21" i="3"/>
  <c r="I20" i="3"/>
  <c r="I19" i="3"/>
  <c r="I18" i="3"/>
  <c r="I17" i="3"/>
  <c r="I16" i="3"/>
  <c r="I15" i="3"/>
  <c r="I14" i="3"/>
  <c r="I13" i="3"/>
  <c r="H12" i="3"/>
  <c r="G12" i="3"/>
  <c r="F12" i="3"/>
  <c r="E12" i="3"/>
  <c r="D12" i="3"/>
  <c r="D27" i="3" s="1"/>
  <c r="C12" i="3"/>
  <c r="I11" i="3"/>
  <c r="I10" i="3"/>
  <c r="I9" i="3"/>
  <c r="I8" i="3" s="1"/>
  <c r="H8" i="3"/>
  <c r="G8" i="3"/>
  <c r="F8" i="3"/>
  <c r="F27" i="3" s="1"/>
  <c r="E8" i="3"/>
  <c r="D8" i="3"/>
  <c r="C8" i="3"/>
  <c r="I25" i="2"/>
  <c r="I24" i="2" s="1"/>
  <c r="H24" i="2"/>
  <c r="G24" i="2"/>
  <c r="G26" i="2" s="1"/>
  <c r="F24" i="2"/>
  <c r="F26" i="2" s="1"/>
  <c r="E24" i="2"/>
  <c r="D24" i="2"/>
  <c r="C24" i="2"/>
  <c r="C26" i="2" s="1"/>
  <c r="I23" i="2"/>
  <c r="I22" i="2" s="1"/>
  <c r="H22" i="2"/>
  <c r="G22" i="2"/>
  <c r="F22" i="2"/>
  <c r="E22" i="2"/>
  <c r="D22" i="2"/>
  <c r="C22" i="2"/>
  <c r="I21" i="2"/>
  <c r="I20" i="2"/>
  <c r="I19" i="2"/>
  <c r="I18" i="2"/>
  <c r="I17" i="2"/>
  <c r="I16" i="2"/>
  <c r="I13" i="2" s="1"/>
  <c r="I15" i="2"/>
  <c r="I14" i="2"/>
  <c r="H13" i="2"/>
  <c r="G13" i="2"/>
  <c r="F13" i="2"/>
  <c r="E13" i="2"/>
  <c r="D13" i="2"/>
  <c r="C13" i="2"/>
  <c r="I12" i="2"/>
  <c r="I11" i="2"/>
  <c r="I10" i="2"/>
  <c r="H9" i="2"/>
  <c r="G9" i="2"/>
  <c r="F9" i="2"/>
  <c r="E9" i="2"/>
  <c r="D9" i="2"/>
  <c r="C9" i="2"/>
  <c r="C27" i="3" l="1"/>
  <c r="I12" i="5"/>
  <c r="E27" i="5"/>
  <c r="I28" i="5"/>
  <c r="I27" i="5" s="1"/>
  <c r="E12" i="5"/>
  <c r="H23" i="5"/>
  <c r="D27" i="5"/>
  <c r="F27" i="5"/>
  <c r="I13" i="4"/>
  <c r="G27" i="3"/>
  <c r="I26" i="3"/>
  <c r="I25" i="3" s="1"/>
  <c r="E27" i="3"/>
  <c r="H27" i="3"/>
  <c r="I12" i="3"/>
  <c r="I27" i="3" s="1"/>
  <c r="I9" i="2"/>
  <c r="D26" i="2"/>
  <c r="H26" i="2"/>
  <c r="E26" i="2"/>
  <c r="I26" i="2"/>
  <c r="H30" i="1"/>
  <c r="H29" i="1" s="1"/>
  <c r="E30" i="1"/>
  <c r="E29" i="1" s="1"/>
  <c r="G29" i="1"/>
  <c r="F29" i="1"/>
  <c r="D29" i="1"/>
  <c r="C29" i="1"/>
  <c r="H28" i="1"/>
  <c r="H27" i="1" s="1"/>
  <c r="E28" i="1"/>
  <c r="I28" i="1" s="1"/>
  <c r="I27" i="1" s="1"/>
  <c r="G27" i="1"/>
  <c r="F27" i="1"/>
  <c r="D27" i="1"/>
  <c r="C27" i="1"/>
  <c r="H26" i="1"/>
  <c r="E26" i="1"/>
  <c r="H25" i="1"/>
  <c r="E25" i="1"/>
  <c r="H24" i="1"/>
  <c r="E24" i="1"/>
  <c r="I24" i="1" s="1"/>
  <c r="H23" i="1"/>
  <c r="E23" i="1"/>
  <c r="I23" i="1" s="1"/>
  <c r="H22" i="1"/>
  <c r="E22" i="1"/>
  <c r="G21" i="1"/>
  <c r="F21" i="1"/>
  <c r="D21" i="1"/>
  <c r="C21" i="1"/>
  <c r="H20" i="1"/>
  <c r="E20" i="1"/>
  <c r="I20" i="1" s="1"/>
  <c r="H19" i="1"/>
  <c r="E19" i="1"/>
  <c r="I19" i="1" s="1"/>
  <c r="H18" i="1"/>
  <c r="E18" i="1"/>
  <c r="G17" i="1"/>
  <c r="F17" i="1"/>
  <c r="D17" i="1"/>
  <c r="C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G8" i="1"/>
  <c r="F8" i="1"/>
  <c r="D8" i="1"/>
  <c r="C8" i="1"/>
  <c r="E27" i="1" l="1"/>
  <c r="H17" i="1"/>
  <c r="C31" i="1"/>
  <c r="I15" i="1"/>
  <c r="G31" i="1"/>
  <c r="H21" i="1"/>
  <c r="D31" i="1"/>
  <c r="I26" i="1"/>
  <c r="E17" i="1"/>
  <c r="E21" i="1"/>
  <c r="I25" i="1"/>
  <c r="F31" i="1"/>
  <c r="I12" i="1"/>
  <c r="I16" i="1"/>
  <c r="I14" i="1"/>
  <c r="H8" i="1"/>
  <c r="H31" i="1" s="1"/>
  <c r="I11" i="1"/>
  <c r="E8" i="1"/>
  <c r="I10" i="1"/>
  <c r="I13" i="1"/>
  <c r="I18" i="1"/>
  <c r="I17" i="1" s="1"/>
  <c r="I22" i="1"/>
  <c r="I30" i="1"/>
  <c r="I29" i="1" s="1"/>
  <c r="I9" i="1"/>
  <c r="I21" i="1" l="1"/>
  <c r="E31" i="1"/>
  <c r="I8" i="1"/>
  <c r="I31" i="1" s="1"/>
</calcChain>
</file>

<file path=xl/comments1.xml><?xml version="1.0" encoding="utf-8"?>
<comments xmlns="http://schemas.openxmlformats.org/spreadsheetml/2006/main">
  <authors>
    <author>April Aye Thagyan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April Aye Thagyan:</t>
        </r>
        <r>
          <rPr>
            <sz val="9"/>
            <color indexed="81"/>
            <rFont val="Tahoma"/>
            <family val="2"/>
          </rPr>
          <t xml:space="preserve">
Adjustment made as the amount stated omitted to record for other transactions.</t>
        </r>
      </text>
    </comment>
  </commentList>
</comments>
</file>

<file path=xl/sharedStrings.xml><?xml version="1.0" encoding="utf-8"?>
<sst xmlns="http://schemas.openxmlformats.org/spreadsheetml/2006/main" count="189" uniqueCount="73">
  <si>
    <t>No</t>
  </si>
  <si>
    <t>Description  of payment</t>
  </si>
  <si>
    <t>Per MOGE</t>
  </si>
  <si>
    <t>Per Governement Entity</t>
  </si>
  <si>
    <t>Final difference</t>
  </si>
  <si>
    <t xml:space="preserve">Initial </t>
  </si>
  <si>
    <t>Adjust</t>
  </si>
  <si>
    <t>Final</t>
  </si>
  <si>
    <t>Payments in cash</t>
  </si>
  <si>
    <t xml:space="preserve">MoPF-Internal Revenue Department </t>
  </si>
  <si>
    <t>Corporate Income Tax</t>
  </si>
  <si>
    <t>Personal Income Tax</t>
  </si>
  <si>
    <t>Commercial Tax</t>
  </si>
  <si>
    <t>Capital Gains Tax</t>
  </si>
  <si>
    <t xml:space="preserve">Withholding tax - Resident </t>
  </si>
  <si>
    <t>Withholding tax - Non-Resident</t>
  </si>
  <si>
    <t>Stamp Duties</t>
  </si>
  <si>
    <t>Specific Goods Tax</t>
  </si>
  <si>
    <t>MoPF-Customs Department</t>
  </si>
  <si>
    <t xml:space="preserve">Custom Duties </t>
  </si>
  <si>
    <t>Commercial Tax on Imported Capital Equipment</t>
  </si>
  <si>
    <t>Commercial Tax on Imports on Raw Materials and Inventories</t>
  </si>
  <si>
    <t>OGPD</t>
  </si>
  <si>
    <t>Royalties</t>
  </si>
  <si>
    <t>Signature Bonus</t>
  </si>
  <si>
    <t>Data Fee</t>
  </si>
  <si>
    <t>Production Bonus</t>
  </si>
  <si>
    <t>Commerciality Bonus</t>
  </si>
  <si>
    <t xml:space="preserve">MoPF-Treasury and Budget </t>
  </si>
  <si>
    <t>State Contribution</t>
  </si>
  <si>
    <t>Union Fund Account - Other</t>
  </si>
  <si>
    <t>Transfer to Other Account</t>
  </si>
  <si>
    <t>Total</t>
  </si>
  <si>
    <t>Per ME1</t>
  </si>
  <si>
    <t>Per Governement</t>
  </si>
  <si>
    <t>Per ME2</t>
  </si>
  <si>
    <t xml:space="preserve">Department of Mine </t>
  </si>
  <si>
    <t xml:space="preserve"> Royalties</t>
  </si>
  <si>
    <t xml:space="preserve">Per MPE </t>
  </si>
  <si>
    <t>Adjustment</t>
  </si>
  <si>
    <t xml:space="preserve">Withholding Tax </t>
  </si>
  <si>
    <t>Per MGE</t>
  </si>
  <si>
    <t>Commercial Tax - 5% (MMK) (Collected from Companies)</t>
  </si>
  <si>
    <t>Commercial Tax - MGE sales</t>
  </si>
  <si>
    <t>Specific Goods Tax - Rough Stones 20%, Jewellery 5% (Collected from Companies)</t>
  </si>
  <si>
    <t>Specific Goods Tax - Rough Stones 20%, Jewellery 5% (MGE Sales)</t>
  </si>
  <si>
    <t>Withholding Tax - Resident</t>
  </si>
  <si>
    <t>Withholding Tax - Non-Resident</t>
  </si>
  <si>
    <t>MONREC - Department of Mine (DOM)</t>
  </si>
  <si>
    <t xml:space="preserve">Royalties </t>
  </si>
  <si>
    <t xml:space="preserve">Transfer to Other Account (2) </t>
  </si>
  <si>
    <t>MPE</t>
  </si>
  <si>
    <t>Reconciliation - Transfers from SOEs to Government</t>
  </si>
  <si>
    <t xml:space="preserve">The following table sets out the reconciliation transfers from SOEs to the government reported by SOEs and receipts reported by the recipient government agencies. </t>
  </si>
  <si>
    <t xml:space="preserve">Reconciliation - Transfers from SOEs to Government </t>
  </si>
  <si>
    <t>Myanma Gems Enterprise (MGE)</t>
  </si>
  <si>
    <t>Myanmar Oil and Gas Enterprise (MOGE)</t>
  </si>
  <si>
    <t>Mining Enterprise 1</t>
  </si>
  <si>
    <t>Mining Enterprise 2</t>
  </si>
  <si>
    <t>Myanmar Pearl Enterprise</t>
  </si>
  <si>
    <t>Appendix 8 SOEs Reconcilation Sheets</t>
  </si>
  <si>
    <t>S/N</t>
  </si>
  <si>
    <t xml:space="preserve">Description </t>
  </si>
  <si>
    <t xml:space="preserve">Link </t>
  </si>
  <si>
    <t>MOGE</t>
  </si>
  <si>
    <t>MGE</t>
  </si>
  <si>
    <t>ME1</t>
  </si>
  <si>
    <t>ME2</t>
  </si>
  <si>
    <t>Reconciliation of Transfer from MOGE to Government Agencies</t>
  </si>
  <si>
    <t>Reconciliation of Transfer from MGE to Government Agencies</t>
  </si>
  <si>
    <t>Reconciliation of Transfer from ME1 to Government Agencies</t>
  </si>
  <si>
    <t>Reconciliation of Transfer from ME2 to Government Agencies</t>
  </si>
  <si>
    <t>Reconciliation of Transfer from MPE to Government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</si>
</sst>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i/>
      <sz val="10"/>
      <color theme="1"/>
      <name val="Georg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.5"/>
      <color theme="6"/>
      <name val="Arial"/>
      <family val="2"/>
      <scheme val="minor"/>
    </font>
    <font>
      <sz val="8.5"/>
      <color theme="1"/>
      <name val="Arial"/>
      <family val="2"/>
      <scheme val="minor"/>
    </font>
    <font>
      <sz val="8.5"/>
      <color theme="1"/>
      <name val="Georgia"/>
      <family val="1"/>
    </font>
    <font>
      <b/>
      <sz val="8.5"/>
      <color theme="1"/>
      <name val="Georgia"/>
      <family val="1"/>
    </font>
    <font>
      <b/>
      <sz val="11"/>
      <color theme="1"/>
      <name val="Arial"/>
      <family val="2"/>
      <scheme val="minor"/>
    </font>
    <font>
      <b/>
      <u/>
      <sz val="8.5"/>
      <color theme="6"/>
      <name val="Arial"/>
      <family val="2"/>
      <scheme val="minor"/>
    </font>
    <font>
      <b/>
      <u/>
      <sz val="8.5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34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5"/>
      </top>
      <bottom/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2" applyNumberFormat="0" applyFont="0" applyFill="0" applyAlignment="0">
      <alignment horizontal="center" vertical="center" wrapText="1"/>
    </xf>
    <xf numFmtId="0" fontId="16" fillId="0" borderId="0" applyNumberFormat="0" applyFill="0" applyBorder="0" applyAlignment="0" applyProtection="0"/>
  </cellStyleXfs>
  <cellXfs count="68">
    <xf numFmtId="0" fontId="0" fillId="0" borderId="0" xfId="0"/>
    <xf numFmtId="164" fontId="3" fillId="0" borderId="2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vertical="center" wrapText="1"/>
    </xf>
    <xf numFmtId="164" fontId="3" fillId="0" borderId="2" xfId="1" applyNumberFormat="1" applyFont="1" applyFill="1" applyBorder="1" applyAlignment="1">
      <alignment horizontal="right" vertical="center" wrapText="1"/>
    </xf>
    <xf numFmtId="164" fontId="2" fillId="0" borderId="2" xfId="1" applyNumberFormat="1" applyFont="1" applyFill="1" applyBorder="1" applyAlignment="1">
      <alignment horizontal="right" vertical="center" wrapText="1"/>
    </xf>
    <xf numFmtId="0" fontId="3" fillId="0" borderId="4" xfId="2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right" vertical="center" wrapText="1"/>
    </xf>
    <xf numFmtId="37" fontId="3" fillId="0" borderId="4" xfId="1" applyNumberFormat="1" applyFont="1" applyFill="1" applyBorder="1" applyAlignment="1">
      <alignment horizontal="right" vertical="center" wrapText="1"/>
    </xf>
    <xf numFmtId="0" fontId="7" fillId="0" borderId="0" xfId="0" applyFont="1"/>
    <xf numFmtId="0" fontId="8" fillId="0" borderId="0" xfId="0" applyFont="1"/>
    <xf numFmtId="0" fontId="2" fillId="0" borderId="4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right" vertical="center" wrapText="1"/>
    </xf>
    <xf numFmtId="37" fontId="2" fillId="0" borderId="4" xfId="2" applyNumberFormat="1" applyFont="1" applyFill="1" applyBorder="1" applyAlignment="1">
      <alignment horizontal="right" vertical="center" wrapText="1"/>
    </xf>
    <xf numFmtId="0" fontId="9" fillId="0" borderId="0" xfId="0" applyFont="1"/>
    <xf numFmtId="0" fontId="3" fillId="0" borderId="4" xfId="2" applyFont="1" applyFill="1" applyBorder="1" applyAlignment="1">
      <alignment vertical="center" wrapText="1"/>
    </xf>
    <xf numFmtId="164" fontId="8" fillId="0" borderId="0" xfId="1" applyNumberFormat="1" applyFont="1"/>
    <xf numFmtId="164" fontId="9" fillId="0" borderId="2" xfId="1" applyNumberFormat="1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vertical="center" wrapText="1"/>
    </xf>
    <xf numFmtId="164" fontId="9" fillId="0" borderId="2" xfId="1" applyNumberFormat="1" applyFont="1" applyFill="1" applyBorder="1" applyAlignment="1">
      <alignment horizontal="right" vertical="center" wrapText="1"/>
    </xf>
    <xf numFmtId="0" fontId="9" fillId="0" borderId="4" xfId="2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vertical="center" wrapText="1"/>
    </xf>
    <xf numFmtId="164" fontId="9" fillId="0" borderId="4" xfId="1" applyNumberFormat="1" applyFont="1" applyFill="1" applyBorder="1" applyAlignment="1">
      <alignment horizontal="righ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right" vertical="center" wrapText="1"/>
    </xf>
    <xf numFmtId="37" fontId="2" fillId="0" borderId="0" xfId="2" applyNumberFormat="1" applyFont="1" applyFill="1" applyBorder="1" applyAlignment="1">
      <alignment horizontal="right" vertical="center" wrapText="1"/>
    </xf>
    <xf numFmtId="164" fontId="2" fillId="3" borderId="2" xfId="1" applyNumberFormat="1" applyFont="1" applyFill="1" applyBorder="1" applyAlignment="1">
      <alignment horizontal="right" vertical="center" wrapText="1"/>
    </xf>
    <xf numFmtId="164" fontId="2" fillId="4" borderId="2" xfId="1" applyNumberFormat="1" applyFont="1" applyFill="1" applyBorder="1" applyAlignment="1">
      <alignment horizontal="right" vertical="center" wrapText="1"/>
    </xf>
    <xf numFmtId="0" fontId="7" fillId="0" borderId="5" xfId="0" applyFont="1" applyBorder="1" applyAlignment="1"/>
    <xf numFmtId="0" fontId="2" fillId="4" borderId="4" xfId="2" applyFont="1" applyFill="1" applyBorder="1" applyAlignment="1">
      <alignment horizontal="right" vertical="center" wrapText="1"/>
    </xf>
    <xf numFmtId="0" fontId="11" fillId="0" borderId="0" xfId="0" applyFont="1"/>
    <xf numFmtId="37" fontId="2" fillId="3" borderId="4" xfId="1" applyNumberFormat="1" applyFont="1" applyFill="1" applyBorder="1" applyAlignment="1">
      <alignment horizontal="right" vertical="center" wrapText="1"/>
    </xf>
    <xf numFmtId="164" fontId="2" fillId="3" borderId="4" xfId="1" applyNumberFormat="1" applyFont="1" applyFill="1" applyBorder="1" applyAlignment="1">
      <alignment horizontal="right" vertical="center" wrapText="1"/>
    </xf>
    <xf numFmtId="0" fontId="2" fillId="4" borderId="4" xfId="2" applyFont="1" applyFill="1" applyBorder="1" applyAlignment="1">
      <alignment horizontal="center" vertical="center" wrapText="1"/>
    </xf>
    <xf numFmtId="164" fontId="10" fillId="4" borderId="2" xfId="1" applyNumberFormat="1" applyFont="1" applyFill="1" applyBorder="1" applyAlignment="1">
      <alignment horizontal="right" vertical="center" wrapText="1"/>
    </xf>
    <xf numFmtId="164" fontId="10" fillId="3" borderId="2" xfId="1" applyNumberFormat="1" applyFont="1" applyFill="1" applyBorder="1" applyAlignment="1">
      <alignment horizontal="right" vertical="center" wrapText="1"/>
    </xf>
    <xf numFmtId="164" fontId="10" fillId="3" borderId="4" xfId="1" applyNumberFormat="1" applyFont="1" applyFill="1" applyBorder="1" applyAlignment="1">
      <alignment horizontal="right"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2" fillId="3" borderId="2" xfId="1" applyNumberFormat="1" applyFont="1" applyFill="1" applyBorder="1" applyAlignment="1">
      <alignment horizontal="left" vertical="center" wrapText="1"/>
    </xf>
    <xf numFmtId="164" fontId="2" fillId="0" borderId="2" xfId="1" applyNumberFormat="1" applyFont="1" applyFill="1" applyBorder="1" applyAlignment="1">
      <alignment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4" borderId="3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left" vertical="center" wrapText="1"/>
    </xf>
    <xf numFmtId="164" fontId="2" fillId="4" borderId="3" xfId="1" applyNumberFormat="1" applyFont="1" applyFill="1" applyBorder="1" applyAlignment="1">
      <alignment horizontal="left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right" vertical="center" wrapText="1"/>
    </xf>
    <xf numFmtId="164" fontId="2" fillId="4" borderId="3" xfId="1" applyNumberFormat="1" applyFont="1" applyFill="1" applyBorder="1" applyAlignment="1">
      <alignment horizontal="right" vertical="center" wrapText="1"/>
    </xf>
    <xf numFmtId="164" fontId="10" fillId="4" borderId="2" xfId="1" applyNumberFormat="1" applyFont="1" applyFill="1" applyBorder="1" applyAlignment="1">
      <alignment horizontal="center" vertical="center" wrapText="1"/>
    </xf>
    <xf numFmtId="164" fontId="10" fillId="4" borderId="1" xfId="1" applyNumberFormat="1" applyFont="1" applyFill="1" applyBorder="1" applyAlignment="1">
      <alignment horizontal="right" vertical="center" wrapText="1"/>
    </xf>
    <xf numFmtId="164" fontId="10" fillId="4" borderId="3" xfId="1" applyNumberFormat="1" applyFont="1" applyFill="1" applyBorder="1" applyAlignment="1">
      <alignment horizontal="right" vertical="center" wrapText="1"/>
    </xf>
    <xf numFmtId="164" fontId="10" fillId="0" borderId="2" xfId="1" applyNumberFormat="1" applyFont="1" applyFill="1" applyBorder="1" applyAlignment="1">
      <alignment vertical="center" wrapText="1"/>
    </xf>
    <xf numFmtId="164" fontId="10" fillId="3" borderId="2" xfId="1" applyNumberFormat="1" applyFont="1" applyFill="1" applyBorder="1" applyAlignment="1">
      <alignment horizontal="left" vertical="center" wrapText="1"/>
    </xf>
    <xf numFmtId="0" fontId="10" fillId="3" borderId="4" xfId="2" applyFont="1" applyFill="1" applyBorder="1" applyAlignment="1">
      <alignment horizontal="left" vertical="center" wrapText="1"/>
    </xf>
    <xf numFmtId="164" fontId="10" fillId="4" borderId="1" xfId="1" applyNumberFormat="1" applyFont="1" applyFill="1" applyBorder="1" applyAlignment="1">
      <alignment horizontal="center" vertical="center" wrapText="1"/>
    </xf>
    <xf numFmtId="164" fontId="10" fillId="4" borderId="3" xfId="1" applyNumberFormat="1" applyFont="1" applyFill="1" applyBorder="1" applyAlignment="1">
      <alignment horizontal="center" vertical="center" wrapText="1"/>
    </xf>
    <xf numFmtId="164" fontId="10" fillId="4" borderId="1" xfId="1" applyNumberFormat="1" applyFont="1" applyFill="1" applyBorder="1" applyAlignment="1">
      <alignment horizontal="left" vertical="center" wrapText="1"/>
    </xf>
    <xf numFmtId="164" fontId="10" fillId="4" borderId="3" xfId="1" applyNumberFormat="1" applyFont="1" applyFill="1" applyBorder="1" applyAlignment="1">
      <alignment horizontal="left" vertical="center" wrapText="1"/>
    </xf>
    <xf numFmtId="0" fontId="2" fillId="4" borderId="4" xfId="2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right" vertical="center" wrapText="1"/>
    </xf>
    <xf numFmtId="0" fontId="2" fillId="0" borderId="4" xfId="2" applyFont="1" applyFill="1" applyBorder="1" applyAlignment="1">
      <alignment vertical="center" wrapText="1"/>
    </xf>
    <xf numFmtId="0" fontId="2" fillId="3" borderId="4" xfId="2" applyFont="1" applyFill="1" applyBorder="1" applyAlignment="1">
      <alignment horizontal="left" vertical="center" wrapText="1"/>
    </xf>
    <xf numFmtId="0" fontId="2" fillId="4" borderId="4" xfId="2" applyFont="1" applyFill="1" applyBorder="1" applyAlignment="1">
      <alignment horizontal="left" vertical="center" wrapText="1"/>
    </xf>
    <xf numFmtId="0" fontId="0" fillId="5" borderId="0" xfId="0" applyFill="1"/>
    <xf numFmtId="0" fontId="15" fillId="5" borderId="0" xfId="0" applyFont="1" applyFill="1"/>
    <xf numFmtId="0" fontId="15" fillId="5" borderId="6" xfId="0" applyFont="1" applyFill="1" applyBorder="1"/>
    <xf numFmtId="0" fontId="15" fillId="5" borderId="6" xfId="0" applyFont="1" applyFill="1" applyBorder="1" applyAlignment="1">
      <alignment horizontal="center"/>
    </xf>
    <xf numFmtId="0" fontId="17" fillId="5" borderId="6" xfId="3" applyFont="1" applyFill="1" applyBorder="1"/>
  </cellXfs>
  <cellStyles count="4">
    <cellStyle name="Comma" xfId="1" builtinId="3"/>
    <cellStyle name="Hyperlink" xfId="3" builtinId="8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D7:F15"/>
  <sheetViews>
    <sheetView tabSelected="1" workbookViewId="0">
      <selection activeCell="E20" sqref="E20"/>
    </sheetView>
  </sheetViews>
  <sheetFormatPr defaultRowHeight="14" x14ac:dyDescent="0.3"/>
  <cols>
    <col min="1" max="3" width="8.6640625" style="63"/>
    <col min="4" max="4" width="5.33203125" style="63" customWidth="1"/>
    <col min="5" max="5" width="53" style="63" bestFit="1" customWidth="1"/>
    <col min="6" max="16384" width="8.6640625" style="63"/>
  </cols>
  <sheetData>
    <row r="7" spans="4:6" x14ac:dyDescent="0.3">
      <c r="D7" s="64" t="s">
        <v>60</v>
      </c>
    </row>
    <row r="10" spans="4:6" x14ac:dyDescent="0.3">
      <c r="D10" s="66" t="s">
        <v>61</v>
      </c>
      <c r="E10" s="65" t="s">
        <v>62</v>
      </c>
      <c r="F10" s="65" t="s">
        <v>63</v>
      </c>
    </row>
    <row r="11" spans="4:6" x14ac:dyDescent="0.3">
      <c r="D11" s="66">
        <v>1</v>
      </c>
      <c r="E11" s="65" t="s">
        <v>68</v>
      </c>
      <c r="F11" s="67" t="s">
        <v>64</v>
      </c>
    </row>
    <row r="12" spans="4:6" x14ac:dyDescent="0.3">
      <c r="D12" s="66">
        <v>2</v>
      </c>
      <c r="E12" s="65" t="s">
        <v>69</v>
      </c>
      <c r="F12" s="67" t="s">
        <v>65</v>
      </c>
    </row>
    <row r="13" spans="4:6" x14ac:dyDescent="0.3">
      <c r="D13" s="66">
        <v>3</v>
      </c>
      <c r="E13" s="65" t="s">
        <v>70</v>
      </c>
      <c r="F13" s="67" t="s">
        <v>66</v>
      </c>
    </row>
    <row r="14" spans="4:6" x14ac:dyDescent="0.3">
      <c r="D14" s="66">
        <v>4</v>
      </c>
      <c r="E14" s="65" t="s">
        <v>71</v>
      </c>
      <c r="F14" s="67" t="s">
        <v>67</v>
      </c>
    </row>
    <row r="15" spans="4:6" x14ac:dyDescent="0.3">
      <c r="D15" s="66">
        <v>5</v>
      </c>
      <c r="E15" s="65" t="s">
        <v>72</v>
      </c>
      <c r="F15" s="67" t="s">
        <v>51</v>
      </c>
    </row>
  </sheetData>
  <hyperlinks>
    <hyperlink ref="F11" location="MOGE!A1" display="MOGE"/>
    <hyperlink ref="F12" location="MGE!A1" display="MGE"/>
    <hyperlink ref="F13" location="'ME1'!A1" display="ME1"/>
    <hyperlink ref="F14" location="'ME2'!A1" display="ME2"/>
    <hyperlink ref="F15" location="MPE!A1" display="M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showGridLines="0" zoomScale="69" zoomScaleNormal="69" workbookViewId="0">
      <selection activeCell="A4" sqref="A4:XFD4"/>
    </sheetView>
  </sheetViews>
  <sheetFormatPr defaultColWidth="8.83203125" defaultRowHeight="11" x14ac:dyDescent="0.25"/>
  <cols>
    <col min="1" max="1" width="8.4140625" style="9" bestFit="1" customWidth="1"/>
    <col min="2" max="2" width="39.4140625" style="9" bestFit="1" customWidth="1"/>
    <col min="3" max="3" width="17" style="9" bestFit="1" customWidth="1"/>
    <col min="4" max="4" width="15.6640625" style="9" bestFit="1" customWidth="1"/>
    <col min="5" max="6" width="17.4140625" style="9" bestFit="1" customWidth="1"/>
    <col min="7" max="7" width="15.6640625" style="9" bestFit="1" customWidth="1"/>
    <col min="8" max="8" width="16.4140625" style="9" bestFit="1" customWidth="1"/>
    <col min="9" max="9" width="14.1640625" style="9" bestFit="1" customWidth="1"/>
    <col min="10" max="16384" width="8.83203125" style="9"/>
  </cols>
  <sheetData>
    <row r="1" spans="1:9" x14ac:dyDescent="0.25">
      <c r="A1" s="8" t="s">
        <v>52</v>
      </c>
    </row>
    <row r="2" spans="1:9" x14ac:dyDescent="0.25">
      <c r="A2" s="8"/>
    </row>
    <row r="3" spans="1:9" x14ac:dyDescent="0.25">
      <c r="A3" s="36" t="s">
        <v>56</v>
      </c>
    </row>
    <row r="4" spans="1:9" ht="11.5" thickBot="1" x14ac:dyDescent="0.3">
      <c r="A4" s="8" t="s">
        <v>53</v>
      </c>
    </row>
    <row r="5" spans="1:9" ht="11.5" thickBot="1" x14ac:dyDescent="0.3">
      <c r="A5" s="41" t="s">
        <v>0</v>
      </c>
      <c r="B5" s="43" t="s">
        <v>1</v>
      </c>
      <c r="C5" s="45" t="s">
        <v>2</v>
      </c>
      <c r="D5" s="45"/>
      <c r="E5" s="45"/>
      <c r="F5" s="45" t="s">
        <v>3</v>
      </c>
      <c r="G5" s="45"/>
      <c r="H5" s="45"/>
      <c r="I5" s="46" t="s">
        <v>4</v>
      </c>
    </row>
    <row r="6" spans="1:9" ht="11.5" thickBot="1" x14ac:dyDescent="0.3">
      <c r="A6" s="42"/>
      <c r="B6" s="44"/>
      <c r="C6" s="26" t="s">
        <v>5</v>
      </c>
      <c r="D6" s="26" t="s">
        <v>6</v>
      </c>
      <c r="E6" s="26" t="s">
        <v>7</v>
      </c>
      <c r="F6" s="26" t="s">
        <v>5</v>
      </c>
      <c r="G6" s="26" t="s">
        <v>6</v>
      </c>
      <c r="H6" s="26" t="s">
        <v>7</v>
      </c>
      <c r="I6" s="47"/>
    </row>
    <row r="7" spans="1:9" ht="11.5" thickBot="1" x14ac:dyDescent="0.3">
      <c r="A7" s="40" t="s">
        <v>8</v>
      </c>
      <c r="B7" s="40"/>
      <c r="C7" s="40"/>
      <c r="D7" s="40"/>
      <c r="E7" s="40"/>
      <c r="F7" s="40"/>
      <c r="G7" s="40"/>
      <c r="H7" s="40"/>
      <c r="I7" s="40"/>
    </row>
    <row r="8" spans="1:9" ht="11.5" thickBot="1" x14ac:dyDescent="0.3">
      <c r="A8" s="39" t="s">
        <v>9</v>
      </c>
      <c r="B8" s="39"/>
      <c r="C8" s="25">
        <f t="shared" ref="C8:I8" si="0">SUM(C9:C16)</f>
        <v>634297536702.82996</v>
      </c>
      <c r="D8" s="25">
        <f t="shared" si="0"/>
        <v>-14660585161.030001</v>
      </c>
      <c r="E8" s="25">
        <f t="shared" si="0"/>
        <v>619636951541.80005</v>
      </c>
      <c r="F8" s="25">
        <f t="shared" si="0"/>
        <v>704909850291.08997</v>
      </c>
      <c r="G8" s="25">
        <f t="shared" si="0"/>
        <v>-85272898749.040009</v>
      </c>
      <c r="H8" s="25">
        <f t="shared" si="0"/>
        <v>619636951542.05005</v>
      </c>
      <c r="I8" s="25">
        <f t="shared" si="0"/>
        <v>-0.25</v>
      </c>
    </row>
    <row r="9" spans="1:9" ht="11.5" thickBot="1" x14ac:dyDescent="0.3">
      <c r="A9" s="1">
        <v>1</v>
      </c>
      <c r="B9" s="2" t="s">
        <v>10</v>
      </c>
      <c r="C9" s="3">
        <v>150592000000</v>
      </c>
      <c r="D9" s="3">
        <v>0</v>
      </c>
      <c r="E9" s="3">
        <f t="shared" ref="E9:E16" si="1">C9+D9</f>
        <v>150592000000</v>
      </c>
      <c r="F9" s="3">
        <v>150592000000</v>
      </c>
      <c r="G9" s="3">
        <v>0</v>
      </c>
      <c r="H9" s="3">
        <f t="shared" ref="H9:H16" si="2">F9+G9</f>
        <v>150592000000</v>
      </c>
      <c r="I9" s="3">
        <f t="shared" ref="I9:I16" si="3">E9-H9</f>
        <v>0</v>
      </c>
    </row>
    <row r="10" spans="1:9" ht="11.5" thickBot="1" x14ac:dyDescent="0.3">
      <c r="A10" s="1">
        <v>2</v>
      </c>
      <c r="B10" s="2" t="s">
        <v>11</v>
      </c>
      <c r="C10" s="3">
        <v>0</v>
      </c>
      <c r="D10" s="3">
        <v>0</v>
      </c>
      <c r="E10" s="3">
        <f t="shared" si="1"/>
        <v>0</v>
      </c>
      <c r="F10" s="3"/>
      <c r="G10" s="3">
        <v>0</v>
      </c>
      <c r="H10" s="3">
        <f t="shared" si="2"/>
        <v>0</v>
      </c>
      <c r="I10" s="3">
        <f t="shared" si="3"/>
        <v>0</v>
      </c>
    </row>
    <row r="11" spans="1:9" ht="11.5" thickBot="1" x14ac:dyDescent="0.3">
      <c r="A11" s="1">
        <v>3</v>
      </c>
      <c r="B11" s="2" t="s">
        <v>12</v>
      </c>
      <c r="C11" s="3">
        <v>199868364848.07999</v>
      </c>
      <c r="D11" s="3">
        <v>-14660585161.030001</v>
      </c>
      <c r="E11" s="3">
        <f t="shared" si="1"/>
        <v>185207779687.04999</v>
      </c>
      <c r="F11" s="3">
        <v>270480678436.09</v>
      </c>
      <c r="G11" s="3">
        <v>-85272898749.040009</v>
      </c>
      <c r="H11" s="3">
        <f t="shared" si="2"/>
        <v>185207779687.04999</v>
      </c>
      <c r="I11" s="3">
        <f t="shared" si="3"/>
        <v>0</v>
      </c>
    </row>
    <row r="12" spans="1:9" ht="11.5" thickBot="1" x14ac:dyDescent="0.3">
      <c r="A12" s="1">
        <v>4</v>
      </c>
      <c r="B12" s="2" t="s">
        <v>13</v>
      </c>
      <c r="C12" s="3">
        <v>0</v>
      </c>
      <c r="D12" s="3">
        <v>0</v>
      </c>
      <c r="E12" s="3">
        <f t="shared" si="1"/>
        <v>0</v>
      </c>
      <c r="F12" s="3"/>
      <c r="G12" s="3">
        <v>0</v>
      </c>
      <c r="H12" s="3">
        <f t="shared" si="2"/>
        <v>0</v>
      </c>
      <c r="I12" s="3">
        <f t="shared" si="3"/>
        <v>0</v>
      </c>
    </row>
    <row r="13" spans="1:9" ht="11.5" thickBot="1" x14ac:dyDescent="0.3">
      <c r="A13" s="1">
        <v>5</v>
      </c>
      <c r="B13" s="2" t="s">
        <v>14</v>
      </c>
      <c r="C13" s="3">
        <v>0</v>
      </c>
      <c r="D13" s="3">
        <v>0</v>
      </c>
      <c r="E13" s="3">
        <f t="shared" si="1"/>
        <v>0</v>
      </c>
      <c r="F13" s="3"/>
      <c r="G13" s="3">
        <v>0</v>
      </c>
      <c r="H13" s="3">
        <f t="shared" si="2"/>
        <v>0</v>
      </c>
      <c r="I13" s="3">
        <f t="shared" si="3"/>
        <v>0</v>
      </c>
    </row>
    <row r="14" spans="1:9" ht="11.5" thickBot="1" x14ac:dyDescent="0.3">
      <c r="A14" s="1">
        <v>6</v>
      </c>
      <c r="B14" s="2" t="s">
        <v>15</v>
      </c>
      <c r="C14" s="3">
        <v>0</v>
      </c>
      <c r="D14" s="3">
        <v>0</v>
      </c>
      <c r="E14" s="3">
        <f t="shared" si="1"/>
        <v>0</v>
      </c>
      <c r="F14" s="3"/>
      <c r="G14" s="3">
        <v>0</v>
      </c>
      <c r="H14" s="3">
        <f t="shared" si="2"/>
        <v>0</v>
      </c>
      <c r="I14" s="3">
        <f t="shared" si="3"/>
        <v>0</v>
      </c>
    </row>
    <row r="15" spans="1:9" ht="11.5" thickBot="1" x14ac:dyDescent="0.3">
      <c r="A15" s="1">
        <v>7</v>
      </c>
      <c r="B15" s="2" t="s">
        <v>16</v>
      </c>
      <c r="C15" s="3">
        <v>0</v>
      </c>
      <c r="D15" s="3">
        <v>0</v>
      </c>
      <c r="E15" s="3">
        <f t="shared" si="1"/>
        <v>0</v>
      </c>
      <c r="F15" s="3"/>
      <c r="G15" s="3">
        <v>0</v>
      </c>
      <c r="H15" s="3">
        <f t="shared" si="2"/>
        <v>0</v>
      </c>
      <c r="I15" s="3">
        <f t="shared" si="3"/>
        <v>0</v>
      </c>
    </row>
    <row r="16" spans="1:9" ht="11.5" thickBot="1" x14ac:dyDescent="0.3">
      <c r="A16" s="1">
        <v>8</v>
      </c>
      <c r="B16" s="2" t="s">
        <v>17</v>
      </c>
      <c r="C16" s="3">
        <v>283837171854.75</v>
      </c>
      <c r="D16" s="3">
        <v>0</v>
      </c>
      <c r="E16" s="3">
        <f t="shared" si="1"/>
        <v>283837171854.75</v>
      </c>
      <c r="F16" s="3">
        <v>283837171855</v>
      </c>
      <c r="G16" s="3">
        <v>0</v>
      </c>
      <c r="H16" s="3">
        <f t="shared" si="2"/>
        <v>283837171855</v>
      </c>
      <c r="I16" s="3">
        <f t="shared" si="3"/>
        <v>-0.25</v>
      </c>
    </row>
    <row r="17" spans="1:9" ht="11.5" thickBot="1" x14ac:dyDescent="0.3">
      <c r="A17" s="39" t="s">
        <v>18</v>
      </c>
      <c r="B17" s="39"/>
      <c r="C17" s="25">
        <f t="shared" ref="C17:I17" si="4">SUM(C18:C20)</f>
        <v>32000000000</v>
      </c>
      <c r="D17" s="25">
        <f t="shared" si="4"/>
        <v>-16278593472.529999</v>
      </c>
      <c r="E17" s="25">
        <f t="shared" si="4"/>
        <v>15721406527.470001</v>
      </c>
      <c r="F17" s="25">
        <f t="shared" si="4"/>
        <v>7133932269.4199982</v>
      </c>
      <c r="G17" s="25">
        <f t="shared" si="4"/>
        <v>8583999787.5800009</v>
      </c>
      <c r="H17" s="25">
        <f t="shared" si="4"/>
        <v>15717932057</v>
      </c>
      <c r="I17" s="25">
        <f t="shared" si="4"/>
        <v>3474470.4700016975</v>
      </c>
    </row>
    <row r="18" spans="1:9" ht="11.5" thickBot="1" x14ac:dyDescent="0.3">
      <c r="A18" s="1">
        <v>9</v>
      </c>
      <c r="B18" s="2" t="s">
        <v>19</v>
      </c>
      <c r="C18" s="3">
        <v>32000000000</v>
      </c>
      <c r="D18" s="3">
        <v>-28482304249.529999</v>
      </c>
      <c r="E18" s="3">
        <f>C18+D18</f>
        <v>3517695750.4700012</v>
      </c>
      <c r="F18" s="3">
        <v>2433323859.3699899</v>
      </c>
      <c r="G18" s="3">
        <v>1084297617.6300097</v>
      </c>
      <c r="H18" s="3">
        <f>F18+G18</f>
        <v>3517621476.9999995</v>
      </c>
      <c r="I18" s="3">
        <f>E18-H18</f>
        <v>74273.47000169754</v>
      </c>
    </row>
    <row r="19" spans="1:9" ht="11.5" thickBot="1" x14ac:dyDescent="0.3">
      <c r="A19" s="1">
        <v>10</v>
      </c>
      <c r="B19" s="2" t="s">
        <v>20</v>
      </c>
      <c r="C19" s="3"/>
      <c r="D19" s="3">
        <v>12203710777</v>
      </c>
      <c r="E19" s="3">
        <f>C19+D19</f>
        <v>12203710777</v>
      </c>
      <c r="F19" s="3">
        <v>4700608410.0500088</v>
      </c>
      <c r="G19" s="3">
        <v>7499702169.9499912</v>
      </c>
      <c r="H19" s="3">
        <f>F19+G19</f>
        <v>12200310580</v>
      </c>
      <c r="I19" s="3">
        <f>E19-H19</f>
        <v>3400197</v>
      </c>
    </row>
    <row r="20" spans="1:9" ht="11.5" thickBot="1" x14ac:dyDescent="0.3">
      <c r="A20" s="1">
        <v>11</v>
      </c>
      <c r="B20" s="2" t="s">
        <v>21</v>
      </c>
      <c r="C20" s="3"/>
      <c r="D20" s="3">
        <v>0</v>
      </c>
      <c r="E20" s="3">
        <f>C20+D20</f>
        <v>0</v>
      </c>
      <c r="F20" s="3"/>
      <c r="G20" s="3">
        <v>0</v>
      </c>
      <c r="H20" s="3">
        <f>F20+G20</f>
        <v>0</v>
      </c>
      <c r="I20" s="3">
        <f>E20-H20</f>
        <v>0</v>
      </c>
    </row>
    <row r="21" spans="1:9" ht="11.5" thickBot="1" x14ac:dyDescent="0.3">
      <c r="A21" s="39" t="s">
        <v>22</v>
      </c>
      <c r="B21" s="39"/>
      <c r="C21" s="25">
        <f t="shared" ref="C21:I21" si="5">SUM(C22:C26)</f>
        <v>445987874639.47003</v>
      </c>
      <c r="D21" s="25">
        <f t="shared" si="5"/>
        <v>2955049989.1799998</v>
      </c>
      <c r="E21" s="25">
        <f t="shared" si="5"/>
        <v>448942924628.65002</v>
      </c>
      <c r="F21" s="25">
        <f t="shared" si="5"/>
        <v>448942944919.93011</v>
      </c>
      <c r="G21" s="25">
        <f t="shared" si="5"/>
        <v>0</v>
      </c>
      <c r="H21" s="25">
        <f t="shared" si="5"/>
        <v>448942944919.93011</v>
      </c>
      <c r="I21" s="25">
        <f t="shared" si="5"/>
        <v>-20291.279998779297</v>
      </c>
    </row>
    <row r="22" spans="1:9" ht="11.5" thickBot="1" x14ac:dyDescent="0.3">
      <c r="A22" s="1">
        <v>12</v>
      </c>
      <c r="B22" s="2" t="s">
        <v>23</v>
      </c>
      <c r="C22" s="3">
        <v>414064789776.91003</v>
      </c>
      <c r="D22" s="3">
        <v>2955049989.1799998</v>
      </c>
      <c r="E22" s="3">
        <f>C22+D22</f>
        <v>417019839766.09003</v>
      </c>
      <c r="F22" s="3">
        <v>417019839766.09009</v>
      </c>
      <c r="G22" s="3">
        <v>0</v>
      </c>
      <c r="H22" s="3">
        <f>F22+G22</f>
        <v>417019839766.09009</v>
      </c>
      <c r="I22" s="3">
        <f>E22-H22</f>
        <v>0</v>
      </c>
    </row>
    <row r="23" spans="1:9" ht="11.5" thickBot="1" x14ac:dyDescent="0.3">
      <c r="A23" s="1">
        <v>13</v>
      </c>
      <c r="B23" s="2" t="s">
        <v>24</v>
      </c>
      <c r="C23" s="3">
        <v>31923084862.560001</v>
      </c>
      <c r="D23" s="3">
        <v>0</v>
      </c>
      <c r="E23" s="3">
        <f>C23+D23</f>
        <v>31923084862.560001</v>
      </c>
      <c r="F23" s="3">
        <v>31923105153.84</v>
      </c>
      <c r="G23" s="3">
        <v>0</v>
      </c>
      <c r="H23" s="3">
        <f>F23+G23</f>
        <v>31923105153.84</v>
      </c>
      <c r="I23" s="3">
        <f>E23-H23</f>
        <v>-20291.279998779297</v>
      </c>
    </row>
    <row r="24" spans="1:9" ht="11.5" thickBot="1" x14ac:dyDescent="0.3">
      <c r="A24" s="1">
        <v>14</v>
      </c>
      <c r="B24" s="2" t="s">
        <v>25</v>
      </c>
      <c r="C24" s="3"/>
      <c r="D24" s="3">
        <v>0</v>
      </c>
      <c r="E24" s="3">
        <f>C24+D24</f>
        <v>0</v>
      </c>
      <c r="F24" s="3"/>
      <c r="G24" s="3">
        <v>0</v>
      </c>
      <c r="H24" s="3">
        <f>F24+G24</f>
        <v>0</v>
      </c>
      <c r="I24" s="3">
        <f>E24-H24</f>
        <v>0</v>
      </c>
    </row>
    <row r="25" spans="1:9" ht="11.5" thickBot="1" x14ac:dyDescent="0.3">
      <c r="A25" s="1">
        <v>15</v>
      </c>
      <c r="B25" s="2" t="s">
        <v>26</v>
      </c>
      <c r="C25" s="3"/>
      <c r="D25" s="3">
        <v>0</v>
      </c>
      <c r="E25" s="3">
        <f>C25+D25</f>
        <v>0</v>
      </c>
      <c r="F25" s="3"/>
      <c r="G25" s="3">
        <v>0</v>
      </c>
      <c r="H25" s="3">
        <f>F25+G25</f>
        <v>0</v>
      </c>
      <c r="I25" s="3">
        <f>E25-H25</f>
        <v>0</v>
      </c>
    </row>
    <row r="26" spans="1:9" ht="11.5" thickBot="1" x14ac:dyDescent="0.3">
      <c r="A26" s="1">
        <v>16</v>
      </c>
      <c r="B26" s="2" t="s">
        <v>27</v>
      </c>
      <c r="C26" s="3"/>
      <c r="D26" s="3">
        <v>0</v>
      </c>
      <c r="E26" s="3">
        <f>C26+D26</f>
        <v>0</v>
      </c>
      <c r="F26" s="3"/>
      <c r="G26" s="3">
        <v>0</v>
      </c>
      <c r="H26" s="3">
        <f>F26+G26</f>
        <v>0</v>
      </c>
      <c r="I26" s="3">
        <f>E26-H26</f>
        <v>0</v>
      </c>
    </row>
    <row r="27" spans="1:9" ht="11.5" thickBot="1" x14ac:dyDescent="0.3">
      <c r="A27" s="39" t="s">
        <v>28</v>
      </c>
      <c r="B27" s="39"/>
      <c r="C27" s="25">
        <f t="shared" ref="C27:I27" si="6">C28</f>
        <v>115081717000</v>
      </c>
      <c r="D27" s="25">
        <f t="shared" si="6"/>
        <v>0</v>
      </c>
      <c r="E27" s="25">
        <f t="shared" si="6"/>
        <v>115081717000</v>
      </c>
      <c r="F27" s="25">
        <f t="shared" si="6"/>
        <v>115081717000</v>
      </c>
      <c r="G27" s="25">
        <f t="shared" si="6"/>
        <v>0</v>
      </c>
      <c r="H27" s="25">
        <f t="shared" si="6"/>
        <v>115081717000</v>
      </c>
      <c r="I27" s="25">
        <f t="shared" si="6"/>
        <v>0</v>
      </c>
    </row>
    <row r="28" spans="1:9" ht="11.5" thickBot="1" x14ac:dyDescent="0.3">
      <c r="A28" s="1">
        <v>15</v>
      </c>
      <c r="B28" s="2" t="s">
        <v>29</v>
      </c>
      <c r="C28" s="3">
        <v>115081717000</v>
      </c>
      <c r="D28" s="3">
        <v>0</v>
      </c>
      <c r="E28" s="3">
        <f>C28+D28</f>
        <v>115081717000</v>
      </c>
      <c r="F28" s="3">
        <v>115081717000</v>
      </c>
      <c r="G28" s="3">
        <v>0</v>
      </c>
      <c r="H28" s="3">
        <f>F28+G28</f>
        <v>115081717000</v>
      </c>
      <c r="I28" s="3">
        <f>E28-H28</f>
        <v>0</v>
      </c>
    </row>
    <row r="29" spans="1:9" ht="11.5" thickBot="1" x14ac:dyDescent="0.3">
      <c r="A29" s="39" t="s">
        <v>30</v>
      </c>
      <c r="B29" s="39"/>
      <c r="C29" s="25">
        <f t="shared" ref="C29:I29" si="7">C30</f>
        <v>747439209797</v>
      </c>
      <c r="D29" s="25">
        <f t="shared" si="7"/>
        <v>0</v>
      </c>
      <c r="E29" s="25">
        <f t="shared" si="7"/>
        <v>747439209797</v>
      </c>
      <c r="F29" s="25">
        <f t="shared" si="7"/>
        <v>747439210000</v>
      </c>
      <c r="G29" s="25">
        <f t="shared" si="7"/>
        <v>0</v>
      </c>
      <c r="H29" s="25">
        <f t="shared" si="7"/>
        <v>747439210000</v>
      </c>
      <c r="I29" s="25">
        <f t="shared" si="7"/>
        <v>-203</v>
      </c>
    </row>
    <row r="30" spans="1:9" ht="11.5" thickBot="1" x14ac:dyDescent="0.3">
      <c r="A30" s="1">
        <v>16</v>
      </c>
      <c r="B30" s="2" t="s">
        <v>31</v>
      </c>
      <c r="C30" s="3">
        <v>747439209797</v>
      </c>
      <c r="D30" s="3">
        <v>0</v>
      </c>
      <c r="E30" s="3">
        <f>C30+D30</f>
        <v>747439209797</v>
      </c>
      <c r="F30" s="3">
        <v>747439210000</v>
      </c>
      <c r="G30" s="3">
        <v>0</v>
      </c>
      <c r="H30" s="3">
        <f>F30+G30</f>
        <v>747439210000</v>
      </c>
      <c r="I30" s="3">
        <f>E30-H30</f>
        <v>-203</v>
      </c>
    </row>
    <row r="31" spans="1:9" ht="11.5" thickBot="1" x14ac:dyDescent="0.3">
      <c r="A31" s="1"/>
      <c r="B31" s="4" t="s">
        <v>32</v>
      </c>
      <c r="C31" s="4">
        <f t="shared" ref="C31:I31" si="8">SUM(C29,C27,C21,C17,C8)</f>
        <v>1974806338139.2998</v>
      </c>
      <c r="D31" s="4">
        <f t="shared" si="8"/>
        <v>-27984128644.379997</v>
      </c>
      <c r="E31" s="4">
        <f t="shared" si="8"/>
        <v>1946822209494.9199</v>
      </c>
      <c r="F31" s="4">
        <f t="shared" si="8"/>
        <v>2023507654480.4399</v>
      </c>
      <c r="G31" s="4">
        <f t="shared" si="8"/>
        <v>-76688898961.460007</v>
      </c>
      <c r="H31" s="4">
        <f t="shared" si="8"/>
        <v>1946818755518.9802</v>
      </c>
      <c r="I31" s="4">
        <f t="shared" si="8"/>
        <v>3453975.9400029182</v>
      </c>
    </row>
    <row r="57" spans="1:9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83" spans="1:9" x14ac:dyDescent="0.25">
      <c r="A83" s="22"/>
      <c r="B83" s="23"/>
      <c r="C83" s="24"/>
      <c r="D83" s="24"/>
      <c r="E83" s="24"/>
      <c r="F83" s="24"/>
      <c r="G83" s="24"/>
      <c r="H83" s="24"/>
      <c r="I83" s="24"/>
    </row>
    <row r="84" spans="1:9" x14ac:dyDescent="0.25">
      <c r="A84" s="8"/>
    </row>
    <row r="87" spans="1:9" s="15" customFormat="1" x14ac:dyDescent="0.25"/>
    <row r="88" spans="1:9" s="15" customFormat="1" x14ac:dyDescent="0.25"/>
    <row r="89" spans="1:9" s="15" customFormat="1" x14ac:dyDescent="0.25"/>
    <row r="90" spans="1:9" s="15" customFormat="1" x14ac:dyDescent="0.25"/>
    <row r="91" spans="1:9" s="15" customFormat="1" x14ac:dyDescent="0.25"/>
    <row r="92" spans="1:9" s="15" customFormat="1" x14ac:dyDescent="0.25"/>
    <row r="93" spans="1:9" s="15" customFormat="1" x14ac:dyDescent="0.25"/>
    <row r="94" spans="1:9" s="15" customFormat="1" x14ac:dyDescent="0.25"/>
    <row r="95" spans="1:9" s="15" customFormat="1" x14ac:dyDescent="0.25"/>
    <row r="96" spans="1:9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</sheetData>
  <mergeCells count="11">
    <mergeCell ref="A7:I7"/>
    <mergeCell ref="A5:A6"/>
    <mergeCell ref="B5:B6"/>
    <mergeCell ref="C5:E5"/>
    <mergeCell ref="F5:H5"/>
    <mergeCell ref="I5:I6"/>
    <mergeCell ref="A8:B8"/>
    <mergeCell ref="A17:B17"/>
    <mergeCell ref="A21:B21"/>
    <mergeCell ref="A27:B27"/>
    <mergeCell ref="A29:B29"/>
  </mergeCells>
  <pageMargins left="0.7" right="0.7" top="0.75" bottom="0.75" header="0.3" footer="0.3"/>
  <ignoredErrors>
    <ignoredError sqref="H27:I30 H17:I21 E17:E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workbookViewId="0">
      <selection activeCell="B17" sqref="B17"/>
    </sheetView>
  </sheetViews>
  <sheetFormatPr defaultRowHeight="14" x14ac:dyDescent="0.3"/>
  <cols>
    <col min="1" max="1" width="8.1640625" customWidth="1"/>
    <col min="2" max="2" width="59.83203125" customWidth="1"/>
    <col min="3" max="9" width="17.1640625" customWidth="1"/>
  </cols>
  <sheetData>
    <row r="1" spans="1:9" x14ac:dyDescent="0.3">
      <c r="A1" s="8" t="s">
        <v>54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8"/>
      <c r="B2" s="9"/>
      <c r="C2" s="9"/>
      <c r="D2" s="9"/>
      <c r="E2" s="9"/>
      <c r="F2" s="9"/>
      <c r="G2" s="9"/>
      <c r="H2" s="9"/>
      <c r="I2" s="9"/>
    </row>
    <row r="3" spans="1:9" s="38" customFormat="1" x14ac:dyDescent="0.3">
      <c r="A3" s="36" t="s">
        <v>55</v>
      </c>
      <c r="B3" s="37"/>
      <c r="C3" s="37"/>
      <c r="D3" s="37"/>
      <c r="E3" s="37"/>
      <c r="F3" s="37"/>
      <c r="G3" s="37"/>
      <c r="H3" s="37"/>
      <c r="I3" s="37"/>
    </row>
    <row r="4" spans="1:9" ht="14.5" thickBot="1" x14ac:dyDescent="0.35">
      <c r="A4" s="8" t="s">
        <v>53</v>
      </c>
      <c r="B4" s="9"/>
      <c r="C4" s="9"/>
      <c r="D4" s="9"/>
      <c r="E4" s="9"/>
      <c r="F4" s="9"/>
      <c r="G4" s="9"/>
      <c r="H4" s="9"/>
      <c r="I4" s="9"/>
    </row>
    <row r="5" spans="1:9" ht="14.5" thickBot="1" x14ac:dyDescent="0.35">
      <c r="A5" s="54" t="s">
        <v>0</v>
      </c>
      <c r="B5" s="56" t="s">
        <v>1</v>
      </c>
      <c r="C5" s="48" t="s">
        <v>41</v>
      </c>
      <c r="D5" s="48"/>
      <c r="E5" s="48"/>
      <c r="F5" s="48" t="s">
        <v>34</v>
      </c>
      <c r="G5" s="48"/>
      <c r="H5" s="48"/>
      <c r="I5" s="49" t="s">
        <v>4</v>
      </c>
    </row>
    <row r="6" spans="1:9" ht="14.5" thickBot="1" x14ac:dyDescent="0.35">
      <c r="A6" s="55"/>
      <c r="B6" s="57"/>
      <c r="C6" s="33" t="s">
        <v>5</v>
      </c>
      <c r="D6" s="33" t="s">
        <v>6</v>
      </c>
      <c r="E6" s="33" t="s">
        <v>7</v>
      </c>
      <c r="F6" s="33" t="s">
        <v>5</v>
      </c>
      <c r="G6" s="33" t="s">
        <v>6</v>
      </c>
      <c r="H6" s="33" t="s">
        <v>7</v>
      </c>
      <c r="I6" s="50"/>
    </row>
    <row r="7" spans="1:9" ht="14.5" thickBot="1" x14ac:dyDescent="0.35">
      <c r="A7" s="51" t="s">
        <v>8</v>
      </c>
      <c r="B7" s="51"/>
      <c r="C7" s="51"/>
      <c r="D7" s="51"/>
      <c r="E7" s="51"/>
      <c r="F7" s="51"/>
      <c r="G7" s="51"/>
      <c r="H7" s="51"/>
      <c r="I7" s="51"/>
    </row>
    <row r="8" spans="1:9" ht="14.5" thickBot="1" x14ac:dyDescent="0.35">
      <c r="A8" s="52" t="s">
        <v>18</v>
      </c>
      <c r="B8" s="52"/>
      <c r="C8" s="34">
        <f t="shared" ref="C8:I8" si="0">SUM(C9:C11)</f>
        <v>0</v>
      </c>
      <c r="D8" s="34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si="0"/>
        <v>0</v>
      </c>
      <c r="I8" s="34">
        <f t="shared" si="0"/>
        <v>0</v>
      </c>
    </row>
    <row r="9" spans="1:9" ht="14.5" thickBot="1" x14ac:dyDescent="0.35">
      <c r="A9" s="16">
        <v>1</v>
      </c>
      <c r="B9" s="17" t="s">
        <v>19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f>E9-H9</f>
        <v>0</v>
      </c>
    </row>
    <row r="10" spans="1:9" ht="14.5" thickBot="1" x14ac:dyDescent="0.35">
      <c r="A10" s="16">
        <v>2</v>
      </c>
      <c r="B10" s="17" t="s">
        <v>20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f>E10-H10</f>
        <v>0</v>
      </c>
    </row>
    <row r="11" spans="1:9" ht="14.5" thickBot="1" x14ac:dyDescent="0.35">
      <c r="A11" s="16">
        <v>3</v>
      </c>
      <c r="B11" s="17" t="s">
        <v>21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f>E11-H11</f>
        <v>0</v>
      </c>
    </row>
    <row r="12" spans="1:9" ht="14.5" thickBot="1" x14ac:dyDescent="0.35">
      <c r="A12" s="52" t="s">
        <v>9</v>
      </c>
      <c r="B12" s="52"/>
      <c r="C12" s="34">
        <f t="shared" ref="C12:I12" si="1">SUM(C13:C22)</f>
        <v>39326172841.160004</v>
      </c>
      <c r="D12" s="34">
        <f t="shared" si="1"/>
        <v>-266704848.56000003</v>
      </c>
      <c r="E12" s="34">
        <f t="shared" si="1"/>
        <v>39059467992.599998</v>
      </c>
      <c r="F12" s="34">
        <f t="shared" si="1"/>
        <v>39059366562</v>
      </c>
      <c r="G12" s="34">
        <f t="shared" si="1"/>
        <v>11430.6</v>
      </c>
      <c r="H12" s="34">
        <f t="shared" si="1"/>
        <v>39059377992.599998</v>
      </c>
      <c r="I12" s="34">
        <f t="shared" si="1"/>
        <v>90000</v>
      </c>
    </row>
    <row r="13" spans="1:9" ht="14.5" thickBot="1" x14ac:dyDescent="0.35">
      <c r="A13" s="16">
        <v>4</v>
      </c>
      <c r="B13" s="17" t="s">
        <v>10</v>
      </c>
      <c r="C13" s="18">
        <v>38919409000</v>
      </c>
      <c r="D13" s="18"/>
      <c r="E13" s="18">
        <f t="shared" ref="E13:E22" si="2">C13+D13</f>
        <v>38919409000</v>
      </c>
      <c r="F13" s="18">
        <v>38919409000</v>
      </c>
      <c r="G13" s="18"/>
      <c r="H13" s="18">
        <f t="shared" ref="H13:H22" si="3">F13+G13</f>
        <v>38919409000</v>
      </c>
      <c r="I13" s="18">
        <f t="shared" ref="I13:I22" si="4">E13-H13</f>
        <v>0</v>
      </c>
    </row>
    <row r="14" spans="1:9" ht="14.5" thickBot="1" x14ac:dyDescent="0.35">
      <c r="A14" s="16">
        <v>5</v>
      </c>
      <c r="B14" s="17" t="s">
        <v>42</v>
      </c>
      <c r="C14" s="18">
        <v>269673841.16000003</v>
      </c>
      <c r="D14" s="18">
        <v>-269673841.16000003</v>
      </c>
      <c r="E14" s="18">
        <f t="shared" si="2"/>
        <v>0</v>
      </c>
      <c r="F14" s="18"/>
      <c r="G14" s="18"/>
      <c r="H14" s="18">
        <f t="shared" si="3"/>
        <v>0</v>
      </c>
      <c r="I14" s="18">
        <f t="shared" si="4"/>
        <v>0</v>
      </c>
    </row>
    <row r="15" spans="1:9" ht="14.5" thickBot="1" x14ac:dyDescent="0.35">
      <c r="A15" s="16">
        <v>6</v>
      </c>
      <c r="B15" s="17" t="s">
        <v>43</v>
      </c>
      <c r="C15" s="18"/>
      <c r="D15" s="18">
        <v>2968992.6</v>
      </c>
      <c r="E15" s="18">
        <f t="shared" si="2"/>
        <v>2968992.6</v>
      </c>
      <c r="F15" s="18">
        <v>2957562</v>
      </c>
      <c r="G15" s="18">
        <v>11430.6</v>
      </c>
      <c r="H15" s="18">
        <f t="shared" si="3"/>
        <v>2968992.6</v>
      </c>
      <c r="I15" s="18">
        <f t="shared" si="4"/>
        <v>0</v>
      </c>
    </row>
    <row r="16" spans="1:9" ht="14.5" thickBot="1" x14ac:dyDescent="0.35">
      <c r="A16" s="16">
        <v>7</v>
      </c>
      <c r="B16" s="17" t="s">
        <v>44</v>
      </c>
      <c r="C16" s="18">
        <v>0</v>
      </c>
      <c r="D16" s="18">
        <v>0</v>
      </c>
      <c r="E16" s="18">
        <f t="shared" si="2"/>
        <v>0</v>
      </c>
      <c r="F16" s="18">
        <v>0</v>
      </c>
      <c r="G16" s="18">
        <v>0</v>
      </c>
      <c r="H16" s="18">
        <f t="shared" si="3"/>
        <v>0</v>
      </c>
      <c r="I16" s="18">
        <f t="shared" si="4"/>
        <v>0</v>
      </c>
    </row>
    <row r="17" spans="1:9" ht="14.5" thickBot="1" x14ac:dyDescent="0.35">
      <c r="A17" s="16">
        <v>8</v>
      </c>
      <c r="B17" s="17" t="s">
        <v>45</v>
      </c>
      <c r="C17" s="18">
        <v>137000000</v>
      </c>
      <c r="D17" s="18">
        <v>0</v>
      </c>
      <c r="E17" s="18">
        <f t="shared" si="2"/>
        <v>137000000</v>
      </c>
      <c r="F17" s="18">
        <v>137000000</v>
      </c>
      <c r="G17" s="18">
        <v>0</v>
      </c>
      <c r="H17" s="18">
        <f t="shared" si="3"/>
        <v>137000000</v>
      </c>
      <c r="I17" s="18">
        <f t="shared" si="4"/>
        <v>0</v>
      </c>
    </row>
    <row r="18" spans="1:9" ht="14.5" thickBot="1" x14ac:dyDescent="0.35">
      <c r="A18" s="16">
        <v>9</v>
      </c>
      <c r="B18" s="17" t="s">
        <v>13</v>
      </c>
      <c r="C18" s="18">
        <v>0</v>
      </c>
      <c r="D18" s="18">
        <v>0</v>
      </c>
      <c r="E18" s="18">
        <f t="shared" si="2"/>
        <v>0</v>
      </c>
      <c r="F18" s="18">
        <v>0</v>
      </c>
      <c r="G18" s="18">
        <v>0</v>
      </c>
      <c r="H18" s="18">
        <f t="shared" si="3"/>
        <v>0</v>
      </c>
      <c r="I18" s="18">
        <f t="shared" si="4"/>
        <v>0</v>
      </c>
    </row>
    <row r="19" spans="1:9" ht="14.5" thickBot="1" x14ac:dyDescent="0.35">
      <c r="A19" s="16">
        <v>10</v>
      </c>
      <c r="B19" s="17" t="s">
        <v>46</v>
      </c>
      <c r="C19" s="18">
        <v>0</v>
      </c>
      <c r="D19" s="18">
        <v>0</v>
      </c>
      <c r="E19" s="18">
        <f t="shared" si="2"/>
        <v>0</v>
      </c>
      <c r="F19" s="18">
        <v>0</v>
      </c>
      <c r="G19" s="18">
        <v>0</v>
      </c>
      <c r="H19" s="18">
        <f t="shared" si="3"/>
        <v>0</v>
      </c>
      <c r="I19" s="18">
        <f t="shared" si="4"/>
        <v>0</v>
      </c>
    </row>
    <row r="20" spans="1:9" ht="14.5" thickBot="1" x14ac:dyDescent="0.35">
      <c r="A20" s="16">
        <v>11</v>
      </c>
      <c r="B20" s="17" t="s">
        <v>47</v>
      </c>
      <c r="C20" s="18">
        <v>0</v>
      </c>
      <c r="D20" s="18">
        <v>0</v>
      </c>
      <c r="E20" s="18">
        <f t="shared" si="2"/>
        <v>0</v>
      </c>
      <c r="F20" s="18">
        <v>0</v>
      </c>
      <c r="G20" s="18">
        <v>0</v>
      </c>
      <c r="H20" s="18">
        <f t="shared" si="3"/>
        <v>0</v>
      </c>
      <c r="I20" s="18">
        <f t="shared" si="4"/>
        <v>0</v>
      </c>
    </row>
    <row r="21" spans="1:9" ht="14.5" thickBot="1" x14ac:dyDescent="0.35">
      <c r="A21" s="16">
        <v>12</v>
      </c>
      <c r="B21" s="17" t="s">
        <v>16</v>
      </c>
      <c r="C21" s="18">
        <v>0</v>
      </c>
      <c r="D21" s="18">
        <v>0</v>
      </c>
      <c r="E21" s="18">
        <f t="shared" si="2"/>
        <v>0</v>
      </c>
      <c r="F21" s="18">
        <v>0</v>
      </c>
      <c r="G21" s="18">
        <v>0</v>
      </c>
      <c r="H21" s="18">
        <f t="shared" si="3"/>
        <v>0</v>
      </c>
      <c r="I21" s="18">
        <f t="shared" si="4"/>
        <v>0</v>
      </c>
    </row>
    <row r="22" spans="1:9" ht="14.5" thickBot="1" x14ac:dyDescent="0.35">
      <c r="A22" s="16">
        <v>13</v>
      </c>
      <c r="B22" s="17" t="s">
        <v>11</v>
      </c>
      <c r="C22" s="18">
        <v>90000</v>
      </c>
      <c r="D22" s="18">
        <v>0</v>
      </c>
      <c r="E22" s="18">
        <f t="shared" si="2"/>
        <v>90000</v>
      </c>
      <c r="F22" s="18">
        <v>0</v>
      </c>
      <c r="G22" s="18">
        <v>0</v>
      </c>
      <c r="H22" s="18">
        <f t="shared" si="3"/>
        <v>0</v>
      </c>
      <c r="I22" s="18">
        <f t="shared" si="4"/>
        <v>90000</v>
      </c>
    </row>
    <row r="23" spans="1:9" ht="14.5" thickBot="1" x14ac:dyDescent="0.35">
      <c r="A23" s="52" t="s">
        <v>48</v>
      </c>
      <c r="B23" s="52"/>
      <c r="C23" s="34">
        <f t="shared" ref="C23:H23" si="5">C24</f>
        <v>0</v>
      </c>
      <c r="D23" s="34">
        <f t="shared" si="5"/>
        <v>0</v>
      </c>
      <c r="E23" s="34">
        <f t="shared" si="5"/>
        <v>0</v>
      </c>
      <c r="F23" s="34">
        <f t="shared" si="5"/>
        <v>0</v>
      </c>
      <c r="G23" s="34">
        <f t="shared" si="5"/>
        <v>0</v>
      </c>
      <c r="H23" s="34">
        <f t="shared" si="5"/>
        <v>0</v>
      </c>
      <c r="I23" s="34">
        <f>SUM(I24)</f>
        <v>0</v>
      </c>
    </row>
    <row r="24" spans="1:9" ht="14.5" thickBot="1" x14ac:dyDescent="0.35">
      <c r="A24" s="16">
        <v>10</v>
      </c>
      <c r="B24" s="17" t="s">
        <v>49</v>
      </c>
      <c r="C24" s="18">
        <v>0</v>
      </c>
      <c r="D24" s="18"/>
      <c r="E24" s="18">
        <f>C24+D24</f>
        <v>0</v>
      </c>
      <c r="F24" s="18">
        <v>0</v>
      </c>
      <c r="G24" s="18">
        <v>0</v>
      </c>
      <c r="H24" s="18">
        <f>F24+G24</f>
        <v>0</v>
      </c>
      <c r="I24" s="18">
        <f>E24-H24</f>
        <v>0</v>
      </c>
    </row>
    <row r="25" spans="1:9" ht="14.5" thickBot="1" x14ac:dyDescent="0.35">
      <c r="A25" s="52" t="s">
        <v>28</v>
      </c>
      <c r="B25" s="52"/>
      <c r="C25" s="34">
        <f t="shared" ref="C25:H25" si="6">C26</f>
        <v>31135527000</v>
      </c>
      <c r="D25" s="34">
        <f t="shared" si="6"/>
        <v>0</v>
      </c>
      <c r="E25" s="34">
        <f t="shared" si="6"/>
        <v>31135527000</v>
      </c>
      <c r="F25" s="34">
        <f t="shared" si="6"/>
        <v>31135527000</v>
      </c>
      <c r="G25" s="34">
        <f t="shared" si="6"/>
        <v>0</v>
      </c>
      <c r="H25" s="34">
        <f t="shared" si="6"/>
        <v>31135527000</v>
      </c>
      <c r="I25" s="34">
        <f>SUM(I26)</f>
        <v>0</v>
      </c>
    </row>
    <row r="26" spans="1:9" ht="14.5" thickBot="1" x14ac:dyDescent="0.35">
      <c r="A26" s="16">
        <v>10</v>
      </c>
      <c r="B26" s="17" t="s">
        <v>29</v>
      </c>
      <c r="C26" s="18">
        <v>31135527000</v>
      </c>
      <c r="D26" s="18">
        <v>0</v>
      </c>
      <c r="E26" s="18">
        <f>C26+D26</f>
        <v>31135527000</v>
      </c>
      <c r="F26" s="18">
        <v>31135527000</v>
      </c>
      <c r="G26" s="18">
        <v>0</v>
      </c>
      <c r="H26" s="18">
        <f>F26+G26</f>
        <v>31135527000</v>
      </c>
      <c r="I26" s="18">
        <f>E26-H26</f>
        <v>0</v>
      </c>
    </row>
    <row r="27" spans="1:9" x14ac:dyDescent="0.3">
      <c r="A27" s="53" t="s">
        <v>30</v>
      </c>
      <c r="B27" s="53"/>
      <c r="C27" s="35">
        <f t="shared" ref="C27:H27" si="7">C28</f>
        <v>49319601000</v>
      </c>
      <c r="D27" s="35">
        <f t="shared" si="7"/>
        <v>836354000</v>
      </c>
      <c r="E27" s="35">
        <f t="shared" si="7"/>
        <v>50155955000</v>
      </c>
      <c r="F27" s="35">
        <f t="shared" si="7"/>
        <v>50155955000</v>
      </c>
      <c r="G27" s="35">
        <f t="shared" si="7"/>
        <v>0</v>
      </c>
      <c r="H27" s="35">
        <f t="shared" si="7"/>
        <v>50155955000</v>
      </c>
      <c r="I27" s="35">
        <f>SUM(I28:I29)</f>
        <v>0</v>
      </c>
    </row>
    <row r="28" spans="1:9" x14ac:dyDescent="0.3">
      <c r="A28" s="19">
        <v>16</v>
      </c>
      <c r="B28" s="20" t="s">
        <v>31</v>
      </c>
      <c r="C28" s="21">
        <f>49319.601*1000000</f>
        <v>49319601000</v>
      </c>
      <c r="D28" s="21">
        <f>836.354*1000000</f>
        <v>836354000</v>
      </c>
      <c r="E28" s="21">
        <f>C28+D28</f>
        <v>50155955000</v>
      </c>
      <c r="F28" s="21">
        <f>50155.955*1000000</f>
        <v>50155955000</v>
      </c>
      <c r="G28" s="21">
        <v>0</v>
      </c>
      <c r="H28" s="21">
        <f>F28+G28</f>
        <v>50155955000</v>
      </c>
      <c r="I28" s="21">
        <f>E28-H28</f>
        <v>0</v>
      </c>
    </row>
    <row r="29" spans="1:9" x14ac:dyDescent="0.3">
      <c r="A29" s="19">
        <v>17</v>
      </c>
      <c r="B29" s="20" t="s">
        <v>50</v>
      </c>
      <c r="C29" s="21">
        <v>836.35400000000004</v>
      </c>
      <c r="D29" s="21">
        <v>-836.35400000000004</v>
      </c>
      <c r="E29" s="21">
        <f>C29+D29</f>
        <v>0</v>
      </c>
      <c r="F29" s="21">
        <v>0</v>
      </c>
      <c r="G29" s="21">
        <v>0</v>
      </c>
      <c r="H29" s="21">
        <f>F29+G29</f>
        <v>0</v>
      </c>
      <c r="I29" s="21">
        <f>E29-H29</f>
        <v>0</v>
      </c>
    </row>
  </sheetData>
  <mergeCells count="11">
    <mergeCell ref="A25:B25"/>
    <mergeCell ref="A27:B27"/>
    <mergeCell ref="A5:A6"/>
    <mergeCell ref="B5:B6"/>
    <mergeCell ref="C5:E5"/>
    <mergeCell ref="A23:B23"/>
    <mergeCell ref="F5:H5"/>
    <mergeCell ref="I5:I6"/>
    <mergeCell ref="A7:I7"/>
    <mergeCell ref="A8:B8"/>
    <mergeCell ref="A12:B12"/>
  </mergeCells>
  <pageMargins left="0.7" right="0.7" top="0.75" bottom="0.75" header="0.3" footer="0.3"/>
  <ignoredErrors>
    <ignoredError sqref="E23:E29 H23:I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showGridLines="0" workbookViewId="0">
      <selection activeCell="B19" sqref="B19"/>
    </sheetView>
  </sheetViews>
  <sheetFormatPr defaultRowHeight="14" x14ac:dyDescent="0.3"/>
  <cols>
    <col min="1" max="1" width="16.6640625" customWidth="1"/>
    <col min="2" max="2" width="30.4140625" customWidth="1"/>
    <col min="3" max="9" width="13.33203125" customWidth="1"/>
  </cols>
  <sheetData>
    <row r="1" spans="1:9" x14ac:dyDescent="0.3">
      <c r="A1" s="8" t="s">
        <v>54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8"/>
      <c r="B2" s="9"/>
      <c r="C2" s="9"/>
      <c r="D2" s="9"/>
      <c r="E2" s="9"/>
      <c r="F2" s="9"/>
      <c r="G2" s="9"/>
      <c r="H2" s="9"/>
      <c r="I2" s="9"/>
    </row>
    <row r="3" spans="1:9" s="38" customFormat="1" x14ac:dyDescent="0.3">
      <c r="A3" s="36" t="s">
        <v>57</v>
      </c>
      <c r="B3" s="37"/>
      <c r="C3" s="37"/>
      <c r="D3" s="37"/>
      <c r="E3" s="37"/>
      <c r="F3" s="37"/>
      <c r="G3" s="37"/>
      <c r="H3" s="37"/>
      <c r="I3" s="37"/>
    </row>
    <row r="4" spans="1:9" x14ac:dyDescent="0.3">
      <c r="A4" s="8" t="s">
        <v>53</v>
      </c>
      <c r="B4" s="9"/>
      <c r="C4" s="9"/>
      <c r="D4" s="9"/>
      <c r="E4" s="9"/>
      <c r="F4" s="9"/>
      <c r="G4" s="9"/>
      <c r="H4" s="9"/>
      <c r="I4" s="9"/>
    </row>
    <row r="5" spans="1:9" s="9" customFormat="1" ht="11" x14ac:dyDescent="0.25">
      <c r="A5" s="27"/>
      <c r="B5" s="27"/>
      <c r="C5" s="27"/>
      <c r="D5" s="27"/>
      <c r="E5" s="27"/>
      <c r="F5" s="27"/>
      <c r="G5" s="27"/>
      <c r="H5" s="27"/>
      <c r="I5" s="27"/>
    </row>
    <row r="6" spans="1:9" x14ac:dyDescent="0.3">
      <c r="A6" s="58" t="s">
        <v>0</v>
      </c>
      <c r="B6" s="62" t="s">
        <v>1</v>
      </c>
      <c r="C6" s="58" t="s">
        <v>33</v>
      </c>
      <c r="D6" s="58"/>
      <c r="E6" s="58"/>
      <c r="F6" s="58" t="s">
        <v>34</v>
      </c>
      <c r="G6" s="58"/>
      <c r="H6" s="58"/>
      <c r="I6" s="59" t="s">
        <v>4</v>
      </c>
    </row>
    <row r="7" spans="1:9" x14ac:dyDescent="0.3">
      <c r="A7" s="58"/>
      <c r="B7" s="62"/>
      <c r="C7" s="28" t="s">
        <v>5</v>
      </c>
      <c r="D7" s="28" t="s">
        <v>6</v>
      </c>
      <c r="E7" s="28" t="s">
        <v>7</v>
      </c>
      <c r="F7" s="28" t="s">
        <v>5</v>
      </c>
      <c r="G7" s="28" t="s">
        <v>6</v>
      </c>
      <c r="H7" s="28" t="s">
        <v>7</v>
      </c>
      <c r="I7" s="59"/>
    </row>
    <row r="8" spans="1:9" x14ac:dyDescent="0.3">
      <c r="A8" s="60" t="s">
        <v>8</v>
      </c>
      <c r="B8" s="60"/>
      <c r="C8" s="60"/>
      <c r="D8" s="60"/>
      <c r="E8" s="60"/>
      <c r="F8" s="60"/>
      <c r="G8" s="60"/>
      <c r="H8" s="60"/>
      <c r="I8" s="60"/>
    </row>
    <row r="9" spans="1:9" x14ac:dyDescent="0.3">
      <c r="A9" s="61" t="s">
        <v>18</v>
      </c>
      <c r="B9" s="61"/>
      <c r="C9" s="31">
        <f t="shared" ref="C9:I9" si="0">SUM(C10:C12)</f>
        <v>0</v>
      </c>
      <c r="D9" s="31">
        <f t="shared" si="0"/>
        <v>0</v>
      </c>
      <c r="E9" s="31">
        <f t="shared" si="0"/>
        <v>0</v>
      </c>
      <c r="F9" s="31">
        <f t="shared" si="0"/>
        <v>0</v>
      </c>
      <c r="G9" s="31">
        <f t="shared" si="0"/>
        <v>0</v>
      </c>
      <c r="H9" s="31">
        <f t="shared" si="0"/>
        <v>0</v>
      </c>
      <c r="I9" s="31">
        <f t="shared" si="0"/>
        <v>0</v>
      </c>
    </row>
    <row r="10" spans="1:9" x14ac:dyDescent="0.3">
      <c r="A10" s="5">
        <v>1</v>
      </c>
      <c r="B10" s="14" t="s">
        <v>19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f>E10-H10</f>
        <v>0</v>
      </c>
    </row>
    <row r="11" spans="1:9" x14ac:dyDescent="0.3">
      <c r="A11" s="5">
        <v>2</v>
      </c>
      <c r="B11" s="14" t="s">
        <v>20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f>E11-H11</f>
        <v>0</v>
      </c>
    </row>
    <row r="12" spans="1:9" ht="22" x14ac:dyDescent="0.3">
      <c r="A12" s="5">
        <v>3</v>
      </c>
      <c r="B12" s="14" t="s">
        <v>21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f>E12-H12</f>
        <v>0</v>
      </c>
    </row>
    <row r="13" spans="1:9" x14ac:dyDescent="0.3">
      <c r="A13" s="61" t="s">
        <v>9</v>
      </c>
      <c r="B13" s="61"/>
      <c r="C13" s="30">
        <f t="shared" ref="C13:I13" si="1">SUM(C14:C21)</f>
        <v>1773494400</v>
      </c>
      <c r="D13" s="30">
        <f t="shared" si="1"/>
        <v>0</v>
      </c>
      <c r="E13" s="30">
        <f t="shared" si="1"/>
        <v>1773494400</v>
      </c>
      <c r="F13" s="30">
        <f t="shared" si="1"/>
        <v>1773433000</v>
      </c>
      <c r="G13" s="30">
        <f t="shared" si="1"/>
        <v>0</v>
      </c>
      <c r="H13" s="30">
        <f t="shared" si="1"/>
        <v>1773433000</v>
      </c>
      <c r="I13" s="30">
        <f t="shared" si="1"/>
        <v>61400</v>
      </c>
    </row>
    <row r="14" spans="1:9" x14ac:dyDescent="0.3">
      <c r="A14" s="5">
        <v>4</v>
      </c>
      <c r="B14" s="14" t="s">
        <v>10</v>
      </c>
      <c r="C14" s="7">
        <v>1773433000</v>
      </c>
      <c r="D14" s="7">
        <v>0</v>
      </c>
      <c r="E14" s="7">
        <v>1773433000</v>
      </c>
      <c r="F14" s="7">
        <v>1330055000</v>
      </c>
      <c r="G14" s="7">
        <v>443378000</v>
      </c>
      <c r="H14" s="7">
        <v>1773433000</v>
      </c>
      <c r="I14" s="7">
        <f t="shared" ref="I14:I21" si="2">E14-H14</f>
        <v>0</v>
      </c>
    </row>
    <row r="15" spans="1:9" x14ac:dyDescent="0.3">
      <c r="A15" s="5">
        <v>5</v>
      </c>
      <c r="B15" s="14" t="s">
        <v>11</v>
      </c>
      <c r="C15" s="7">
        <v>61400</v>
      </c>
      <c r="D15" s="7">
        <v>0</v>
      </c>
      <c r="E15" s="7">
        <v>61400</v>
      </c>
      <c r="F15" s="7">
        <v>0</v>
      </c>
      <c r="G15" s="7">
        <v>0</v>
      </c>
      <c r="H15" s="7">
        <v>0</v>
      </c>
      <c r="I15" s="7">
        <f t="shared" si="2"/>
        <v>61400</v>
      </c>
    </row>
    <row r="16" spans="1:9" x14ac:dyDescent="0.3">
      <c r="A16" s="5">
        <v>6</v>
      </c>
      <c r="B16" s="14" t="s">
        <v>12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f t="shared" si="2"/>
        <v>0</v>
      </c>
    </row>
    <row r="17" spans="1:9" x14ac:dyDescent="0.3">
      <c r="A17" s="5">
        <v>7</v>
      </c>
      <c r="B17" s="14" t="s">
        <v>13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f t="shared" si="2"/>
        <v>0</v>
      </c>
    </row>
    <row r="18" spans="1:9" x14ac:dyDescent="0.3">
      <c r="A18" s="5">
        <v>8</v>
      </c>
      <c r="B18" s="14" t="s">
        <v>14</v>
      </c>
      <c r="C18" s="7">
        <v>0</v>
      </c>
      <c r="D18" s="7">
        <v>0</v>
      </c>
      <c r="E18" s="7">
        <v>0</v>
      </c>
      <c r="F18" s="7">
        <v>443378000</v>
      </c>
      <c r="G18" s="7">
        <v>-443378000</v>
      </c>
      <c r="H18" s="7">
        <v>0</v>
      </c>
      <c r="I18" s="7">
        <f t="shared" si="2"/>
        <v>0</v>
      </c>
    </row>
    <row r="19" spans="1:9" x14ac:dyDescent="0.3">
      <c r="A19" s="5">
        <v>9</v>
      </c>
      <c r="B19" s="14" t="s">
        <v>15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f t="shared" si="2"/>
        <v>0</v>
      </c>
    </row>
    <row r="20" spans="1:9" x14ac:dyDescent="0.3">
      <c r="A20" s="5">
        <v>10</v>
      </c>
      <c r="B20" s="14" t="s">
        <v>16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f t="shared" si="2"/>
        <v>0</v>
      </c>
    </row>
    <row r="21" spans="1:9" x14ac:dyDescent="0.3">
      <c r="A21" s="5">
        <v>11</v>
      </c>
      <c r="B21" s="14" t="s">
        <v>17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f t="shared" si="2"/>
        <v>0</v>
      </c>
    </row>
    <row r="22" spans="1:9" x14ac:dyDescent="0.3">
      <c r="A22" s="61" t="s">
        <v>28</v>
      </c>
      <c r="B22" s="61"/>
      <c r="C22" s="30">
        <f t="shared" ref="C22:I22" si="3">C23</f>
        <v>1418746000</v>
      </c>
      <c r="D22" s="30">
        <f t="shared" si="3"/>
        <v>0</v>
      </c>
      <c r="E22" s="30">
        <f t="shared" si="3"/>
        <v>1418746000</v>
      </c>
      <c r="F22" s="30">
        <f t="shared" si="3"/>
        <v>1418746000</v>
      </c>
      <c r="G22" s="30">
        <f t="shared" si="3"/>
        <v>0</v>
      </c>
      <c r="H22" s="30">
        <f t="shared" si="3"/>
        <v>1418746000</v>
      </c>
      <c r="I22" s="30">
        <f t="shared" si="3"/>
        <v>0</v>
      </c>
    </row>
    <row r="23" spans="1:9" x14ac:dyDescent="0.3">
      <c r="A23" s="5">
        <v>12</v>
      </c>
      <c r="B23" s="14" t="s">
        <v>29</v>
      </c>
      <c r="C23" s="7">
        <v>1418746000</v>
      </c>
      <c r="D23" s="7">
        <v>0</v>
      </c>
      <c r="E23" s="7">
        <v>1418746000</v>
      </c>
      <c r="F23" s="7">
        <v>1418746000</v>
      </c>
      <c r="G23" s="7">
        <v>0</v>
      </c>
      <c r="H23" s="7">
        <v>1418746000</v>
      </c>
      <c r="I23" s="7">
        <f>E23-H23</f>
        <v>0</v>
      </c>
    </row>
    <row r="24" spans="1:9" x14ac:dyDescent="0.3">
      <c r="A24" s="61" t="s">
        <v>30</v>
      </c>
      <c r="B24" s="61"/>
      <c r="C24" s="30">
        <f t="shared" ref="C24:I24" si="4">C25</f>
        <v>6421431051</v>
      </c>
      <c r="D24" s="30">
        <f t="shared" si="4"/>
        <v>1846997705.8599997</v>
      </c>
      <c r="E24" s="30">
        <f t="shared" si="4"/>
        <v>8268428756.8599997</v>
      </c>
      <c r="F24" s="30">
        <f t="shared" si="4"/>
        <v>8268429000</v>
      </c>
      <c r="G24" s="30">
        <f t="shared" si="4"/>
        <v>0</v>
      </c>
      <c r="H24" s="30">
        <f t="shared" si="4"/>
        <v>8268429000</v>
      </c>
      <c r="I24" s="30">
        <f t="shared" si="4"/>
        <v>-243.14000034332275</v>
      </c>
    </row>
    <row r="25" spans="1:9" x14ac:dyDescent="0.3">
      <c r="A25" s="5">
        <v>13</v>
      </c>
      <c r="B25" s="14" t="s">
        <v>31</v>
      </c>
      <c r="C25" s="7">
        <v>6421431051</v>
      </c>
      <c r="D25" s="7">
        <v>1846997705.8599997</v>
      </c>
      <c r="E25" s="7">
        <v>8268428756.8599997</v>
      </c>
      <c r="F25" s="7">
        <v>8268429000</v>
      </c>
      <c r="G25" s="7">
        <v>0</v>
      </c>
      <c r="H25" s="7">
        <v>8268429000</v>
      </c>
      <c r="I25" s="7">
        <f>E25-H25</f>
        <v>-243.14000034332275</v>
      </c>
    </row>
    <row r="26" spans="1:9" x14ac:dyDescent="0.3">
      <c r="A26" s="10"/>
      <c r="B26" s="11" t="s">
        <v>32</v>
      </c>
      <c r="C26" s="12">
        <f t="shared" ref="C26:I26" si="5">C24+C22+C13</f>
        <v>9613671451</v>
      </c>
      <c r="D26" s="12">
        <f t="shared" si="5"/>
        <v>1846997705.8599997</v>
      </c>
      <c r="E26" s="12">
        <f t="shared" si="5"/>
        <v>11460669156.860001</v>
      </c>
      <c r="F26" s="12">
        <f t="shared" si="5"/>
        <v>11460608000</v>
      </c>
      <c r="G26" s="12">
        <f t="shared" si="5"/>
        <v>0</v>
      </c>
      <c r="H26" s="12">
        <f t="shared" si="5"/>
        <v>11460608000</v>
      </c>
      <c r="I26" s="12">
        <f t="shared" si="5"/>
        <v>61156.859999656677</v>
      </c>
    </row>
  </sheetData>
  <mergeCells count="10">
    <mergeCell ref="A22:B22"/>
    <mergeCell ref="A24:B24"/>
    <mergeCell ref="A13:B13"/>
    <mergeCell ref="A6:A7"/>
    <mergeCell ref="B6:B7"/>
    <mergeCell ref="C6:E6"/>
    <mergeCell ref="F6:H6"/>
    <mergeCell ref="I6:I7"/>
    <mergeCell ref="A8:I8"/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selection activeCell="B34" sqref="B34"/>
    </sheetView>
  </sheetViews>
  <sheetFormatPr defaultRowHeight="14" x14ac:dyDescent="0.3"/>
  <cols>
    <col min="1" max="1" width="17.1640625" customWidth="1"/>
    <col min="2" max="2" width="22.08203125" customWidth="1"/>
    <col min="3" max="9" width="16.6640625" customWidth="1"/>
  </cols>
  <sheetData>
    <row r="1" spans="1:9" x14ac:dyDescent="0.3">
      <c r="A1" s="8" t="s">
        <v>54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8"/>
      <c r="B2" s="9"/>
      <c r="C2" s="9"/>
      <c r="D2" s="9"/>
      <c r="E2" s="9"/>
      <c r="F2" s="9"/>
      <c r="G2" s="9"/>
      <c r="H2" s="9"/>
      <c r="I2" s="9"/>
    </row>
    <row r="3" spans="1:9" s="38" customFormat="1" x14ac:dyDescent="0.3">
      <c r="A3" s="36" t="s">
        <v>58</v>
      </c>
      <c r="B3" s="37"/>
      <c r="C3" s="37"/>
      <c r="D3" s="37"/>
      <c r="E3" s="37"/>
      <c r="F3" s="37"/>
      <c r="G3" s="37"/>
      <c r="H3" s="37"/>
      <c r="I3" s="37"/>
    </row>
    <row r="4" spans="1:9" x14ac:dyDescent="0.3">
      <c r="A4" s="8" t="s">
        <v>53</v>
      </c>
      <c r="B4" s="9"/>
      <c r="C4" s="9"/>
      <c r="D4" s="9"/>
      <c r="E4" s="9"/>
      <c r="F4" s="9"/>
      <c r="G4" s="9"/>
      <c r="H4" s="9"/>
      <c r="I4" s="9"/>
    </row>
    <row r="5" spans="1:9" x14ac:dyDescent="0.3">
      <c r="A5" s="58" t="s">
        <v>0</v>
      </c>
      <c r="B5" s="62" t="s">
        <v>1</v>
      </c>
      <c r="C5" s="58" t="s">
        <v>35</v>
      </c>
      <c r="D5" s="58"/>
      <c r="E5" s="58"/>
      <c r="F5" s="58" t="s">
        <v>34</v>
      </c>
      <c r="G5" s="58"/>
      <c r="H5" s="58"/>
      <c r="I5" s="59" t="s">
        <v>4</v>
      </c>
    </row>
    <row r="6" spans="1:9" x14ac:dyDescent="0.3">
      <c r="A6" s="58"/>
      <c r="B6" s="62"/>
      <c r="C6" s="28" t="s">
        <v>5</v>
      </c>
      <c r="D6" s="28" t="s">
        <v>6</v>
      </c>
      <c r="E6" s="28" t="s">
        <v>7</v>
      </c>
      <c r="F6" s="28" t="s">
        <v>5</v>
      </c>
      <c r="G6" s="28" t="s">
        <v>6</v>
      </c>
      <c r="H6" s="28" t="s">
        <v>7</v>
      </c>
      <c r="I6" s="59"/>
    </row>
    <row r="7" spans="1:9" s="29" customFormat="1" x14ac:dyDescent="0.3">
      <c r="A7" s="60" t="s">
        <v>8</v>
      </c>
      <c r="B7" s="60"/>
      <c r="C7" s="60"/>
      <c r="D7" s="60"/>
      <c r="E7" s="60"/>
      <c r="F7" s="60"/>
      <c r="G7" s="60"/>
      <c r="H7" s="60"/>
      <c r="I7" s="60"/>
    </row>
    <row r="8" spans="1:9" x14ac:dyDescent="0.3">
      <c r="A8" s="61" t="s">
        <v>18</v>
      </c>
      <c r="B8" s="61"/>
      <c r="C8" s="30">
        <f t="shared" ref="C8:I8" si="0">SUM(C9:C11)</f>
        <v>0</v>
      </c>
      <c r="D8" s="30">
        <f t="shared" si="0"/>
        <v>0</v>
      </c>
      <c r="E8" s="30">
        <f t="shared" si="0"/>
        <v>0</v>
      </c>
      <c r="F8" s="30">
        <f t="shared" si="0"/>
        <v>0</v>
      </c>
      <c r="G8" s="30">
        <f t="shared" si="0"/>
        <v>0</v>
      </c>
      <c r="H8" s="30">
        <f t="shared" si="0"/>
        <v>0</v>
      </c>
      <c r="I8" s="30">
        <f t="shared" si="0"/>
        <v>0</v>
      </c>
    </row>
    <row r="9" spans="1:9" x14ac:dyDescent="0.3">
      <c r="A9" s="5">
        <v>1</v>
      </c>
      <c r="B9" s="14" t="s">
        <v>19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f>E9-H9</f>
        <v>0</v>
      </c>
    </row>
    <row r="10" spans="1:9" ht="22" x14ac:dyDescent="0.3">
      <c r="A10" s="5">
        <v>2</v>
      </c>
      <c r="B10" s="14" t="s">
        <v>20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f>E10-H10</f>
        <v>0</v>
      </c>
    </row>
    <row r="11" spans="1:9" ht="22" x14ac:dyDescent="0.3">
      <c r="A11" s="5">
        <v>3</v>
      </c>
      <c r="B11" s="14" t="s">
        <v>21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f>E11-H11</f>
        <v>0</v>
      </c>
    </row>
    <row r="12" spans="1:9" x14ac:dyDescent="0.3">
      <c r="A12" s="61" t="s">
        <v>9</v>
      </c>
      <c r="B12" s="61"/>
      <c r="C12" s="30">
        <f t="shared" ref="C12:I12" si="1">SUM(C13:C20)</f>
        <v>9185321540.5300007</v>
      </c>
      <c r="D12" s="30">
        <f t="shared" si="1"/>
        <v>-194725.48</v>
      </c>
      <c r="E12" s="30">
        <f t="shared" si="1"/>
        <v>9185126815.0499992</v>
      </c>
      <c r="F12" s="30">
        <f t="shared" si="1"/>
        <v>9185061815.0499992</v>
      </c>
      <c r="G12" s="30">
        <f t="shared" si="1"/>
        <v>0</v>
      </c>
      <c r="H12" s="30">
        <f t="shared" si="1"/>
        <v>9185061815.0499992</v>
      </c>
      <c r="I12" s="30">
        <f t="shared" si="1"/>
        <v>65000</v>
      </c>
    </row>
    <row r="13" spans="1:9" x14ac:dyDescent="0.3">
      <c r="A13" s="5">
        <v>4</v>
      </c>
      <c r="B13" s="14" t="s">
        <v>10</v>
      </c>
      <c r="C13" s="7">
        <v>8811471580</v>
      </c>
      <c r="D13" s="7">
        <v>0</v>
      </c>
      <c r="E13" s="7">
        <v>8811471580</v>
      </c>
      <c r="F13" s="7">
        <v>8811471580</v>
      </c>
      <c r="G13" s="7">
        <v>0</v>
      </c>
      <c r="H13" s="7">
        <v>8811471580</v>
      </c>
      <c r="I13" s="7">
        <f t="shared" ref="I13:I20" si="2">E13-H13</f>
        <v>0</v>
      </c>
    </row>
    <row r="14" spans="1:9" x14ac:dyDescent="0.3">
      <c r="A14" s="5">
        <v>5</v>
      </c>
      <c r="B14" s="14" t="s">
        <v>11</v>
      </c>
      <c r="C14" s="7">
        <v>65000</v>
      </c>
      <c r="D14" s="7">
        <v>0</v>
      </c>
      <c r="E14" s="7">
        <v>65000</v>
      </c>
      <c r="F14" s="7">
        <v>0</v>
      </c>
      <c r="G14" s="7">
        <v>0</v>
      </c>
      <c r="H14" s="7">
        <v>0</v>
      </c>
      <c r="I14" s="7">
        <f t="shared" si="2"/>
        <v>65000</v>
      </c>
    </row>
    <row r="15" spans="1:9" x14ac:dyDescent="0.3">
      <c r="A15" s="5">
        <v>6</v>
      </c>
      <c r="B15" s="14" t="s">
        <v>12</v>
      </c>
      <c r="C15" s="7">
        <v>369726160.52999997</v>
      </c>
      <c r="D15" s="7">
        <v>-194725.48</v>
      </c>
      <c r="E15" s="7">
        <v>369531435.04999995</v>
      </c>
      <c r="F15" s="7">
        <v>369531435.05000001</v>
      </c>
      <c r="G15" s="7">
        <v>0</v>
      </c>
      <c r="H15" s="7">
        <v>369531435.05000001</v>
      </c>
      <c r="I15" s="7">
        <f t="shared" si="2"/>
        <v>0</v>
      </c>
    </row>
    <row r="16" spans="1:9" x14ac:dyDescent="0.3">
      <c r="A16" s="5">
        <v>7</v>
      </c>
      <c r="B16" s="14" t="s">
        <v>13</v>
      </c>
      <c r="C16" s="7">
        <v>4058800</v>
      </c>
      <c r="D16" s="7">
        <v>0</v>
      </c>
      <c r="E16" s="7">
        <v>4058800</v>
      </c>
      <c r="F16" s="7">
        <v>4058800</v>
      </c>
      <c r="G16" s="7">
        <v>0</v>
      </c>
      <c r="H16" s="7">
        <v>4058800</v>
      </c>
      <c r="I16" s="7">
        <f t="shared" si="2"/>
        <v>0</v>
      </c>
    </row>
    <row r="17" spans="1:9" x14ac:dyDescent="0.3">
      <c r="A17" s="5">
        <v>8</v>
      </c>
      <c r="B17" s="14" t="s">
        <v>14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f t="shared" si="2"/>
        <v>0</v>
      </c>
    </row>
    <row r="18" spans="1:9" x14ac:dyDescent="0.3">
      <c r="A18" s="5">
        <v>9</v>
      </c>
      <c r="B18" s="14" t="s">
        <v>15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f t="shared" si="2"/>
        <v>0</v>
      </c>
    </row>
    <row r="19" spans="1:9" x14ac:dyDescent="0.3">
      <c r="A19" s="5">
        <v>10</v>
      </c>
      <c r="B19" s="14" t="s">
        <v>16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f t="shared" si="2"/>
        <v>0</v>
      </c>
    </row>
    <row r="20" spans="1:9" x14ac:dyDescent="0.3">
      <c r="A20" s="5">
        <v>11</v>
      </c>
      <c r="B20" s="14" t="s">
        <v>17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f t="shared" si="2"/>
        <v>0</v>
      </c>
    </row>
    <row r="21" spans="1:9" x14ac:dyDescent="0.3">
      <c r="A21" s="61" t="s">
        <v>28</v>
      </c>
      <c r="B21" s="61"/>
      <c r="C21" s="30">
        <f t="shared" ref="C21:I21" si="3">C22</f>
        <v>6065654000</v>
      </c>
      <c r="D21" s="30">
        <f t="shared" si="3"/>
        <v>0</v>
      </c>
      <c r="E21" s="30">
        <f t="shared" si="3"/>
        <v>6065654000</v>
      </c>
      <c r="F21" s="30">
        <f t="shared" si="3"/>
        <v>6065654000</v>
      </c>
      <c r="G21" s="30">
        <f t="shared" si="3"/>
        <v>0</v>
      </c>
      <c r="H21" s="30">
        <f t="shared" si="3"/>
        <v>6065654000</v>
      </c>
      <c r="I21" s="30">
        <f t="shared" si="3"/>
        <v>0</v>
      </c>
    </row>
    <row r="22" spans="1:9" x14ac:dyDescent="0.3">
      <c r="A22" s="5">
        <v>12</v>
      </c>
      <c r="B22" s="14" t="s">
        <v>29</v>
      </c>
      <c r="C22" s="7">
        <v>6065654000</v>
      </c>
      <c r="D22" s="7">
        <v>0</v>
      </c>
      <c r="E22" s="7">
        <v>6065654000</v>
      </c>
      <c r="F22" s="7">
        <v>6065654000</v>
      </c>
      <c r="G22" s="7">
        <v>0</v>
      </c>
      <c r="H22" s="7">
        <v>6065654000</v>
      </c>
      <c r="I22" s="7">
        <f>E22-H22</f>
        <v>0</v>
      </c>
    </row>
    <row r="23" spans="1:9" x14ac:dyDescent="0.3">
      <c r="A23" s="61" t="s">
        <v>30</v>
      </c>
      <c r="B23" s="61"/>
      <c r="C23" s="30">
        <f t="shared" ref="C23:I23" si="4">C24</f>
        <v>6798719994.5900002</v>
      </c>
      <c r="D23" s="30">
        <f t="shared" si="4"/>
        <v>722248699.06999969</v>
      </c>
      <c r="E23" s="30">
        <f t="shared" si="4"/>
        <v>7520968693.6599998</v>
      </c>
      <c r="F23" s="30">
        <f t="shared" si="4"/>
        <v>7520969000</v>
      </c>
      <c r="G23" s="30">
        <f t="shared" si="4"/>
        <v>-306.33999999999997</v>
      </c>
      <c r="H23" s="30">
        <f t="shared" si="4"/>
        <v>7520968693.6599998</v>
      </c>
      <c r="I23" s="30">
        <f t="shared" si="4"/>
        <v>0</v>
      </c>
    </row>
    <row r="24" spans="1:9" x14ac:dyDescent="0.3">
      <c r="A24" s="5">
        <v>13</v>
      </c>
      <c r="B24" s="14" t="s">
        <v>31</v>
      </c>
      <c r="C24" s="7">
        <v>6798719994.5900002</v>
      </c>
      <c r="D24" s="7">
        <v>722248699.06999969</v>
      </c>
      <c r="E24" s="7">
        <v>7520968693.6599998</v>
      </c>
      <c r="F24" s="7">
        <v>7520969000</v>
      </c>
      <c r="G24" s="7">
        <v>-306.33999999999997</v>
      </c>
      <c r="H24" s="7">
        <v>7520968693.6599998</v>
      </c>
      <c r="I24" s="7">
        <f>E24-H24</f>
        <v>0</v>
      </c>
    </row>
    <row r="25" spans="1:9" x14ac:dyDescent="0.3">
      <c r="A25" s="61" t="s">
        <v>36</v>
      </c>
      <c r="B25" s="61"/>
      <c r="C25" s="30">
        <f t="shared" ref="C25:I25" si="5">C26</f>
        <v>1346830959.8599999</v>
      </c>
      <c r="D25" s="30">
        <f t="shared" si="5"/>
        <v>0</v>
      </c>
      <c r="E25" s="30">
        <f t="shared" si="5"/>
        <v>1346830959.8599999</v>
      </c>
      <c r="F25" s="30">
        <f t="shared" si="5"/>
        <v>1346830959.8599999</v>
      </c>
      <c r="G25" s="30">
        <f t="shared" si="5"/>
        <v>0</v>
      </c>
      <c r="H25" s="30">
        <f t="shared" si="5"/>
        <v>1346830959.8599999</v>
      </c>
      <c r="I25" s="30">
        <f t="shared" si="5"/>
        <v>0</v>
      </c>
    </row>
    <row r="26" spans="1:9" x14ac:dyDescent="0.3">
      <c r="A26" s="5">
        <v>14</v>
      </c>
      <c r="B26" s="14" t="s">
        <v>37</v>
      </c>
      <c r="C26" s="7">
        <v>1346830959.8599999</v>
      </c>
      <c r="D26" s="7">
        <v>0</v>
      </c>
      <c r="E26" s="7">
        <f>C26+D26</f>
        <v>1346830959.8599999</v>
      </c>
      <c r="F26" s="7">
        <v>1346830959.8599999</v>
      </c>
      <c r="G26" s="7">
        <v>0</v>
      </c>
      <c r="H26" s="7">
        <f>F26+G26</f>
        <v>1346830959.8599999</v>
      </c>
      <c r="I26" s="7">
        <f>E26-H26</f>
        <v>0</v>
      </c>
    </row>
    <row r="27" spans="1:9" x14ac:dyDescent="0.3">
      <c r="A27" s="10"/>
      <c r="B27" s="11" t="s">
        <v>32</v>
      </c>
      <c r="C27" s="12">
        <f t="shared" ref="C27:I27" si="6">SUM(C8+C12+C21+C23+C25)</f>
        <v>23396526494.980003</v>
      </c>
      <c r="D27" s="12">
        <f t="shared" si="6"/>
        <v>722053973.58999968</v>
      </c>
      <c r="E27" s="12">
        <f t="shared" si="6"/>
        <v>24118580468.57</v>
      </c>
      <c r="F27" s="12">
        <f t="shared" si="6"/>
        <v>24118515774.91</v>
      </c>
      <c r="G27" s="12">
        <f t="shared" si="6"/>
        <v>-306.33999999999997</v>
      </c>
      <c r="H27" s="12">
        <f t="shared" si="6"/>
        <v>24118515468.57</v>
      </c>
      <c r="I27" s="12">
        <f t="shared" si="6"/>
        <v>65000</v>
      </c>
    </row>
  </sheetData>
  <mergeCells count="11">
    <mergeCell ref="A23:B23"/>
    <mergeCell ref="F5:H5"/>
    <mergeCell ref="A25:B25"/>
    <mergeCell ref="A5:A6"/>
    <mergeCell ref="B5:B6"/>
    <mergeCell ref="C5:E5"/>
    <mergeCell ref="I5:I6"/>
    <mergeCell ref="A7:I7"/>
    <mergeCell ref="A8:B8"/>
    <mergeCell ref="A12:B12"/>
    <mergeCell ref="A21:B21"/>
  </mergeCells>
  <pageMargins left="0.7" right="0.7" top="0.75" bottom="0.75" header="0.3" footer="0.3"/>
  <ignoredErrors>
    <ignoredError sqref="I21:I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A4" sqref="A4:XFD4"/>
    </sheetView>
  </sheetViews>
  <sheetFormatPr defaultRowHeight="14" x14ac:dyDescent="0.3"/>
  <cols>
    <col min="1" max="1" width="18.08203125" customWidth="1"/>
    <col min="2" max="9" width="19" customWidth="1"/>
  </cols>
  <sheetData>
    <row r="1" spans="1:9" x14ac:dyDescent="0.3">
      <c r="A1" s="8" t="s">
        <v>54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8"/>
      <c r="B2" s="9"/>
      <c r="C2" s="9"/>
      <c r="D2" s="9"/>
      <c r="E2" s="9"/>
      <c r="F2" s="9"/>
      <c r="G2" s="9"/>
      <c r="H2" s="9"/>
      <c r="I2" s="9"/>
    </row>
    <row r="3" spans="1:9" s="38" customFormat="1" x14ac:dyDescent="0.3">
      <c r="A3" s="36" t="s">
        <v>59</v>
      </c>
      <c r="B3" s="37"/>
      <c r="C3" s="37"/>
      <c r="D3" s="37"/>
      <c r="E3" s="37"/>
      <c r="F3" s="37"/>
      <c r="G3" s="37"/>
      <c r="H3" s="37"/>
      <c r="I3" s="37"/>
    </row>
    <row r="4" spans="1:9" x14ac:dyDescent="0.3">
      <c r="A4" s="8" t="s">
        <v>53</v>
      </c>
      <c r="B4" s="9"/>
      <c r="C4" s="9"/>
      <c r="D4" s="9"/>
      <c r="E4" s="9"/>
      <c r="F4" s="9"/>
      <c r="G4" s="9"/>
      <c r="H4" s="9"/>
      <c r="I4" s="9"/>
    </row>
    <row r="5" spans="1:9" x14ac:dyDescent="0.3">
      <c r="A5" s="8" t="s">
        <v>51</v>
      </c>
      <c r="B5" s="9"/>
      <c r="C5" s="9"/>
      <c r="D5" s="9"/>
      <c r="E5" s="9"/>
      <c r="F5" s="9"/>
      <c r="G5" s="9"/>
      <c r="H5" s="9"/>
      <c r="I5" s="9"/>
    </row>
    <row r="6" spans="1:9" x14ac:dyDescent="0.3">
      <c r="A6" s="58" t="s">
        <v>0</v>
      </c>
      <c r="B6" s="58" t="s">
        <v>1</v>
      </c>
      <c r="C6" s="58" t="s">
        <v>38</v>
      </c>
      <c r="D6" s="58"/>
      <c r="E6" s="58"/>
      <c r="F6" s="58" t="s">
        <v>34</v>
      </c>
      <c r="G6" s="58"/>
      <c r="H6" s="58"/>
      <c r="I6" s="58" t="s">
        <v>4</v>
      </c>
    </row>
    <row r="7" spans="1:9" x14ac:dyDescent="0.3">
      <c r="A7" s="58"/>
      <c r="B7" s="58"/>
      <c r="C7" s="32" t="s">
        <v>5</v>
      </c>
      <c r="D7" s="32" t="s">
        <v>39</v>
      </c>
      <c r="E7" s="32" t="s">
        <v>7</v>
      </c>
      <c r="F7" s="32" t="s">
        <v>5</v>
      </c>
      <c r="G7" s="32" t="s">
        <v>39</v>
      </c>
      <c r="H7" s="32" t="s">
        <v>7</v>
      </c>
      <c r="I7" s="58"/>
    </row>
    <row r="8" spans="1:9" x14ac:dyDescent="0.3">
      <c r="A8" s="60" t="s">
        <v>8</v>
      </c>
      <c r="B8" s="60"/>
      <c r="C8" s="60"/>
      <c r="D8" s="60"/>
      <c r="E8" s="60"/>
      <c r="F8" s="60"/>
      <c r="G8" s="60"/>
      <c r="H8" s="60"/>
      <c r="I8" s="60"/>
    </row>
    <row r="9" spans="1:9" x14ac:dyDescent="0.3">
      <c r="A9" s="61" t="s">
        <v>18</v>
      </c>
      <c r="B9" s="61"/>
      <c r="C9" s="31">
        <f>SUM(C10:C12)</f>
        <v>0</v>
      </c>
      <c r="D9" s="31">
        <f t="shared" ref="D9:I9" si="0">SUM(D10:D12)</f>
        <v>0</v>
      </c>
      <c r="E9" s="31">
        <f t="shared" si="0"/>
        <v>0</v>
      </c>
      <c r="F9" s="31">
        <f t="shared" si="0"/>
        <v>0</v>
      </c>
      <c r="G9" s="31">
        <f t="shared" si="0"/>
        <v>0</v>
      </c>
      <c r="H9" s="31">
        <f t="shared" si="0"/>
        <v>0</v>
      </c>
      <c r="I9" s="31">
        <f t="shared" si="0"/>
        <v>0</v>
      </c>
    </row>
    <row r="10" spans="1:9" x14ac:dyDescent="0.3">
      <c r="A10" s="5">
        <v>1</v>
      </c>
      <c r="B10" s="14" t="s">
        <v>19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f>E10-H10</f>
        <v>0</v>
      </c>
    </row>
    <row r="11" spans="1:9" ht="22" x14ac:dyDescent="0.3">
      <c r="A11" s="5">
        <v>2</v>
      </c>
      <c r="B11" s="14" t="s">
        <v>20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f>E11-H11</f>
        <v>0</v>
      </c>
    </row>
    <row r="12" spans="1:9" ht="33" x14ac:dyDescent="0.3">
      <c r="A12" s="5">
        <v>3</v>
      </c>
      <c r="B12" s="14" t="s">
        <v>21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f>E12-H12</f>
        <v>0</v>
      </c>
    </row>
    <row r="13" spans="1:9" x14ac:dyDescent="0.3">
      <c r="A13" s="61" t="s">
        <v>9</v>
      </c>
      <c r="B13" s="61"/>
      <c r="C13" s="31">
        <f>SUM(C14:C19)</f>
        <v>4906532733</v>
      </c>
      <c r="D13" s="31">
        <f t="shared" ref="D13:I13" si="1">SUM(D14:D19)</f>
        <v>222066796</v>
      </c>
      <c r="E13" s="31">
        <f t="shared" si="1"/>
        <v>5128599529</v>
      </c>
      <c r="F13" s="31">
        <f t="shared" si="1"/>
        <v>5434355265</v>
      </c>
      <c r="G13" s="31">
        <f t="shared" si="1"/>
        <v>-305820736</v>
      </c>
      <c r="H13" s="31">
        <f t="shared" si="1"/>
        <v>5128534529</v>
      </c>
      <c r="I13" s="31">
        <f t="shared" si="1"/>
        <v>65000</v>
      </c>
    </row>
    <row r="14" spans="1:9" x14ac:dyDescent="0.3">
      <c r="A14" s="5">
        <v>4</v>
      </c>
      <c r="B14" s="14" t="s">
        <v>10</v>
      </c>
      <c r="C14" s="6">
        <v>4900847000</v>
      </c>
      <c r="D14" s="7">
        <v>0</v>
      </c>
      <c r="E14" s="6">
        <v>4900847000</v>
      </c>
      <c r="F14" s="6">
        <v>5214552060</v>
      </c>
      <c r="G14" s="6">
        <v>-313705060</v>
      </c>
      <c r="H14" s="6">
        <v>4900847000</v>
      </c>
      <c r="I14" s="7">
        <v>0</v>
      </c>
    </row>
    <row r="15" spans="1:9" x14ac:dyDescent="0.3">
      <c r="A15" s="5">
        <v>5</v>
      </c>
      <c r="B15" s="14" t="s">
        <v>12</v>
      </c>
      <c r="C15" s="7">
        <v>0</v>
      </c>
      <c r="D15" s="6">
        <v>227687529</v>
      </c>
      <c r="E15" s="6">
        <v>227687529</v>
      </c>
      <c r="F15" s="6">
        <v>219803205</v>
      </c>
      <c r="G15" s="6">
        <v>7884324</v>
      </c>
      <c r="H15" s="6">
        <v>227687529</v>
      </c>
      <c r="I15" s="7">
        <v>0</v>
      </c>
    </row>
    <row r="16" spans="1:9" x14ac:dyDescent="0.3">
      <c r="A16" s="5">
        <v>6</v>
      </c>
      <c r="B16" s="14" t="s">
        <v>16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f>E16-H16</f>
        <v>0</v>
      </c>
    </row>
    <row r="17" spans="1:9" x14ac:dyDescent="0.3">
      <c r="A17" s="5">
        <v>7</v>
      </c>
      <c r="B17" s="14" t="s">
        <v>13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f>E17-H17</f>
        <v>0</v>
      </c>
    </row>
    <row r="18" spans="1:9" x14ac:dyDescent="0.3">
      <c r="A18" s="5">
        <v>8</v>
      </c>
      <c r="B18" s="14" t="s">
        <v>40</v>
      </c>
      <c r="C18" s="6">
        <v>5620733</v>
      </c>
      <c r="D18" s="6">
        <v>-5620733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3">
      <c r="A19" s="5">
        <v>9</v>
      </c>
      <c r="B19" s="14" t="s">
        <v>11</v>
      </c>
      <c r="C19" s="6">
        <v>65000</v>
      </c>
      <c r="D19" s="7">
        <v>0</v>
      </c>
      <c r="E19" s="6">
        <v>65000</v>
      </c>
      <c r="F19" s="7">
        <v>0</v>
      </c>
      <c r="G19" s="7">
        <v>0</v>
      </c>
      <c r="H19" s="7">
        <v>0</v>
      </c>
      <c r="I19" s="6">
        <f t="shared" ref="I19:I23" si="2">E19-H19</f>
        <v>65000</v>
      </c>
    </row>
    <row r="20" spans="1:9" x14ac:dyDescent="0.3">
      <c r="A20" s="61" t="s">
        <v>28</v>
      </c>
      <c r="B20" s="61"/>
      <c r="C20" s="31">
        <f>C21</f>
        <v>3920678000</v>
      </c>
      <c r="D20" s="30">
        <v>0</v>
      </c>
      <c r="E20" s="31">
        <f t="shared" ref="E20:H20" si="3">E21</f>
        <v>3920678000</v>
      </c>
      <c r="F20" s="31">
        <f t="shared" si="3"/>
        <v>3920678000</v>
      </c>
      <c r="G20" s="30">
        <v>0</v>
      </c>
      <c r="H20" s="31">
        <f t="shared" si="3"/>
        <v>3920678000</v>
      </c>
      <c r="I20" s="30">
        <v>0</v>
      </c>
    </row>
    <row r="21" spans="1:9" x14ac:dyDescent="0.3">
      <c r="A21" s="5">
        <v>10</v>
      </c>
      <c r="B21" s="14" t="s">
        <v>29</v>
      </c>
      <c r="C21" s="6">
        <v>3920678000</v>
      </c>
      <c r="D21" s="7">
        <v>0</v>
      </c>
      <c r="E21" s="6">
        <v>3920678000</v>
      </c>
      <c r="F21" s="6">
        <v>3920678000</v>
      </c>
      <c r="G21" s="7">
        <v>0</v>
      </c>
      <c r="H21" s="6">
        <v>3920678000</v>
      </c>
      <c r="I21" s="7">
        <v>0</v>
      </c>
    </row>
    <row r="22" spans="1:9" x14ac:dyDescent="0.3">
      <c r="A22" s="61" t="s">
        <v>30</v>
      </c>
      <c r="B22" s="61"/>
      <c r="C22" s="30">
        <v>0</v>
      </c>
      <c r="D22" s="31">
        <f t="shared" ref="D22:I22" si="4">D23</f>
        <v>5566457463.1100006</v>
      </c>
      <c r="E22" s="31">
        <f t="shared" si="4"/>
        <v>5566457463.1100006</v>
      </c>
      <c r="F22" s="31">
        <f t="shared" si="4"/>
        <v>5566457000</v>
      </c>
      <c r="G22" s="30">
        <v>0</v>
      </c>
      <c r="H22" s="31">
        <f t="shared" si="4"/>
        <v>5566457000</v>
      </c>
      <c r="I22" s="31">
        <f t="shared" si="4"/>
        <v>463.11000061035156</v>
      </c>
    </row>
    <row r="23" spans="1:9" x14ac:dyDescent="0.3">
      <c r="A23" s="5">
        <v>11</v>
      </c>
      <c r="B23" s="14" t="s">
        <v>31</v>
      </c>
      <c r="C23" s="7">
        <v>0</v>
      </c>
      <c r="D23" s="6">
        <v>5566457463.1100006</v>
      </c>
      <c r="E23" s="6">
        <v>5566457463.1100006</v>
      </c>
      <c r="F23" s="6">
        <v>5566457000</v>
      </c>
      <c r="G23" s="7">
        <v>0</v>
      </c>
      <c r="H23" s="6">
        <v>5566457000</v>
      </c>
      <c r="I23" s="6">
        <f t="shared" si="2"/>
        <v>463.11000061035156</v>
      </c>
    </row>
  </sheetData>
  <mergeCells count="10">
    <mergeCell ref="A13:B13"/>
    <mergeCell ref="A20:B20"/>
    <mergeCell ref="A22:B22"/>
    <mergeCell ref="A6:A7"/>
    <mergeCell ref="B6:B7"/>
    <mergeCell ref="C6:E6"/>
    <mergeCell ref="F6:H6"/>
    <mergeCell ref="I6:I7"/>
    <mergeCell ref="A8:I8"/>
    <mergeCell ref="A9:B9"/>
  </mergeCells>
  <pageMargins left="0.7" right="0.7" top="0.75" bottom="0.75" header="0.3" footer="0.3"/>
  <ignoredErrors>
    <ignoredError sqref="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MOGE</vt:lpstr>
      <vt:lpstr>MGE</vt:lpstr>
      <vt:lpstr>ME1</vt:lpstr>
      <vt:lpstr>ME2</vt:lpstr>
      <vt:lpstr>MPE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Myat Tin Aung</dc:creator>
  <cp:lastModifiedBy>April Aye Thagyan</cp:lastModifiedBy>
  <dcterms:created xsi:type="dcterms:W3CDTF">2015-11-18T11:08:58Z</dcterms:created>
  <dcterms:modified xsi:type="dcterms:W3CDTF">2019-04-11T08:33:54Z</dcterms:modified>
</cp:coreProperties>
</file>