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360" windowHeight="7656"/>
  </bookViews>
  <sheets>
    <sheet name="C1" sheetId="35" r:id="rId1"/>
    <sheet name="C2" sheetId="34" r:id="rId2"/>
    <sheet name="C3" sheetId="36" r:id="rId3"/>
    <sheet name="C4" sheetId="37" r:id="rId4"/>
    <sheet name="C5" sheetId="38" r:id="rId5"/>
    <sheet name="C6" sheetId="40" r:id="rId6"/>
    <sheet name="C7" sheetId="41" r:id="rId7"/>
    <sheet name="C8" sheetId="42" r:id="rId8"/>
    <sheet name="C9" sheetId="43" r:id="rId9"/>
    <sheet name="C10" sheetId="44" r:id="rId10"/>
    <sheet name="C11" sheetId="45" r:id="rId11"/>
  </sheets>
  <definedNames>
    <definedName name="_xlnm._FilterDatabase" localSheetId="2" hidden="1">'C3'!$A$6:$N$41</definedName>
    <definedName name="_xlnm._FilterDatabase" localSheetId="3" hidden="1">'C4'!$A$6:$N$41</definedName>
    <definedName name="_xlnm._FilterDatabase" localSheetId="4" hidden="1">'C5'!$A$6:$N$41</definedName>
    <definedName name="_xlnm._FilterDatabase" localSheetId="5" hidden="1">'C6'!$A$6:$N$41</definedName>
    <definedName name="_xlnm._FilterDatabase" localSheetId="6" hidden="1">'C7'!$A$6:$N$41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45" l="1"/>
  <c r="L39" i="45"/>
  <c r="J39" i="45"/>
  <c r="I39" i="45"/>
  <c r="H39" i="45"/>
  <c r="F39" i="45"/>
  <c r="E39" i="45"/>
  <c r="D39" i="45"/>
  <c r="M37" i="45"/>
  <c r="L37" i="45"/>
  <c r="J37" i="45"/>
  <c r="I37" i="45"/>
  <c r="H37" i="45"/>
  <c r="F37" i="45"/>
  <c r="E37" i="45"/>
  <c r="D37" i="45"/>
  <c r="M35" i="45"/>
  <c r="L35" i="45"/>
  <c r="J35" i="45"/>
  <c r="I35" i="45"/>
  <c r="H35" i="45"/>
  <c r="F35" i="45"/>
  <c r="E35" i="45"/>
  <c r="D35" i="45"/>
  <c r="M34" i="45"/>
  <c r="L34" i="45"/>
  <c r="J34" i="45"/>
  <c r="I34" i="45"/>
  <c r="H34" i="45"/>
  <c r="F34" i="45"/>
  <c r="E34" i="45"/>
  <c r="D34" i="45"/>
  <c r="M33" i="45"/>
  <c r="L33" i="45"/>
  <c r="M32" i="45"/>
  <c r="L32" i="45"/>
  <c r="M31" i="45"/>
  <c r="L31" i="45"/>
  <c r="M30" i="45"/>
  <c r="L30" i="45"/>
  <c r="M28" i="45"/>
  <c r="L28" i="45"/>
  <c r="M25" i="45"/>
  <c r="L25" i="45"/>
  <c r="M24" i="45"/>
  <c r="L24" i="45"/>
  <c r="M23" i="45"/>
  <c r="L23" i="45"/>
  <c r="M22" i="45"/>
  <c r="L22" i="45"/>
  <c r="M21" i="45"/>
  <c r="L21" i="45"/>
  <c r="M20" i="45"/>
  <c r="L20" i="45"/>
  <c r="M19" i="45"/>
  <c r="L19" i="45"/>
  <c r="M18" i="45"/>
  <c r="L18" i="45"/>
  <c r="M16" i="45"/>
  <c r="L16" i="45"/>
  <c r="M15" i="45"/>
  <c r="L15" i="45"/>
  <c r="M14" i="45"/>
  <c r="L14" i="45"/>
  <c r="M12" i="45"/>
  <c r="L12" i="45"/>
  <c r="J12" i="45"/>
  <c r="I12" i="45"/>
  <c r="H12" i="45"/>
  <c r="F12" i="45"/>
  <c r="E12" i="45"/>
  <c r="D12" i="45"/>
  <c r="M11" i="45"/>
  <c r="L11" i="45"/>
  <c r="J11" i="45"/>
  <c r="I11" i="45"/>
  <c r="H11" i="45"/>
  <c r="F11" i="45"/>
  <c r="E11" i="45"/>
  <c r="D11" i="45"/>
  <c r="M9" i="45"/>
  <c r="L9" i="45"/>
  <c r="J9" i="45"/>
  <c r="I9" i="45"/>
  <c r="H9" i="45"/>
  <c r="F9" i="45"/>
  <c r="E9" i="45"/>
  <c r="D9" i="45"/>
  <c r="M39" i="44"/>
  <c r="L39" i="44"/>
  <c r="J39" i="44"/>
  <c r="I39" i="44"/>
  <c r="H39" i="44"/>
  <c r="F39" i="44"/>
  <c r="E39" i="44"/>
  <c r="D39" i="44"/>
  <c r="M37" i="44"/>
  <c r="L37" i="44"/>
  <c r="J37" i="44"/>
  <c r="I37" i="44"/>
  <c r="H37" i="44"/>
  <c r="F37" i="44"/>
  <c r="E37" i="44"/>
  <c r="D37" i="44"/>
  <c r="M35" i="44"/>
  <c r="L35" i="44"/>
  <c r="J35" i="44"/>
  <c r="I35" i="44"/>
  <c r="H35" i="44"/>
  <c r="F35" i="44"/>
  <c r="E35" i="44"/>
  <c r="D35" i="44"/>
  <c r="M34" i="44"/>
  <c r="L34" i="44"/>
  <c r="J34" i="44"/>
  <c r="I34" i="44"/>
  <c r="H34" i="44"/>
  <c r="F34" i="44"/>
  <c r="E34" i="44"/>
  <c r="D34" i="44"/>
  <c r="M33" i="44"/>
  <c r="L33" i="44"/>
  <c r="M32" i="44"/>
  <c r="L32" i="44"/>
  <c r="M31" i="44"/>
  <c r="L31" i="44"/>
  <c r="M30" i="44"/>
  <c r="L30" i="44"/>
  <c r="M28" i="44"/>
  <c r="L28" i="44"/>
  <c r="M25" i="44"/>
  <c r="L25" i="44"/>
  <c r="M24" i="44"/>
  <c r="L24" i="44"/>
  <c r="M23" i="44"/>
  <c r="L23" i="44"/>
  <c r="M22" i="44"/>
  <c r="L22" i="44"/>
  <c r="M21" i="44"/>
  <c r="L21" i="44"/>
  <c r="M20" i="44"/>
  <c r="L20" i="44"/>
  <c r="M19" i="44"/>
  <c r="L19" i="44"/>
  <c r="M18" i="44"/>
  <c r="L18" i="44"/>
  <c r="M16" i="44"/>
  <c r="L16" i="44"/>
  <c r="M15" i="44"/>
  <c r="L15" i="44"/>
  <c r="M14" i="44"/>
  <c r="L14" i="44"/>
  <c r="M12" i="44"/>
  <c r="L12" i="44"/>
  <c r="J12" i="44"/>
  <c r="I12" i="44"/>
  <c r="H12" i="44"/>
  <c r="F12" i="44"/>
  <c r="E12" i="44"/>
  <c r="D12" i="44"/>
  <c r="M11" i="44"/>
  <c r="L11" i="44"/>
  <c r="J11" i="44"/>
  <c r="I11" i="44"/>
  <c r="H11" i="44"/>
  <c r="F11" i="44"/>
  <c r="E11" i="44"/>
  <c r="D11" i="44"/>
  <c r="M9" i="44"/>
  <c r="L9" i="44"/>
  <c r="J9" i="44"/>
  <c r="I9" i="44"/>
  <c r="H9" i="44"/>
  <c r="F9" i="44"/>
  <c r="E9" i="44"/>
  <c r="D9" i="44"/>
  <c r="M39" i="43"/>
  <c r="L39" i="43"/>
  <c r="J39" i="43"/>
  <c r="I39" i="43"/>
  <c r="H39" i="43"/>
  <c r="F39" i="43"/>
  <c r="E39" i="43"/>
  <c r="D39" i="43"/>
  <c r="M37" i="43"/>
  <c r="L37" i="43"/>
  <c r="J37" i="43"/>
  <c r="I37" i="43"/>
  <c r="H37" i="43"/>
  <c r="F37" i="43"/>
  <c r="E37" i="43"/>
  <c r="D37" i="43"/>
  <c r="M35" i="43"/>
  <c r="L35" i="43"/>
  <c r="J35" i="43"/>
  <c r="I35" i="43"/>
  <c r="H35" i="43"/>
  <c r="F35" i="43"/>
  <c r="E35" i="43"/>
  <c r="D35" i="43"/>
  <c r="M34" i="43"/>
  <c r="L34" i="43"/>
  <c r="J34" i="43"/>
  <c r="I34" i="43"/>
  <c r="H34" i="43"/>
  <c r="F34" i="43"/>
  <c r="E34" i="43"/>
  <c r="D34" i="43"/>
  <c r="M33" i="43"/>
  <c r="L33" i="43"/>
  <c r="M32" i="43"/>
  <c r="L32" i="43"/>
  <c r="M31" i="43"/>
  <c r="L31" i="43"/>
  <c r="M30" i="43"/>
  <c r="L30" i="43"/>
  <c r="M28" i="43"/>
  <c r="L28" i="43"/>
  <c r="M25" i="43"/>
  <c r="L25" i="43"/>
  <c r="M24" i="43"/>
  <c r="L24" i="43"/>
  <c r="M23" i="43"/>
  <c r="L23" i="43"/>
  <c r="M22" i="43"/>
  <c r="L22" i="43"/>
  <c r="M21" i="43"/>
  <c r="L21" i="43"/>
  <c r="M20" i="43"/>
  <c r="L20" i="43"/>
  <c r="M19" i="43"/>
  <c r="L19" i="43"/>
  <c r="M18" i="43"/>
  <c r="L18" i="43"/>
  <c r="M16" i="43"/>
  <c r="L16" i="43"/>
  <c r="M15" i="43"/>
  <c r="L15" i="43"/>
  <c r="M14" i="43"/>
  <c r="L14" i="43"/>
  <c r="M12" i="43"/>
  <c r="L12" i="43"/>
  <c r="J12" i="43"/>
  <c r="I12" i="43"/>
  <c r="H12" i="43"/>
  <c r="F12" i="43"/>
  <c r="E12" i="43"/>
  <c r="D12" i="43"/>
  <c r="M11" i="43"/>
  <c r="L11" i="43"/>
  <c r="J11" i="43"/>
  <c r="I11" i="43"/>
  <c r="H11" i="43"/>
  <c r="F11" i="43"/>
  <c r="E11" i="43"/>
  <c r="D11" i="43"/>
  <c r="M9" i="43"/>
  <c r="L9" i="43"/>
  <c r="J9" i="43"/>
  <c r="I9" i="43"/>
  <c r="H9" i="43"/>
  <c r="F9" i="43"/>
  <c r="E9" i="43"/>
  <c r="D9" i="43"/>
  <c r="M39" i="42"/>
  <c r="L39" i="42"/>
  <c r="J39" i="42"/>
  <c r="I39" i="42"/>
  <c r="H39" i="42"/>
  <c r="F39" i="42"/>
  <c r="E39" i="42"/>
  <c r="D39" i="42"/>
  <c r="M37" i="42"/>
  <c r="L37" i="42"/>
  <c r="J37" i="42"/>
  <c r="I37" i="42"/>
  <c r="H37" i="42"/>
  <c r="F37" i="42"/>
  <c r="E37" i="42"/>
  <c r="D37" i="42"/>
  <c r="M35" i="42"/>
  <c r="L35" i="42"/>
  <c r="J35" i="42"/>
  <c r="I35" i="42"/>
  <c r="H35" i="42"/>
  <c r="F35" i="42"/>
  <c r="E35" i="42"/>
  <c r="D35" i="42"/>
  <c r="M34" i="42"/>
  <c r="L34" i="42"/>
  <c r="J34" i="42"/>
  <c r="I34" i="42"/>
  <c r="H34" i="42"/>
  <c r="F34" i="42"/>
  <c r="E34" i="42"/>
  <c r="D34" i="42"/>
  <c r="M33" i="42"/>
  <c r="L33" i="42"/>
  <c r="M32" i="42"/>
  <c r="L32" i="42"/>
  <c r="M31" i="42"/>
  <c r="L31" i="42"/>
  <c r="M30" i="42"/>
  <c r="L30" i="42"/>
  <c r="M28" i="42"/>
  <c r="L28" i="42"/>
  <c r="M25" i="42"/>
  <c r="L25" i="42"/>
  <c r="M24" i="42"/>
  <c r="L24" i="42"/>
  <c r="M23" i="42"/>
  <c r="L23" i="42"/>
  <c r="M22" i="42"/>
  <c r="L22" i="42"/>
  <c r="M21" i="42"/>
  <c r="L21" i="42"/>
  <c r="M20" i="42"/>
  <c r="L20" i="42"/>
  <c r="M19" i="42"/>
  <c r="L19" i="42"/>
  <c r="M18" i="42"/>
  <c r="L18" i="42"/>
  <c r="M16" i="42"/>
  <c r="L16" i="42"/>
  <c r="M15" i="42"/>
  <c r="L15" i="42"/>
  <c r="M14" i="42"/>
  <c r="L14" i="42"/>
  <c r="M12" i="42"/>
  <c r="L12" i="42"/>
  <c r="J12" i="42"/>
  <c r="I12" i="42"/>
  <c r="H12" i="42"/>
  <c r="F12" i="42"/>
  <c r="E12" i="42"/>
  <c r="D12" i="42"/>
  <c r="M11" i="42"/>
  <c r="L11" i="42"/>
  <c r="J11" i="42"/>
  <c r="I11" i="42"/>
  <c r="H11" i="42"/>
  <c r="F11" i="42"/>
  <c r="E11" i="42"/>
  <c r="D11" i="42"/>
  <c r="M9" i="42"/>
  <c r="L9" i="42"/>
  <c r="J9" i="42"/>
  <c r="I9" i="42"/>
  <c r="H9" i="42"/>
  <c r="F9" i="42"/>
  <c r="E9" i="42"/>
  <c r="D9" i="42"/>
  <c r="M39" i="41"/>
  <c r="L39" i="41"/>
  <c r="J39" i="41"/>
  <c r="I39" i="41"/>
  <c r="H39" i="41"/>
  <c r="F39" i="41"/>
  <c r="E39" i="41"/>
  <c r="D39" i="41"/>
  <c r="M37" i="41"/>
  <c r="L37" i="41"/>
  <c r="J37" i="41"/>
  <c r="I37" i="41"/>
  <c r="H37" i="41"/>
  <c r="F37" i="41"/>
  <c r="E37" i="41"/>
  <c r="D37" i="41"/>
  <c r="M35" i="41"/>
  <c r="L35" i="41"/>
  <c r="J35" i="41"/>
  <c r="I35" i="41"/>
  <c r="H35" i="41"/>
  <c r="F35" i="41"/>
  <c r="E35" i="41"/>
  <c r="D35" i="41"/>
  <c r="M34" i="41"/>
  <c r="L34" i="41"/>
  <c r="J34" i="41"/>
  <c r="I34" i="41"/>
  <c r="H34" i="41"/>
  <c r="F34" i="41"/>
  <c r="E34" i="41"/>
  <c r="D34" i="41"/>
  <c r="M33" i="41"/>
  <c r="L33" i="41"/>
  <c r="M32" i="41"/>
  <c r="L32" i="41"/>
  <c r="M31" i="41"/>
  <c r="L31" i="41"/>
  <c r="M30" i="41"/>
  <c r="L30" i="41"/>
  <c r="M28" i="41"/>
  <c r="L28" i="41"/>
  <c r="M25" i="41"/>
  <c r="L25" i="41"/>
  <c r="M24" i="41"/>
  <c r="L24" i="41"/>
  <c r="M23" i="41"/>
  <c r="L23" i="41"/>
  <c r="M22" i="41"/>
  <c r="L22" i="41"/>
  <c r="M21" i="41"/>
  <c r="L21" i="41"/>
  <c r="M20" i="41"/>
  <c r="L20" i="41"/>
  <c r="M19" i="41"/>
  <c r="L19" i="41"/>
  <c r="M18" i="41"/>
  <c r="L18" i="41"/>
  <c r="M16" i="41"/>
  <c r="L16" i="41"/>
  <c r="M15" i="41"/>
  <c r="L15" i="41"/>
  <c r="M14" i="41"/>
  <c r="L14" i="41"/>
  <c r="M12" i="41"/>
  <c r="L12" i="41"/>
  <c r="J12" i="41"/>
  <c r="I12" i="41"/>
  <c r="H12" i="41"/>
  <c r="F12" i="41"/>
  <c r="E12" i="41"/>
  <c r="D12" i="41"/>
  <c r="M11" i="41"/>
  <c r="L11" i="41"/>
  <c r="J11" i="41"/>
  <c r="I11" i="41"/>
  <c r="H11" i="41"/>
  <c r="F11" i="41"/>
  <c r="E11" i="41"/>
  <c r="D11" i="41"/>
  <c r="M9" i="41"/>
  <c r="L9" i="41"/>
  <c r="J9" i="41"/>
  <c r="I9" i="41"/>
  <c r="H9" i="41"/>
  <c r="F9" i="41"/>
  <c r="E9" i="41"/>
  <c r="D9" i="41"/>
  <c r="M39" i="40"/>
  <c r="L39" i="40"/>
  <c r="J39" i="40"/>
  <c r="I39" i="40"/>
  <c r="H39" i="40"/>
  <c r="F39" i="40"/>
  <c r="E39" i="40"/>
  <c r="D39" i="40"/>
  <c r="M37" i="40"/>
  <c r="L37" i="40"/>
  <c r="J37" i="40"/>
  <c r="I37" i="40"/>
  <c r="H37" i="40"/>
  <c r="F37" i="40"/>
  <c r="E37" i="40"/>
  <c r="D37" i="40"/>
  <c r="M35" i="40"/>
  <c r="L35" i="40"/>
  <c r="J35" i="40"/>
  <c r="I35" i="40"/>
  <c r="H35" i="40"/>
  <c r="F35" i="40"/>
  <c r="E35" i="40"/>
  <c r="D35" i="40"/>
  <c r="M34" i="40"/>
  <c r="L34" i="40"/>
  <c r="J34" i="40"/>
  <c r="I34" i="40"/>
  <c r="H34" i="40"/>
  <c r="F34" i="40"/>
  <c r="E34" i="40"/>
  <c r="D34" i="40"/>
  <c r="M33" i="40"/>
  <c r="L33" i="40"/>
  <c r="M32" i="40"/>
  <c r="L32" i="40"/>
  <c r="M31" i="40"/>
  <c r="L31" i="40"/>
  <c r="M30" i="40"/>
  <c r="L30" i="40"/>
  <c r="M28" i="40"/>
  <c r="L28" i="40"/>
  <c r="M25" i="40"/>
  <c r="L25" i="40"/>
  <c r="M24" i="40"/>
  <c r="L24" i="40"/>
  <c r="M23" i="40"/>
  <c r="L23" i="40"/>
  <c r="M22" i="40"/>
  <c r="L22" i="40"/>
  <c r="M21" i="40"/>
  <c r="L21" i="40"/>
  <c r="M20" i="40"/>
  <c r="L20" i="40"/>
  <c r="M19" i="40"/>
  <c r="L19" i="40"/>
  <c r="M18" i="40"/>
  <c r="L18" i="40"/>
  <c r="M16" i="40"/>
  <c r="L16" i="40"/>
  <c r="M15" i="40"/>
  <c r="L15" i="40"/>
  <c r="M14" i="40"/>
  <c r="L14" i="40"/>
  <c r="M12" i="40"/>
  <c r="L12" i="40"/>
  <c r="J12" i="40"/>
  <c r="I12" i="40"/>
  <c r="H12" i="40"/>
  <c r="F12" i="40"/>
  <c r="E12" i="40"/>
  <c r="D12" i="40"/>
  <c r="M11" i="40"/>
  <c r="L11" i="40"/>
  <c r="J11" i="40"/>
  <c r="I11" i="40"/>
  <c r="H11" i="40"/>
  <c r="F11" i="40"/>
  <c r="E11" i="40"/>
  <c r="D11" i="40"/>
  <c r="M9" i="40"/>
  <c r="L9" i="40"/>
  <c r="J9" i="40"/>
  <c r="I9" i="40"/>
  <c r="H9" i="40"/>
  <c r="F9" i="40"/>
  <c r="E9" i="40"/>
  <c r="D9" i="40"/>
  <c r="M39" i="38"/>
  <c r="L39" i="38"/>
  <c r="J39" i="38"/>
  <c r="I39" i="38"/>
  <c r="H39" i="38"/>
  <c r="F39" i="38"/>
  <c r="E39" i="38"/>
  <c r="D39" i="38"/>
  <c r="M37" i="38"/>
  <c r="L37" i="38"/>
  <c r="J37" i="38"/>
  <c r="I37" i="38"/>
  <c r="H37" i="38"/>
  <c r="F37" i="38"/>
  <c r="E37" i="38"/>
  <c r="D37" i="38"/>
  <c r="M35" i="38"/>
  <c r="L35" i="38"/>
  <c r="J35" i="38"/>
  <c r="I35" i="38"/>
  <c r="H35" i="38"/>
  <c r="F35" i="38"/>
  <c r="E35" i="38"/>
  <c r="D35" i="38"/>
  <c r="M34" i="38"/>
  <c r="L34" i="38"/>
  <c r="J34" i="38"/>
  <c r="I34" i="38"/>
  <c r="H34" i="38"/>
  <c r="F34" i="38"/>
  <c r="E34" i="38"/>
  <c r="D34" i="38"/>
  <c r="M33" i="38"/>
  <c r="L33" i="38"/>
  <c r="M32" i="38"/>
  <c r="L32" i="38"/>
  <c r="M31" i="38"/>
  <c r="L31" i="38"/>
  <c r="M30" i="38"/>
  <c r="L30" i="38"/>
  <c r="M28" i="38"/>
  <c r="L28" i="38"/>
  <c r="M25" i="38"/>
  <c r="L25" i="38"/>
  <c r="M24" i="38"/>
  <c r="L24" i="38"/>
  <c r="M23" i="38"/>
  <c r="L23" i="38"/>
  <c r="M22" i="38"/>
  <c r="L22" i="38"/>
  <c r="M21" i="38"/>
  <c r="L21" i="38"/>
  <c r="M20" i="38"/>
  <c r="L20" i="38"/>
  <c r="M19" i="38"/>
  <c r="L19" i="38"/>
  <c r="M18" i="38"/>
  <c r="L18" i="38"/>
  <c r="M16" i="38"/>
  <c r="L16" i="38"/>
  <c r="M15" i="38"/>
  <c r="L15" i="38"/>
  <c r="M14" i="38"/>
  <c r="L14" i="38"/>
  <c r="M12" i="38"/>
  <c r="L12" i="38"/>
  <c r="J12" i="38"/>
  <c r="I12" i="38"/>
  <c r="H12" i="38"/>
  <c r="F12" i="38"/>
  <c r="E12" i="38"/>
  <c r="D12" i="38"/>
  <c r="M11" i="38"/>
  <c r="L11" i="38"/>
  <c r="J11" i="38"/>
  <c r="I11" i="38"/>
  <c r="H11" i="38"/>
  <c r="F11" i="38"/>
  <c r="E11" i="38"/>
  <c r="D11" i="38"/>
  <c r="M9" i="38"/>
  <c r="L9" i="38"/>
  <c r="J9" i="38"/>
  <c r="I9" i="38"/>
  <c r="H9" i="38"/>
  <c r="F9" i="38"/>
  <c r="E9" i="38"/>
  <c r="D9" i="38"/>
  <c r="M39" i="37"/>
  <c r="L39" i="37"/>
  <c r="J39" i="37"/>
  <c r="I39" i="37"/>
  <c r="H39" i="37"/>
  <c r="F39" i="37"/>
  <c r="E39" i="37"/>
  <c r="D39" i="37"/>
  <c r="M37" i="37"/>
  <c r="L37" i="37"/>
  <c r="J37" i="37"/>
  <c r="I37" i="37"/>
  <c r="H37" i="37"/>
  <c r="F37" i="37"/>
  <c r="E37" i="37"/>
  <c r="D37" i="37"/>
  <c r="M35" i="37"/>
  <c r="L35" i="37"/>
  <c r="J35" i="37"/>
  <c r="I35" i="37"/>
  <c r="H35" i="37"/>
  <c r="F35" i="37"/>
  <c r="E35" i="37"/>
  <c r="D35" i="37"/>
  <c r="M34" i="37"/>
  <c r="L34" i="37"/>
  <c r="J34" i="37"/>
  <c r="I34" i="37"/>
  <c r="H34" i="37"/>
  <c r="F34" i="37"/>
  <c r="E34" i="37"/>
  <c r="D34" i="37"/>
  <c r="M33" i="37"/>
  <c r="L33" i="37"/>
  <c r="M32" i="37"/>
  <c r="L32" i="37"/>
  <c r="M31" i="37"/>
  <c r="L31" i="37"/>
  <c r="M30" i="37"/>
  <c r="L30" i="37"/>
  <c r="M28" i="37"/>
  <c r="L28" i="37"/>
  <c r="M25" i="37"/>
  <c r="L25" i="37"/>
  <c r="M24" i="37"/>
  <c r="L24" i="37"/>
  <c r="M23" i="37"/>
  <c r="L23" i="37"/>
  <c r="M22" i="37"/>
  <c r="L22" i="37"/>
  <c r="M21" i="37"/>
  <c r="L21" i="37"/>
  <c r="M20" i="37"/>
  <c r="L20" i="37"/>
  <c r="M19" i="37"/>
  <c r="L19" i="37"/>
  <c r="M18" i="37"/>
  <c r="L18" i="37"/>
  <c r="M16" i="37"/>
  <c r="L16" i="37"/>
  <c r="M15" i="37"/>
  <c r="L15" i="37"/>
  <c r="M14" i="37"/>
  <c r="L14" i="37"/>
  <c r="M12" i="37"/>
  <c r="L12" i="37"/>
  <c r="J12" i="37"/>
  <c r="I12" i="37"/>
  <c r="H12" i="37"/>
  <c r="F12" i="37"/>
  <c r="E12" i="37"/>
  <c r="D12" i="37"/>
  <c r="M11" i="37"/>
  <c r="L11" i="37"/>
  <c r="J11" i="37"/>
  <c r="I11" i="37"/>
  <c r="H11" i="37"/>
  <c r="F11" i="37"/>
  <c r="E11" i="37"/>
  <c r="D11" i="37"/>
  <c r="M9" i="37"/>
  <c r="L9" i="37"/>
  <c r="J9" i="37"/>
  <c r="I9" i="37"/>
  <c r="H9" i="37"/>
  <c r="F9" i="37"/>
  <c r="E9" i="37"/>
  <c r="D9" i="37"/>
  <c r="M39" i="36"/>
  <c r="L39" i="36"/>
  <c r="J39" i="36"/>
  <c r="I39" i="36"/>
  <c r="H39" i="36"/>
  <c r="F39" i="36"/>
  <c r="E39" i="36"/>
  <c r="D39" i="36"/>
  <c r="M37" i="36"/>
  <c r="L37" i="36"/>
  <c r="J37" i="36"/>
  <c r="I37" i="36"/>
  <c r="H37" i="36"/>
  <c r="F37" i="36"/>
  <c r="E37" i="36"/>
  <c r="D37" i="36"/>
  <c r="M35" i="36"/>
  <c r="L35" i="36"/>
  <c r="J35" i="36"/>
  <c r="I35" i="36"/>
  <c r="H35" i="36"/>
  <c r="F35" i="36"/>
  <c r="E35" i="36"/>
  <c r="D35" i="36"/>
  <c r="M34" i="36"/>
  <c r="L34" i="36"/>
  <c r="J34" i="36"/>
  <c r="I34" i="36"/>
  <c r="H34" i="36"/>
  <c r="F34" i="36"/>
  <c r="E34" i="36"/>
  <c r="D34" i="36"/>
  <c r="M33" i="36"/>
  <c r="L33" i="36"/>
  <c r="M32" i="36"/>
  <c r="L32" i="36"/>
  <c r="M31" i="36"/>
  <c r="L31" i="36"/>
  <c r="M30" i="36"/>
  <c r="L30" i="36"/>
  <c r="M28" i="36"/>
  <c r="L28" i="36"/>
  <c r="M25" i="36"/>
  <c r="L25" i="36"/>
  <c r="M24" i="36"/>
  <c r="L24" i="36"/>
  <c r="M23" i="36"/>
  <c r="L23" i="36"/>
  <c r="M22" i="36"/>
  <c r="L22" i="36"/>
  <c r="M21" i="36"/>
  <c r="L21" i="36"/>
  <c r="M20" i="36"/>
  <c r="L20" i="36"/>
  <c r="M19" i="36"/>
  <c r="L19" i="36"/>
  <c r="M18" i="36"/>
  <c r="L18" i="36"/>
  <c r="M16" i="36"/>
  <c r="L16" i="36"/>
  <c r="M15" i="36"/>
  <c r="L15" i="36"/>
  <c r="M14" i="36"/>
  <c r="L14" i="36"/>
  <c r="M12" i="36"/>
  <c r="L12" i="36"/>
  <c r="J12" i="36"/>
  <c r="I12" i="36"/>
  <c r="H12" i="36"/>
  <c r="F12" i="36"/>
  <c r="E12" i="36"/>
  <c r="D12" i="36"/>
  <c r="M11" i="36"/>
  <c r="L11" i="36"/>
  <c r="J11" i="36"/>
  <c r="I11" i="36"/>
  <c r="H11" i="36"/>
  <c r="F11" i="36"/>
  <c r="E11" i="36"/>
  <c r="D11" i="36"/>
  <c r="M9" i="36"/>
  <c r="L9" i="36"/>
  <c r="J9" i="36"/>
  <c r="I9" i="36"/>
  <c r="H9" i="36"/>
  <c r="F9" i="36"/>
  <c r="E9" i="36"/>
  <c r="D9" i="36"/>
  <c r="M39" i="34"/>
  <c r="L39" i="34"/>
  <c r="J39" i="34"/>
  <c r="I39" i="34"/>
  <c r="H39" i="34"/>
  <c r="F39" i="34"/>
  <c r="E39" i="34"/>
  <c r="D39" i="34"/>
  <c r="M37" i="34"/>
  <c r="L37" i="34"/>
  <c r="J37" i="34"/>
  <c r="I37" i="34"/>
  <c r="H37" i="34"/>
  <c r="F37" i="34"/>
  <c r="E37" i="34"/>
  <c r="D37" i="34"/>
  <c r="M35" i="34"/>
  <c r="L35" i="34"/>
  <c r="J35" i="34"/>
  <c r="I35" i="34"/>
  <c r="H35" i="34"/>
  <c r="F35" i="34"/>
  <c r="E35" i="34"/>
  <c r="D35" i="34"/>
  <c r="M34" i="34"/>
  <c r="L34" i="34"/>
  <c r="J34" i="34"/>
  <c r="I34" i="34"/>
  <c r="H34" i="34"/>
  <c r="F34" i="34"/>
  <c r="E34" i="34"/>
  <c r="D34" i="34"/>
  <c r="M33" i="34"/>
  <c r="L33" i="34"/>
  <c r="M32" i="34"/>
  <c r="L32" i="34"/>
  <c r="M31" i="34"/>
  <c r="L31" i="34"/>
  <c r="M30" i="34"/>
  <c r="L30" i="34"/>
  <c r="M28" i="34"/>
  <c r="L28" i="34"/>
  <c r="M25" i="34"/>
  <c r="L25" i="34"/>
  <c r="M24" i="34"/>
  <c r="L24" i="34"/>
  <c r="M23" i="34"/>
  <c r="L23" i="34"/>
  <c r="M22" i="34"/>
  <c r="L22" i="34"/>
  <c r="M21" i="34"/>
  <c r="L21" i="34"/>
  <c r="M20" i="34"/>
  <c r="L20" i="34"/>
  <c r="M19" i="34"/>
  <c r="L19" i="34"/>
  <c r="M18" i="34"/>
  <c r="L18" i="34"/>
  <c r="M16" i="34"/>
  <c r="L16" i="34"/>
  <c r="M15" i="34"/>
  <c r="L15" i="34"/>
  <c r="M14" i="34"/>
  <c r="L14" i="34"/>
  <c r="M12" i="34"/>
  <c r="L12" i="34"/>
  <c r="J12" i="34"/>
  <c r="I12" i="34"/>
  <c r="H12" i="34"/>
  <c r="F12" i="34"/>
  <c r="E12" i="34"/>
  <c r="D12" i="34"/>
  <c r="M11" i="34"/>
  <c r="L11" i="34"/>
  <c r="J11" i="34"/>
  <c r="I11" i="34"/>
  <c r="H11" i="34"/>
  <c r="F11" i="34"/>
  <c r="E11" i="34"/>
  <c r="D11" i="34"/>
  <c r="M9" i="34"/>
  <c r="L9" i="34"/>
  <c r="J9" i="34"/>
  <c r="I9" i="34"/>
  <c r="H9" i="34"/>
  <c r="F9" i="34"/>
  <c r="E9" i="34"/>
  <c r="D9" i="34"/>
  <c r="M39" i="35"/>
  <c r="L39" i="35"/>
  <c r="J39" i="35"/>
  <c r="I39" i="35"/>
  <c r="H39" i="35"/>
  <c r="F39" i="35"/>
  <c r="E39" i="35"/>
  <c r="D39" i="35"/>
  <c r="M37" i="35"/>
  <c r="L37" i="35"/>
  <c r="J37" i="35"/>
  <c r="I37" i="35"/>
  <c r="H37" i="35"/>
  <c r="F37" i="35"/>
  <c r="E37" i="35"/>
  <c r="D37" i="35"/>
  <c r="M35" i="35"/>
  <c r="L35" i="35"/>
  <c r="J35" i="35"/>
  <c r="I35" i="35"/>
  <c r="H35" i="35"/>
  <c r="F35" i="35"/>
  <c r="E35" i="35"/>
  <c r="D35" i="35"/>
  <c r="M34" i="35"/>
  <c r="L34" i="35"/>
  <c r="J34" i="35"/>
  <c r="I34" i="35"/>
  <c r="H34" i="35"/>
  <c r="F34" i="35"/>
  <c r="E34" i="35"/>
  <c r="D34" i="35"/>
  <c r="M33" i="35"/>
  <c r="L33" i="35"/>
  <c r="M32" i="35"/>
  <c r="L32" i="35"/>
  <c r="M31" i="35"/>
  <c r="L31" i="35"/>
  <c r="M30" i="35"/>
  <c r="L30" i="35"/>
  <c r="M28" i="35"/>
  <c r="L28" i="35"/>
  <c r="M25" i="35"/>
  <c r="L25" i="35"/>
  <c r="M24" i="35"/>
  <c r="L24" i="35"/>
  <c r="M23" i="35"/>
  <c r="L23" i="35"/>
  <c r="M22" i="35"/>
  <c r="L22" i="35"/>
  <c r="M21" i="35"/>
  <c r="L21" i="35"/>
  <c r="M20" i="35"/>
  <c r="L20" i="35"/>
  <c r="M19" i="35"/>
  <c r="L19" i="35"/>
  <c r="M18" i="35"/>
  <c r="L18" i="35"/>
  <c r="M16" i="35"/>
  <c r="L16" i="35"/>
  <c r="M15" i="35"/>
  <c r="L15" i="35"/>
  <c r="M14" i="35"/>
  <c r="L14" i="35"/>
  <c r="M12" i="35"/>
  <c r="L12" i="35"/>
  <c r="J12" i="35"/>
  <c r="I12" i="35"/>
  <c r="H12" i="35"/>
  <c r="F12" i="35"/>
  <c r="E12" i="35"/>
  <c r="D12" i="35"/>
  <c r="M11" i="35"/>
  <c r="L11" i="35"/>
  <c r="J11" i="35"/>
  <c r="I11" i="35"/>
  <c r="H11" i="35"/>
  <c r="F11" i="35"/>
  <c r="E11" i="35"/>
  <c r="D11" i="35"/>
  <c r="M9" i="35"/>
  <c r="L9" i="35"/>
  <c r="J9" i="35"/>
  <c r="I9" i="35"/>
  <c r="H9" i="35"/>
  <c r="F9" i="35"/>
  <c r="E9" i="35"/>
  <c r="D9" i="35"/>
</calcChain>
</file>

<file path=xl/sharedStrings.xml><?xml version="1.0" encoding="utf-8"?>
<sst xmlns="http://schemas.openxmlformats.org/spreadsheetml/2006/main" count="673" uniqueCount="68">
  <si>
    <t>Legal Name</t>
  </si>
  <si>
    <t>Company Number</t>
  </si>
  <si>
    <t xml:space="preserve">Sector </t>
  </si>
  <si>
    <t xml:space="preserve">Custom Duties </t>
  </si>
  <si>
    <t>Corporate Income Tax</t>
  </si>
  <si>
    <t>Commercial Tax</t>
  </si>
  <si>
    <t>Stamp Duties</t>
  </si>
  <si>
    <t>Capital Gains Tax</t>
  </si>
  <si>
    <t xml:space="preserve">Withholding tax - Resident </t>
  </si>
  <si>
    <t>Withholding tax - Non-Resident</t>
  </si>
  <si>
    <t>Specific Goods Tax</t>
  </si>
  <si>
    <t>Personal Income Tax</t>
  </si>
  <si>
    <t>S/N</t>
  </si>
  <si>
    <t xml:space="preserve">Description of Payment </t>
  </si>
  <si>
    <t>Payment as Disclosed by Company</t>
  </si>
  <si>
    <t xml:space="preserve">Company Adjust </t>
  </si>
  <si>
    <t>MMK</t>
  </si>
  <si>
    <t>Final</t>
  </si>
  <si>
    <t>Revenue as Disclosed by Government</t>
  </si>
  <si>
    <t xml:space="preserve">Government Adjust </t>
  </si>
  <si>
    <t>Per Company</t>
  </si>
  <si>
    <t xml:space="preserve">Per Government </t>
  </si>
  <si>
    <t xml:space="preserve">MMK </t>
  </si>
  <si>
    <t xml:space="preserve">Remarks </t>
  </si>
  <si>
    <t xml:space="preserve">Variance post-reconciliation </t>
  </si>
  <si>
    <t xml:space="preserve">Variance pre-recocniliation </t>
  </si>
  <si>
    <t xml:space="preserve">Ministry of Natural Resources and Environmental Conservation (MONREC) </t>
  </si>
  <si>
    <t>Department of Mines (DOM)</t>
  </si>
  <si>
    <t xml:space="preserve">Inertal Revenue Department (IRD) </t>
  </si>
  <si>
    <t xml:space="preserve">Customs Department (CD) </t>
  </si>
  <si>
    <t>Ministry of Planning and Finance (MOPF)</t>
  </si>
  <si>
    <t xml:space="preserve">Unilateral Disclosures by Company </t>
  </si>
  <si>
    <t xml:space="preserve">Ministry of Labour </t>
  </si>
  <si>
    <t>Social Security Board Contribution</t>
  </si>
  <si>
    <t>State/Regions (Subnational Government)</t>
  </si>
  <si>
    <t>Contribution to the State/region social development fund</t>
  </si>
  <si>
    <t>Mandatory Corporate Social Responsibility</t>
  </si>
  <si>
    <t>Voluntary Corporate Social Responsibility</t>
  </si>
  <si>
    <t>CSR Beneficiaries</t>
  </si>
  <si>
    <t>Payment in Cash</t>
  </si>
  <si>
    <t>Payment in Kind</t>
  </si>
  <si>
    <t>State Owned Enterprises (ME1, ME2)</t>
  </si>
  <si>
    <t xml:space="preserve">Production Split (In Kind) </t>
  </si>
  <si>
    <t>Commercial Tax on Imported Capital Equipment</t>
  </si>
  <si>
    <t>Commercial Tax on Imports on Raw Materials and Inventories</t>
  </si>
  <si>
    <t>Royalties (Seeding Tax - for local companies only)</t>
  </si>
  <si>
    <t xml:space="preserve">Myanmar Pearl Enterprise </t>
  </si>
  <si>
    <t>License Fee (One time fee)</t>
  </si>
  <si>
    <t>Other Fees</t>
  </si>
  <si>
    <t>Lease of buildings</t>
  </si>
  <si>
    <t>Penalty Fees</t>
  </si>
  <si>
    <t>Aquagold Myanmar Co., Ltd</t>
  </si>
  <si>
    <t>Pearls</t>
  </si>
  <si>
    <t>Annawar Pearl Company Limited</t>
  </si>
  <si>
    <t>Belpearl Myanmar Co., Ltd</t>
  </si>
  <si>
    <t>Myanmar Andman Co., Ltd</t>
  </si>
  <si>
    <t>Myanmar Atlantic Co., Ltd</t>
  </si>
  <si>
    <t>Myanmar Tasaki Co., Ltd</t>
  </si>
  <si>
    <t>22FC/2001-2002</t>
  </si>
  <si>
    <t>Niino Pearl Culturing Co., Ltd</t>
  </si>
  <si>
    <t>1638/1999-2000</t>
  </si>
  <si>
    <t>Orient Pearl Co., Ltd (Jalan)</t>
  </si>
  <si>
    <t>1384/1998-1999</t>
  </si>
  <si>
    <t>Orient Pearl Co., Ltd (Zinyaw)</t>
  </si>
  <si>
    <t>Pyae Phyo Tun Co., Ltd</t>
  </si>
  <si>
    <t>Pyi Phyo Tun International Company Limited</t>
  </si>
  <si>
    <t>Pyae Sone Htet Myint Co., Ltd</t>
  </si>
  <si>
    <t>C. Unreconciled due to the tax not reported and supported documents by government agency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</si>
</sst>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Georgia"/>
      <family val="1"/>
      <scheme val="major"/>
    </font>
    <font>
      <b/>
      <sz val="11"/>
      <color theme="1"/>
      <name val="Georgia"/>
      <family val="1"/>
      <scheme val="major"/>
    </font>
    <font>
      <b/>
      <i/>
      <sz val="11"/>
      <color theme="1"/>
      <name val="Georgia"/>
      <family val="1"/>
      <scheme val="major"/>
    </font>
    <font>
      <sz val="10"/>
      <color theme="1"/>
      <name val="Georgia"/>
      <family val="1"/>
      <scheme val="major"/>
    </font>
    <font>
      <b/>
      <i/>
      <sz val="10"/>
      <name val="Georgia"/>
      <family val="1"/>
      <scheme val="major"/>
    </font>
    <font>
      <sz val="10"/>
      <color rgb="FFFF0000"/>
      <name val="Georgia"/>
      <family val="1"/>
      <scheme val="major"/>
    </font>
    <font>
      <sz val="10"/>
      <name val="Georgia"/>
      <family val="1"/>
      <scheme val="major"/>
    </font>
    <font>
      <b/>
      <i/>
      <sz val="12"/>
      <color theme="1"/>
      <name val="Georgia"/>
      <family val="1"/>
      <scheme val="major"/>
    </font>
    <font>
      <sz val="10"/>
      <color theme="2"/>
      <name val="Georgia"/>
      <family val="1"/>
      <scheme val="major"/>
    </font>
    <font>
      <b/>
      <i/>
      <sz val="10"/>
      <color theme="1"/>
      <name val="Georgia"/>
      <family val="1"/>
      <scheme val="major"/>
    </font>
    <font>
      <b/>
      <i/>
      <sz val="11"/>
      <color theme="2"/>
      <name val="Georgia"/>
      <family val="1"/>
      <scheme val="major"/>
    </font>
    <font>
      <b/>
      <i/>
      <sz val="12"/>
      <color theme="2"/>
      <name val="Georgia"/>
      <family val="1"/>
      <scheme val="major"/>
    </font>
    <font>
      <sz val="11"/>
      <color theme="2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hair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 style="thin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/>
      <diagonal/>
    </border>
    <border>
      <left style="dashed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/>
      <diagonal/>
    </border>
    <border>
      <left style="dashed">
        <color theme="4"/>
      </left>
      <right style="thin">
        <color theme="4"/>
      </right>
      <top/>
      <bottom/>
      <diagonal/>
    </border>
    <border>
      <left style="dashed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4"/>
      </left>
      <right style="thin">
        <color theme="4"/>
      </right>
      <top style="thin">
        <color theme="3"/>
      </top>
      <bottom style="thin">
        <color theme="4"/>
      </bottom>
      <diagonal/>
    </border>
    <border>
      <left/>
      <right style="hair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43" fontId="6" fillId="0" borderId="0" xfId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Fill="1" applyBorder="1" applyAlignment="1">
      <alignment horizontal="left" vertical="center" wrapText="1"/>
    </xf>
    <xf numFmtId="164" fontId="10" fillId="0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left" vertical="center" wrapText="1"/>
    </xf>
    <xf numFmtId="164" fontId="8" fillId="0" borderId="0" xfId="1" applyNumberFormat="1" applyFont="1" applyBorder="1" applyAlignment="1">
      <alignment horizontal="left" vertical="center" wrapText="1"/>
    </xf>
    <xf numFmtId="43" fontId="5" fillId="0" borderId="0" xfId="1" applyFont="1" applyBorder="1" applyAlignment="1">
      <alignment horizontal="center"/>
    </xf>
    <xf numFmtId="164" fontId="7" fillId="0" borderId="7" xfId="1" applyNumberFormat="1" applyFont="1" applyFill="1" applyBorder="1" applyAlignment="1">
      <alignment horizontal="left" vertical="center" wrapText="1"/>
    </xf>
    <xf numFmtId="164" fontId="7" fillId="0" borderId="7" xfId="1" applyNumberFormat="1" applyFont="1" applyBorder="1" applyAlignment="1">
      <alignment horizontal="left" vertical="center" wrapText="1"/>
    </xf>
    <xf numFmtId="43" fontId="6" fillId="3" borderId="3" xfId="1" applyFont="1" applyFill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Alignment="1">
      <alignment vertical="center"/>
    </xf>
    <xf numFmtId="43" fontId="4" fillId="0" borderId="0" xfId="1" applyFont="1" applyFill="1" applyBorder="1" applyAlignment="1">
      <alignment horizontal="right"/>
    </xf>
    <xf numFmtId="43" fontId="4" fillId="0" borderId="17" xfId="1" applyFont="1" applyFill="1" applyBorder="1" applyAlignment="1">
      <alignment horizontal="right"/>
    </xf>
    <xf numFmtId="43" fontId="4" fillId="0" borderId="18" xfId="1" applyFont="1" applyFill="1" applyBorder="1" applyAlignment="1">
      <alignment horizontal="right"/>
    </xf>
    <xf numFmtId="43" fontId="5" fillId="0" borderId="17" xfId="1" applyFont="1" applyBorder="1" applyAlignment="1"/>
    <xf numFmtId="43" fontId="5" fillId="0" borderId="18" xfId="1" applyFont="1" applyBorder="1" applyAlignment="1"/>
    <xf numFmtId="1" fontId="4" fillId="0" borderId="5" xfId="1" applyNumberFormat="1" applyFont="1" applyFill="1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left" vertical="center" wrapText="1"/>
    </xf>
    <xf numFmtId="0" fontId="16" fillId="0" borderId="0" xfId="0" applyFont="1"/>
    <xf numFmtId="43" fontId="3" fillId="2" borderId="3" xfId="1" applyFont="1" applyFill="1" applyBorder="1"/>
    <xf numFmtId="164" fontId="0" fillId="0" borderId="0" xfId="1" applyNumberFormat="1" applyFont="1"/>
    <xf numFmtId="164" fontId="5" fillId="0" borderId="0" xfId="1" applyNumberFormat="1" applyFont="1" applyBorder="1" applyAlignment="1">
      <alignment horizontal="center"/>
    </xf>
    <xf numFmtId="164" fontId="11" fillId="2" borderId="3" xfId="1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center" vertical="center"/>
    </xf>
    <xf numFmtId="164" fontId="14" fillId="6" borderId="5" xfId="1" applyNumberFormat="1" applyFont="1" applyFill="1" applyBorder="1" applyAlignment="1">
      <alignment horizontal="center" vertical="center"/>
    </xf>
    <xf numFmtId="164" fontId="14" fillId="6" borderId="7" xfId="1" applyNumberFormat="1" applyFont="1" applyFill="1" applyBorder="1" applyAlignment="1">
      <alignment horizontal="center" vertical="center"/>
    </xf>
    <xf numFmtId="164" fontId="15" fillId="6" borderId="4" xfId="1" applyNumberFormat="1" applyFont="1" applyFill="1" applyBorder="1" applyAlignment="1">
      <alignment horizontal="center" vertical="center" wrapText="1"/>
    </xf>
    <xf numFmtId="164" fontId="6" fillId="3" borderId="3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 wrapText="1"/>
    </xf>
    <xf numFmtId="164" fontId="11" fillId="0" borderId="4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164" fontId="14" fillId="6" borderId="3" xfId="1" applyNumberFormat="1" applyFont="1" applyFill="1" applyBorder="1" applyAlignment="1">
      <alignment horizontal="center" vertical="center"/>
    </xf>
    <xf numFmtId="43" fontId="0" fillId="0" borderId="6" xfId="1" applyFont="1" applyBorder="1"/>
    <xf numFmtId="164" fontId="0" fillId="0" borderId="6" xfId="1" applyNumberFormat="1" applyFont="1" applyBorder="1"/>
    <xf numFmtId="164" fontId="11" fillId="2" borderId="5" xfId="1" applyNumberFormat="1" applyFont="1" applyFill="1" applyBorder="1" applyAlignment="1">
      <alignment horizontal="center" vertical="center" wrapText="1"/>
    </xf>
    <xf numFmtId="164" fontId="11" fillId="2" borderId="6" xfId="1" applyNumberFormat="1" applyFont="1" applyFill="1" applyBorder="1" applyAlignment="1">
      <alignment horizontal="center" vertical="center" wrapText="1"/>
    </xf>
    <xf numFmtId="164" fontId="11" fillId="2" borderId="7" xfId="1" applyNumberFormat="1" applyFont="1" applyFill="1" applyBorder="1" applyAlignment="1">
      <alignment horizontal="center" vertical="center" wrapText="1"/>
    </xf>
    <xf numFmtId="164" fontId="15" fillId="6" borderId="8" xfId="1" applyNumberFormat="1" applyFont="1" applyFill="1" applyBorder="1" applyAlignment="1">
      <alignment horizontal="center" vertical="center" wrapText="1"/>
    </xf>
    <xf numFmtId="164" fontId="15" fillId="6" borderId="1" xfId="1" applyNumberFormat="1" applyFont="1" applyFill="1" applyBorder="1" applyAlignment="1">
      <alignment horizontal="center" vertical="center" wrapText="1"/>
    </xf>
    <xf numFmtId="164" fontId="15" fillId="6" borderId="9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 wrapText="1"/>
    </xf>
    <xf numFmtId="164" fontId="11" fillId="0" borderId="9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7" xfId="1" applyNumberFormat="1" applyFont="1" applyBorder="1"/>
    <xf numFmtId="164" fontId="11" fillId="3" borderId="4" xfId="1" applyNumberFormat="1" applyFont="1" applyFill="1" applyBorder="1" applyAlignment="1">
      <alignment horizontal="center" vertical="center" wrapText="1"/>
    </xf>
    <xf numFmtId="164" fontId="3" fillId="2" borderId="4" xfId="1" applyNumberFormat="1" applyFont="1" applyFill="1" applyBorder="1"/>
    <xf numFmtId="164" fontId="0" fillId="2" borderId="4" xfId="1" applyNumberFormat="1" applyFont="1" applyFill="1" applyBorder="1"/>
    <xf numFmtId="164" fontId="14" fillId="0" borderId="0" xfId="1" applyNumberFormat="1" applyFont="1" applyFill="1" applyBorder="1" applyAlignment="1">
      <alignment horizontal="center" vertical="center"/>
    </xf>
    <xf numFmtId="164" fontId="16" fillId="0" borderId="0" xfId="1" applyNumberFormat="1" applyFont="1" applyAlignment="1">
      <alignment vertical="center"/>
    </xf>
    <xf numFmtId="164" fontId="0" fillId="0" borderId="19" xfId="1" applyNumberFormat="1" applyFont="1" applyBorder="1"/>
    <xf numFmtId="164" fontId="6" fillId="3" borderId="20" xfId="1" applyNumberFormat="1" applyFont="1" applyFill="1" applyBorder="1" applyAlignment="1">
      <alignment horizontal="center" vertical="center"/>
    </xf>
    <xf numFmtId="164" fontId="3" fillId="2" borderId="20" xfId="1" applyNumberFormat="1" applyFont="1" applyFill="1" applyBorder="1"/>
    <xf numFmtId="164" fontId="0" fillId="0" borderId="20" xfId="1" applyNumberFormat="1" applyFont="1" applyBorder="1"/>
    <xf numFmtId="43" fontId="0" fillId="0" borderId="20" xfId="1" applyFont="1" applyBorder="1"/>
    <xf numFmtId="1" fontId="5" fillId="0" borderId="17" xfId="1" applyNumberFormat="1" applyFont="1" applyBorder="1" applyAlignment="1">
      <alignment horizontal="left" vertical="top"/>
    </xf>
    <xf numFmtId="164" fontId="13" fillId="2" borderId="5" xfId="1" applyNumberFormat="1" applyFont="1" applyFill="1" applyBorder="1" applyAlignment="1">
      <alignment horizontal="left" vertical="center" wrapText="1"/>
    </xf>
    <xf numFmtId="164" fontId="13" fillId="2" borderId="7" xfId="1" applyNumberFormat="1" applyFont="1" applyFill="1" applyBorder="1" applyAlignment="1">
      <alignment horizontal="left" vertical="center" wrapText="1"/>
    </xf>
    <xf numFmtId="43" fontId="6" fillId="3" borderId="5" xfId="1" applyFont="1" applyFill="1" applyBorder="1" applyAlignment="1">
      <alignment horizontal="left" vertical="center" wrapText="1"/>
    </xf>
    <xf numFmtId="43" fontId="6" fillId="3" borderId="7" xfId="1" applyFont="1" applyFill="1" applyBorder="1" applyAlignment="1">
      <alignment horizontal="left" vertical="center" wrapText="1"/>
    </xf>
    <xf numFmtId="164" fontId="13" fillId="2" borderId="8" xfId="1" applyNumberFormat="1" applyFont="1" applyFill="1" applyBorder="1" applyAlignment="1">
      <alignment horizontal="left" vertical="center" wrapText="1"/>
    </xf>
    <xf numFmtId="164" fontId="13" fillId="2" borderId="9" xfId="1" applyNumberFormat="1" applyFont="1" applyFill="1" applyBorder="1" applyAlignment="1">
      <alignment horizontal="left" vertical="center" wrapText="1"/>
    </xf>
    <xf numFmtId="43" fontId="14" fillId="6" borderId="5" xfId="1" applyFont="1" applyFill="1" applyBorder="1" applyAlignment="1">
      <alignment horizontal="left" vertical="center" wrapText="1"/>
    </xf>
    <xf numFmtId="43" fontId="14" fillId="6" borderId="7" xfId="1" applyFont="1" applyFill="1" applyBorder="1" applyAlignment="1">
      <alignment horizontal="left" vertical="center" wrapText="1"/>
    </xf>
    <xf numFmtId="164" fontId="11" fillId="2" borderId="14" xfId="1" applyNumberFormat="1" applyFont="1" applyFill="1" applyBorder="1" applyAlignment="1">
      <alignment horizontal="center" vertical="center" wrapText="1"/>
    </xf>
    <xf numFmtId="164" fontId="11" fillId="2" borderId="15" xfId="1" applyNumberFormat="1" applyFont="1" applyFill="1" applyBorder="1" applyAlignment="1">
      <alignment horizontal="center" vertical="center" wrapText="1"/>
    </xf>
    <xf numFmtId="164" fontId="11" fillId="2" borderId="16" xfId="1" applyNumberFormat="1" applyFont="1" applyFill="1" applyBorder="1" applyAlignment="1">
      <alignment horizontal="center" vertical="center" wrapText="1"/>
    </xf>
    <xf numFmtId="43" fontId="6" fillId="2" borderId="5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11" fillId="2" borderId="10" xfId="1" applyNumberFormat="1" applyFont="1" applyFill="1" applyBorder="1" applyAlignment="1">
      <alignment horizontal="center" vertical="center" wrapText="1"/>
    </xf>
    <xf numFmtId="164" fontId="11" fillId="2" borderId="11" xfId="1" applyNumberFormat="1" applyFont="1" applyFill="1" applyBorder="1" applyAlignment="1">
      <alignment horizontal="center" vertical="center" wrapText="1"/>
    </xf>
    <xf numFmtId="164" fontId="11" fillId="2" borderId="12" xfId="1" applyNumberFormat="1" applyFont="1" applyFill="1" applyBorder="1" applyAlignment="1">
      <alignment horizontal="center" vertical="center" wrapText="1"/>
    </xf>
    <xf numFmtId="164" fontId="11" fillId="2" borderId="13" xfId="1" applyNumberFormat="1" applyFont="1" applyFill="1" applyBorder="1" applyAlignment="1">
      <alignment horizontal="center" vertical="center" wrapText="1"/>
    </xf>
    <xf numFmtId="43" fontId="14" fillId="6" borderId="8" xfId="1" applyFont="1" applyFill="1" applyBorder="1" applyAlignment="1">
      <alignment horizontal="left" vertical="center"/>
    </xf>
    <xf numFmtId="43" fontId="14" fillId="6" borderId="9" xfId="1" applyFont="1" applyFill="1" applyBorder="1" applyAlignment="1">
      <alignment horizontal="left" vertical="center"/>
    </xf>
    <xf numFmtId="164" fontId="14" fillId="6" borderId="8" xfId="1" applyNumberFormat="1" applyFont="1" applyFill="1" applyBorder="1" applyAlignment="1">
      <alignment horizontal="left" vertical="center"/>
    </xf>
    <xf numFmtId="164" fontId="14" fillId="6" borderId="9" xfId="1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5EEFF"/>
      <color rgb="FFE0F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abSelected="1" topLeftCell="A6" zoomScale="70" zoomScaleNormal="70" workbookViewId="0">
      <selection activeCell="B16" sqref="B16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53</v>
      </c>
    </row>
    <row r="2" spans="1:14" x14ac:dyDescent="0.25">
      <c r="A2" s="19" t="s">
        <v>1</v>
      </c>
      <c r="B2" s="68">
        <v>109604496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17488000</v>
      </c>
      <c r="E11" s="33">
        <f>SUM(E12:E33)</f>
        <v>120000</v>
      </c>
      <c r="F11" s="33">
        <f>SUM(F12:F33)</f>
        <v>17608000</v>
      </c>
      <c r="H11" s="33">
        <f>SUM(H12:H33)</f>
        <v>17608000</v>
      </c>
      <c r="I11" s="33">
        <f>SUM(I12:I33)</f>
        <v>0</v>
      </c>
      <c r="J11" s="33">
        <f>SUM(J12:J33)</f>
        <v>17608000</v>
      </c>
      <c r="L11" s="33">
        <f>SUM(L12:L33)</f>
        <v>-120000</v>
      </c>
      <c r="M11" s="33">
        <f>SUM(M12:M33)</f>
        <v>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>
        <v>0</v>
      </c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>
        <v>0</v>
      </c>
      <c r="F15" s="43">
        <v>0</v>
      </c>
      <c r="H15" s="56"/>
      <c r="I15" s="46"/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26.4" x14ac:dyDescent="0.25">
      <c r="A16" s="23">
        <v>3</v>
      </c>
      <c r="B16" s="11" t="s">
        <v>44</v>
      </c>
      <c r="C16" s="5"/>
      <c r="D16" s="41"/>
      <c r="E16" s="42">
        <v>0</v>
      </c>
      <c r="F16" s="43">
        <v>0</v>
      </c>
      <c r="H16" s="56"/>
      <c r="I16" s="46"/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>
        <v>0</v>
      </c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/>
      <c r="E18" s="42">
        <v>0</v>
      </c>
      <c r="F18" s="43">
        <v>0</v>
      </c>
      <c r="H18" s="56">
        <v>0</v>
      </c>
      <c r="I18" s="46"/>
      <c r="J18" s="57">
        <v>0</v>
      </c>
      <c r="L18" s="56">
        <f t="shared" ref="L18:L25" si="7">D18-H18</f>
        <v>0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>
        <v>0</v>
      </c>
      <c r="F19" s="43">
        <v>0</v>
      </c>
      <c r="H19" s="56">
        <v>0</v>
      </c>
      <c r="I19" s="46"/>
      <c r="J19" s="57">
        <v>0</v>
      </c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>
        <v>0</v>
      </c>
      <c r="F20" s="43">
        <v>0</v>
      </c>
      <c r="H20" s="56">
        <v>0</v>
      </c>
      <c r="I20" s="46"/>
      <c r="J20" s="57">
        <v>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>
        <v>0</v>
      </c>
      <c r="F21" s="43">
        <v>0</v>
      </c>
      <c r="H21" s="56">
        <v>0</v>
      </c>
      <c r="I21" s="46"/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>
        <v>0</v>
      </c>
      <c r="F22" s="43">
        <v>0</v>
      </c>
      <c r="H22" s="56">
        <v>0</v>
      </c>
      <c r="I22" s="46"/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>
        <v>0</v>
      </c>
      <c r="F23" s="43">
        <v>0</v>
      </c>
      <c r="H23" s="56">
        <v>0</v>
      </c>
      <c r="I23" s="46"/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>
        <v>0</v>
      </c>
      <c r="F24" s="43">
        <v>0</v>
      </c>
      <c r="H24" s="56">
        <v>0</v>
      </c>
      <c r="I24" s="46"/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/>
      <c r="E25" s="42">
        <v>0</v>
      </c>
      <c r="F25" s="43">
        <v>0</v>
      </c>
      <c r="H25" s="56">
        <v>0</v>
      </c>
      <c r="I25" s="46"/>
      <c r="J25" s="57">
        <v>0</v>
      </c>
      <c r="L25" s="56">
        <f t="shared" si="7"/>
        <v>0</v>
      </c>
      <c r="M25" s="45">
        <f t="shared" si="8"/>
        <v>0</v>
      </c>
      <c r="N25" s="57"/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/>
      <c r="E28" s="42">
        <v>17488000</v>
      </c>
      <c r="F28" s="43">
        <v>17488000</v>
      </c>
      <c r="H28" s="66">
        <v>17488000</v>
      </c>
      <c r="I28" s="66"/>
      <c r="J28" s="66">
        <v>17488000</v>
      </c>
      <c r="L28" s="56">
        <f>D28-H28</f>
        <v>-17488000</v>
      </c>
      <c r="M28" s="45">
        <f t="shared" ref="M28" si="9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>
        <v>0</v>
      </c>
      <c r="F29" s="40">
        <v>0</v>
      </c>
      <c r="H29" s="65"/>
      <c r="I29" s="65"/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>
        <v>0</v>
      </c>
      <c r="F30" s="43">
        <v>0</v>
      </c>
      <c r="H30" s="66"/>
      <c r="I30" s="66"/>
      <c r="J30" s="66">
        <v>0</v>
      </c>
      <c r="L30" s="66">
        <f t="shared" ref="L30:L33" si="10">D30-H30</f>
        <v>0</v>
      </c>
      <c r="M30" s="67">
        <f t="shared" ref="M30:M33" si="11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17488000</v>
      </c>
      <c r="E31" s="63">
        <v>-17368000</v>
      </c>
      <c r="F31" s="43">
        <v>120000</v>
      </c>
      <c r="H31" s="66">
        <v>120000</v>
      </c>
      <c r="I31" s="66"/>
      <c r="J31" s="66">
        <v>120000</v>
      </c>
      <c r="L31" s="66">
        <f>D31-H31</f>
        <v>17368000</v>
      </c>
      <c r="M31" s="67">
        <f>F31-J31</f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>
        <v>0</v>
      </c>
      <c r="F32" s="43">
        <v>0</v>
      </c>
      <c r="H32" s="66"/>
      <c r="I32" s="66"/>
      <c r="J32" s="66">
        <v>0</v>
      </c>
      <c r="L32" s="66">
        <f t="shared" si="10"/>
        <v>0</v>
      </c>
      <c r="M32" s="67">
        <f t="shared" si="11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>
        <v>0</v>
      </c>
      <c r="F33" s="43">
        <v>0</v>
      </c>
      <c r="H33" s="66"/>
      <c r="I33" s="66"/>
      <c r="J33" s="66">
        <v>0</v>
      </c>
      <c r="L33" s="66">
        <f t="shared" si="10"/>
        <v>0</v>
      </c>
      <c r="M33" s="67">
        <f t="shared" si="11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2">SUM(E35,E37,E39)</f>
        <v>0</v>
      </c>
      <c r="F34" s="44">
        <f t="shared" si="12"/>
        <v>0</v>
      </c>
      <c r="H34" s="44">
        <f t="shared" ref="H34:J34" si="13">SUM(H35,H37,H39)</f>
        <v>0</v>
      </c>
      <c r="I34" s="44">
        <f t="shared" si="13"/>
        <v>0</v>
      </c>
      <c r="J34" s="44">
        <f t="shared" si="13"/>
        <v>0</v>
      </c>
      <c r="L34" s="44">
        <f t="shared" ref="L34:M34" si="14">SUM(L35,L37,L39)</f>
        <v>0</v>
      </c>
      <c r="M34" s="44">
        <f t="shared" si="14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5">E36</f>
        <v>0</v>
      </c>
      <c r="F35" s="40">
        <f t="shared" si="15"/>
        <v>0</v>
      </c>
      <c r="H35" s="40">
        <f t="shared" ref="H35:J35" si="16">H36</f>
        <v>0</v>
      </c>
      <c r="I35" s="40">
        <f t="shared" si="16"/>
        <v>0</v>
      </c>
      <c r="J35" s="40">
        <f t="shared" si="16"/>
        <v>0</v>
      </c>
      <c r="L35" s="40">
        <f t="shared" ref="L35:M35" si="17">L36</f>
        <v>0</v>
      </c>
      <c r="M35" s="40">
        <f t="shared" si="17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8">E38</f>
        <v>0</v>
      </c>
      <c r="F37" s="40">
        <f t="shared" si="18"/>
        <v>0</v>
      </c>
      <c r="H37" s="40">
        <f t="shared" ref="H37:J37" si="19">H38</f>
        <v>0</v>
      </c>
      <c r="I37" s="40">
        <f t="shared" si="19"/>
        <v>0</v>
      </c>
      <c r="J37" s="40">
        <f t="shared" si="19"/>
        <v>0</v>
      </c>
      <c r="L37" s="40">
        <f t="shared" ref="L37:M37" si="20">L38</f>
        <v>0</v>
      </c>
      <c r="M37" s="40">
        <f t="shared" si="20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1">SUM(E40:E41)</f>
        <v>0</v>
      </c>
      <c r="F39" s="40">
        <f t="shared" si="21"/>
        <v>0</v>
      </c>
      <c r="H39" s="40">
        <f t="shared" ref="H39:J39" si="22">SUM(H40:H41)</f>
        <v>0</v>
      </c>
      <c r="I39" s="40">
        <f t="shared" si="22"/>
        <v>0</v>
      </c>
      <c r="J39" s="40">
        <f t="shared" si="22"/>
        <v>0</v>
      </c>
      <c r="L39" s="40">
        <f t="shared" ref="L39:M39" si="23">SUM(L40:L41)</f>
        <v>0</v>
      </c>
      <c r="M39" s="40">
        <f t="shared" si="23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opLeftCell="A16" zoomScale="60" zoomScaleNormal="60" workbookViewId="0">
      <selection activeCell="D15" sqref="D15"/>
    </sheetView>
  </sheetViews>
  <sheetFormatPr defaultRowHeight="13.8" x14ac:dyDescent="0.25"/>
  <cols>
    <col min="1" max="1" width="17" customWidth="1"/>
    <col min="2" max="2" width="51.59765625" bestFit="1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64</v>
      </c>
    </row>
    <row r="2" spans="1:14" x14ac:dyDescent="0.25">
      <c r="A2" s="19" t="s">
        <v>1</v>
      </c>
      <c r="B2" s="68" t="s">
        <v>65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0</v>
      </c>
      <c r="E11" s="33">
        <f>SUM(E12:E33)</f>
        <v>0</v>
      </c>
      <c r="F11" s="33">
        <f>SUM(F12:F33)</f>
        <v>0</v>
      </c>
      <c r="H11" s="33">
        <f>SUM(H12:H33)</f>
        <v>0</v>
      </c>
      <c r="I11" s="33">
        <f>SUM(I12:I33)</f>
        <v>0</v>
      </c>
      <c r="J11" s="33">
        <f>SUM(J12:J33)</f>
        <v>0</v>
      </c>
      <c r="L11" s="33">
        <f>SUM(L12:L33)</f>
        <v>0</v>
      </c>
      <c r="M11" s="33">
        <f>SUM(M12:M33)</f>
        <v>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/>
      <c r="H14" s="56"/>
      <c r="I14" s="46"/>
      <c r="J14" s="57"/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/>
      <c r="H15" s="56"/>
      <c r="I15" s="46"/>
      <c r="J15" s="57"/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/>
      <c r="H16" s="56"/>
      <c r="I16" s="46"/>
      <c r="J16" s="57"/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/>
      <c r="H17" s="40"/>
      <c r="I17" s="40"/>
      <c r="J17" s="40"/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/>
      <c r="E18" s="42"/>
      <c r="F18" s="43"/>
      <c r="H18" s="56"/>
      <c r="I18" s="46"/>
      <c r="J18" s="57"/>
      <c r="L18" s="56">
        <f t="shared" ref="L18:L25" si="7">D18-H18</f>
        <v>0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/>
      <c r="F19" s="43"/>
      <c r="H19" s="56"/>
      <c r="I19" s="46"/>
      <c r="J19" s="57"/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/>
      <c r="F20" s="43"/>
      <c r="H20" s="56"/>
      <c r="I20" s="46"/>
      <c r="J20" s="57"/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/>
      <c r="H21" s="56"/>
      <c r="I21" s="46"/>
      <c r="J21" s="57"/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/>
      <c r="H22" s="56"/>
      <c r="I22" s="46"/>
      <c r="J22" s="57"/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/>
      <c r="H23" s="56"/>
      <c r="I23" s="46"/>
      <c r="J23" s="57"/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/>
      <c r="H24" s="56"/>
      <c r="I24" s="46"/>
      <c r="J24" s="57"/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/>
      <c r="E25" s="42"/>
      <c r="F25" s="43"/>
      <c r="H25" s="56"/>
      <c r="I25" s="46"/>
      <c r="J25" s="57"/>
      <c r="L25" s="56">
        <f t="shared" si="7"/>
        <v>0</v>
      </c>
      <c r="M25" s="45">
        <f t="shared" si="8"/>
        <v>0</v>
      </c>
      <c r="N25" s="57"/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/>
      <c r="H27" s="65"/>
      <c r="I27" s="65"/>
      <c r="J27" s="65"/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/>
      <c r="E28" s="42"/>
      <c r="F28" s="43"/>
      <c r="H28" s="66"/>
      <c r="I28" s="66"/>
      <c r="J28" s="66"/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/>
      <c r="H29" s="65"/>
      <c r="I29" s="65"/>
      <c r="J29" s="65"/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/>
      <c r="H30" s="66"/>
      <c r="I30" s="66"/>
      <c r="J30" s="66"/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/>
      <c r="E31" s="63"/>
      <c r="F31" s="43"/>
      <c r="H31" s="66"/>
      <c r="I31" s="66"/>
      <c r="J31" s="66"/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/>
      <c r="H32" s="66"/>
      <c r="I32" s="66"/>
      <c r="J32" s="66"/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/>
      <c r="H33" s="66"/>
      <c r="I33" s="66"/>
      <c r="J33" s="66"/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zoomScale="58" zoomScaleNormal="58" workbookViewId="0">
      <selection activeCell="B1" sqref="B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66</v>
      </c>
    </row>
    <row r="2" spans="1:14" x14ac:dyDescent="0.25">
      <c r="A2" s="19" t="s">
        <v>1</v>
      </c>
      <c r="B2" s="68">
        <v>100108143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0</v>
      </c>
      <c r="E11" s="33">
        <f>SUM(E12:E33)</f>
        <v>0</v>
      </c>
      <c r="F11" s="33">
        <f>SUM(F12:F33)</f>
        <v>0</v>
      </c>
      <c r="H11" s="33">
        <f>SUM(H12:H33)</f>
        <v>0</v>
      </c>
      <c r="I11" s="33">
        <f>SUM(I12:I33)</f>
        <v>0</v>
      </c>
      <c r="J11" s="33">
        <f>SUM(J12:J33)</f>
        <v>0</v>
      </c>
      <c r="L11" s="33">
        <f>SUM(L12:L33)</f>
        <v>0</v>
      </c>
      <c r="M11" s="33">
        <f>SUM(M12:M33)</f>
        <v>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/>
      <c r="H14" s="56"/>
      <c r="I14" s="46"/>
      <c r="J14" s="57"/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/>
      <c r="H15" s="56"/>
      <c r="I15" s="46"/>
      <c r="J15" s="57"/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/>
      <c r="H16" s="56"/>
      <c r="I16" s="46"/>
      <c r="J16" s="57"/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/>
      <c r="H17" s="40"/>
      <c r="I17" s="40"/>
      <c r="J17" s="40"/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/>
      <c r="E18" s="42"/>
      <c r="F18" s="43"/>
      <c r="H18" s="56"/>
      <c r="I18" s="46"/>
      <c r="J18" s="57"/>
      <c r="L18" s="56">
        <f t="shared" ref="L18:L25" si="7">D18-H18</f>
        <v>0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/>
      <c r="F19" s="43"/>
      <c r="H19" s="56"/>
      <c r="I19" s="46"/>
      <c r="J19" s="57"/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/>
      <c r="F20" s="43"/>
      <c r="H20" s="56"/>
      <c r="I20" s="46"/>
      <c r="J20" s="57"/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/>
      <c r="H21" s="56"/>
      <c r="I21" s="46"/>
      <c r="J21" s="57"/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/>
      <c r="H22" s="56"/>
      <c r="I22" s="46"/>
      <c r="J22" s="57"/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/>
      <c r="H23" s="56"/>
      <c r="I23" s="46"/>
      <c r="J23" s="57"/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/>
      <c r="H24" s="56"/>
      <c r="I24" s="46"/>
      <c r="J24" s="57"/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/>
      <c r="E25" s="42"/>
      <c r="F25" s="43"/>
      <c r="H25" s="56"/>
      <c r="I25" s="46"/>
      <c r="J25" s="57"/>
      <c r="L25" s="56">
        <f t="shared" si="7"/>
        <v>0</v>
      </c>
      <c r="M25" s="45">
        <f t="shared" si="8"/>
        <v>0</v>
      </c>
      <c r="N25" s="57"/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/>
      <c r="H27" s="65"/>
      <c r="I27" s="65"/>
      <c r="J27" s="65"/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/>
      <c r="E28" s="42"/>
      <c r="F28" s="43"/>
      <c r="H28" s="66"/>
      <c r="I28" s="66"/>
      <c r="J28" s="66"/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/>
      <c r="H29" s="65"/>
      <c r="I29" s="65"/>
      <c r="J29" s="65"/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/>
      <c r="H30" s="66"/>
      <c r="I30" s="66"/>
      <c r="J30" s="66"/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/>
      <c r="E31" s="63"/>
      <c r="F31" s="43"/>
      <c r="H31" s="66"/>
      <c r="I31" s="66"/>
      <c r="J31" s="66"/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/>
      <c r="H32" s="66"/>
      <c r="I32" s="66"/>
      <c r="J32" s="66"/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/>
      <c r="H33" s="66"/>
      <c r="I33" s="66"/>
      <c r="J33" s="66"/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opLeftCell="A7" zoomScale="58" zoomScaleNormal="58" workbookViewId="0">
      <selection activeCell="D32" sqref="D32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51</v>
      </c>
    </row>
    <row r="2" spans="1:14" x14ac:dyDescent="0.25">
      <c r="A2" s="19" t="s">
        <v>1</v>
      </c>
      <c r="B2" s="68">
        <v>110185464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34293000</v>
      </c>
      <c r="E11" s="33">
        <f>SUM(E12:E33)</f>
        <v>0</v>
      </c>
      <c r="F11" s="33">
        <f>SUM(F12:F33)</f>
        <v>34293000</v>
      </c>
      <c r="H11" s="33">
        <f>SUM(H12:H33)</f>
        <v>34293000</v>
      </c>
      <c r="I11" s="33">
        <f>SUM(I12:I33)</f>
        <v>0</v>
      </c>
      <c r="J11" s="33">
        <f>SUM(J12:J33)</f>
        <v>34293000</v>
      </c>
      <c r="L11" s="33">
        <f>SUM(L12:L33)</f>
        <v>0</v>
      </c>
      <c r="M11" s="33">
        <f>SUM(M12:M33)</f>
        <v>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/>
      <c r="E18" s="42"/>
      <c r="F18" s="43">
        <v>0</v>
      </c>
      <c r="H18" s="56">
        <v>0</v>
      </c>
      <c r="I18" s="46"/>
      <c r="J18" s="57">
        <v>0</v>
      </c>
      <c r="L18" s="56">
        <f t="shared" ref="L18:L25" si="7">D18-H18</f>
        <v>0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/>
      <c r="F19" s="43">
        <v>0</v>
      </c>
      <c r="H19" s="56">
        <v>0</v>
      </c>
      <c r="I19" s="46"/>
      <c r="J19" s="57">
        <v>0</v>
      </c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/>
      <c r="F20" s="43">
        <v>0</v>
      </c>
      <c r="H20" s="56">
        <v>0</v>
      </c>
      <c r="I20" s="46"/>
      <c r="J20" s="57">
        <v>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>
        <v>0</v>
      </c>
      <c r="I21" s="46"/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>
        <v>0</v>
      </c>
      <c r="I22" s="46"/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>
        <v>0</v>
      </c>
      <c r="H23" s="56">
        <v>0</v>
      </c>
      <c r="I23" s="46"/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>
        <v>0</v>
      </c>
      <c r="H24" s="56">
        <v>0</v>
      </c>
      <c r="I24" s="46"/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/>
      <c r="E25" s="42"/>
      <c r="F25" s="43">
        <v>0</v>
      </c>
      <c r="H25" s="56">
        <v>0</v>
      </c>
      <c r="I25" s="46"/>
      <c r="J25" s="57">
        <v>0</v>
      </c>
      <c r="L25" s="56">
        <f t="shared" si="7"/>
        <v>0</v>
      </c>
      <c r="M25" s="45">
        <f t="shared" si="8"/>
        <v>0</v>
      </c>
      <c r="N25" s="57"/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>
        <v>20166000</v>
      </c>
      <c r="E28" s="42"/>
      <c r="F28" s="43">
        <v>20166000</v>
      </c>
      <c r="H28" s="66">
        <v>20166000</v>
      </c>
      <c r="I28" s="66"/>
      <c r="J28" s="66">
        <v>20166000</v>
      </c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>
        <v>0</v>
      </c>
      <c r="I29" s="65"/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>
        <v>0</v>
      </c>
      <c r="H30" s="66">
        <v>0</v>
      </c>
      <c r="I30" s="66"/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127000</v>
      </c>
      <c r="E31" s="63"/>
      <c r="F31" s="43">
        <v>127000</v>
      </c>
      <c r="H31" s="66">
        <v>127000</v>
      </c>
      <c r="I31" s="66"/>
      <c r="J31" s="66">
        <v>127000</v>
      </c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>
        <v>14000000</v>
      </c>
      <c r="E32" s="63"/>
      <c r="F32" s="43">
        <v>14000000</v>
      </c>
      <c r="H32" s="66">
        <v>14000000</v>
      </c>
      <c r="I32" s="66"/>
      <c r="J32" s="66">
        <v>14000000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>
        <v>0</v>
      </c>
      <c r="I33" s="66"/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mergeCells count="20">
    <mergeCell ref="A29:B29"/>
    <mergeCell ref="A34:B34"/>
    <mergeCell ref="A35:B35"/>
    <mergeCell ref="A37:B37"/>
    <mergeCell ref="A39:B39"/>
    <mergeCell ref="A12:B12"/>
    <mergeCell ref="A13:B13"/>
    <mergeCell ref="A17:B17"/>
    <mergeCell ref="A26:B26"/>
    <mergeCell ref="A27:B27"/>
    <mergeCell ref="M5:M6"/>
    <mergeCell ref="N5:N7"/>
    <mergeCell ref="A8:B8"/>
    <mergeCell ref="A9:B9"/>
    <mergeCell ref="A11:B11"/>
    <mergeCell ref="A6:A7"/>
    <mergeCell ref="B6:B7"/>
    <mergeCell ref="D5:F5"/>
    <mergeCell ref="H5:J5"/>
    <mergeCell ref="L5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opLeftCell="A13" zoomScale="60" zoomScaleNormal="60" workbookViewId="0">
      <selection activeCell="E38" sqref="E38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54</v>
      </c>
    </row>
    <row r="2" spans="1:14" x14ac:dyDescent="0.25">
      <c r="A2" s="19" t="s">
        <v>1</v>
      </c>
      <c r="B2" s="68">
        <v>105482817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10059682</v>
      </c>
      <c r="E11" s="33">
        <f>SUM(E12:E33)</f>
        <v>0</v>
      </c>
      <c r="F11" s="33">
        <f>SUM(F12:F33)</f>
        <v>10059682</v>
      </c>
      <c r="H11" s="33">
        <f>SUM(H12:H33)</f>
        <v>6194690</v>
      </c>
      <c r="I11" s="33">
        <f>SUM(I12:I33)</f>
        <v>0</v>
      </c>
      <c r="J11" s="33">
        <f>SUM(J12:J33)</f>
        <v>6194690</v>
      </c>
      <c r="L11" s="33">
        <f>SUM(L12:L33)</f>
        <v>3864992</v>
      </c>
      <c r="M11" s="33">
        <f>SUM(M12:M33)</f>
        <v>3864992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/>
      <c r="E18" s="42"/>
      <c r="F18" s="43">
        <v>0</v>
      </c>
      <c r="H18" s="56">
        <v>0</v>
      </c>
      <c r="I18" s="46"/>
      <c r="J18" s="57">
        <v>0</v>
      </c>
      <c r="L18" s="56">
        <f t="shared" ref="L18:L25" si="7">D18-H18</f>
        <v>0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/>
      <c r="F19" s="43">
        <v>0</v>
      </c>
      <c r="H19" s="56">
        <v>0</v>
      </c>
      <c r="I19" s="46"/>
      <c r="J19" s="57">
        <v>0</v>
      </c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>
        <v>32690</v>
      </c>
      <c r="E20" s="42"/>
      <c r="F20" s="43">
        <v>32690</v>
      </c>
      <c r="H20" s="56">
        <v>32690</v>
      </c>
      <c r="I20" s="46"/>
      <c r="J20" s="57">
        <v>32690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>
        <v>0</v>
      </c>
      <c r="I21" s="46"/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>
        <v>0</v>
      </c>
      <c r="I22" s="46"/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>
        <v>0</v>
      </c>
      <c r="H23" s="56">
        <v>0</v>
      </c>
      <c r="I23" s="46"/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>
        <v>0</v>
      </c>
      <c r="H24" s="56">
        <v>0</v>
      </c>
      <c r="I24" s="46"/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>
        <v>3864992</v>
      </c>
      <c r="E25" s="42">
        <v>0</v>
      </c>
      <c r="F25" s="43">
        <v>3864992</v>
      </c>
      <c r="H25" s="56">
        <v>0</v>
      </c>
      <c r="I25" s="46">
        <v>0</v>
      </c>
      <c r="J25" s="57">
        <v>0</v>
      </c>
      <c r="L25" s="56">
        <f t="shared" si="7"/>
        <v>3864992</v>
      </c>
      <c r="M25" s="45">
        <f t="shared" si="8"/>
        <v>3864992</v>
      </c>
      <c r="N25" s="57" t="s">
        <v>67</v>
      </c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/>
      <c r="E28" s="42"/>
      <c r="F28" s="43">
        <v>0</v>
      </c>
      <c r="H28" s="66"/>
      <c r="I28" s="66"/>
      <c r="J28" s="66">
        <v>0</v>
      </c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/>
      <c r="I29" s="65"/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>
        <v>0</v>
      </c>
      <c r="H30" s="66"/>
      <c r="I30" s="66"/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162000</v>
      </c>
      <c r="E31" s="63"/>
      <c r="F31" s="43">
        <v>162000</v>
      </c>
      <c r="H31" s="66">
        <v>162000</v>
      </c>
      <c r="I31" s="66"/>
      <c r="J31" s="66">
        <v>162000</v>
      </c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>
        <v>6000000</v>
      </c>
      <c r="E32" s="63"/>
      <c r="F32" s="43">
        <v>6000000</v>
      </c>
      <c r="H32" s="66">
        <v>6000000</v>
      </c>
      <c r="I32" s="66"/>
      <c r="J32" s="66">
        <v>6000000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/>
      <c r="I33" s="66"/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autoFilter ref="A6:N41"/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zoomScale="60" zoomScaleNormal="60" workbookViewId="0">
      <selection activeCell="F25" sqref="F25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55</v>
      </c>
    </row>
    <row r="2" spans="1:14" x14ac:dyDescent="0.25">
      <c r="A2" s="19" t="s">
        <v>1</v>
      </c>
      <c r="B2" s="68">
        <v>104651240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72510781</v>
      </c>
      <c r="E11" s="33">
        <f>SUM(E12:E33)</f>
        <v>-22138529</v>
      </c>
      <c r="F11" s="33">
        <f>SUM(F12:F33)</f>
        <v>50372252</v>
      </c>
      <c r="H11" s="33">
        <f>SUM(H12:H33)</f>
        <v>45084000</v>
      </c>
      <c r="I11" s="33">
        <f>SUM(I12:I33)</f>
        <v>0</v>
      </c>
      <c r="J11" s="33">
        <f>SUM(J12:J33)</f>
        <v>45084000</v>
      </c>
      <c r="L11" s="33">
        <f>SUM(L12:L33)</f>
        <v>27426781</v>
      </c>
      <c r="M11" s="33">
        <f>SUM(M12:M33)</f>
        <v>5288252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>
        <v>29143086</v>
      </c>
      <c r="E18" s="42">
        <v>-19143086</v>
      </c>
      <c r="F18" s="43">
        <v>10000000</v>
      </c>
      <c r="H18" s="56">
        <v>10000000</v>
      </c>
      <c r="I18" s="46"/>
      <c r="J18" s="57">
        <v>10000000</v>
      </c>
      <c r="L18" s="56">
        <f t="shared" ref="L18:L25" si="7">D18-H18</f>
        <v>19143086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>
        <v>37995443</v>
      </c>
      <c r="E19" s="42">
        <v>-2995443</v>
      </c>
      <c r="F19" s="43">
        <v>35000000</v>
      </c>
      <c r="H19" s="56">
        <v>35000000</v>
      </c>
      <c r="I19" s="46"/>
      <c r="J19" s="57">
        <v>35000000</v>
      </c>
      <c r="L19" s="56">
        <f t="shared" si="7"/>
        <v>2995443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>
        <v>5288252</v>
      </c>
      <c r="E25" s="42"/>
      <c r="F25" s="43">
        <v>5288252</v>
      </c>
      <c r="H25" s="56"/>
      <c r="I25" s="46">
        <v>0</v>
      </c>
      <c r="J25" s="57">
        <v>0</v>
      </c>
      <c r="L25" s="56">
        <f t="shared" si="7"/>
        <v>5288252</v>
      </c>
      <c r="M25" s="45">
        <f t="shared" si="8"/>
        <v>5288252</v>
      </c>
      <c r="N25" s="57" t="s">
        <v>67</v>
      </c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/>
      <c r="E28" s="42"/>
      <c r="F28" s="43">
        <v>0</v>
      </c>
      <c r="H28" s="66"/>
      <c r="I28" s="66"/>
      <c r="J28" s="66">
        <v>0</v>
      </c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/>
      <c r="I29" s="65"/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>
        <v>0</v>
      </c>
      <c r="H30" s="66"/>
      <c r="I30" s="66"/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84000</v>
      </c>
      <c r="E31" s="63"/>
      <c r="F31" s="43">
        <v>84000</v>
      </c>
      <c r="H31" s="66">
        <v>84000</v>
      </c>
      <c r="I31" s="66"/>
      <c r="J31" s="66">
        <v>84000</v>
      </c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>
        <v>0</v>
      </c>
      <c r="H32" s="66"/>
      <c r="I32" s="66"/>
      <c r="J32" s="66">
        <v>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/>
      <c r="I33" s="66"/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autoFilter ref="A6:N41"/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opLeftCell="A13" zoomScale="60" zoomScaleNormal="60" workbookViewId="0">
      <selection activeCell="D25" sqref="D25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56</v>
      </c>
    </row>
    <row r="2" spans="1:14" x14ac:dyDescent="0.25">
      <c r="A2" s="19" t="s">
        <v>1</v>
      </c>
      <c r="B2" s="68">
        <v>109939404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230304589</v>
      </c>
      <c r="E11" s="33">
        <f>SUM(E12:E33)</f>
        <v>0</v>
      </c>
      <c r="F11" s="33">
        <f>SUM(F12:F33)</f>
        <v>230304589</v>
      </c>
      <c r="H11" s="33">
        <f>SUM(H12:H33)</f>
        <v>228606989</v>
      </c>
      <c r="I11" s="33">
        <f>SUM(I12:I33)</f>
        <v>0</v>
      </c>
      <c r="J11" s="33">
        <f>SUM(J12:J33)</f>
        <v>228606989</v>
      </c>
      <c r="L11" s="33">
        <f>SUM(L12:L33)</f>
        <v>1697600</v>
      </c>
      <c r="M11" s="33">
        <f>SUM(M12:M33)</f>
        <v>1697600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>
        <v>191820688</v>
      </c>
      <c r="E18" s="42"/>
      <c r="F18" s="43">
        <v>191820688</v>
      </c>
      <c r="H18" s="56">
        <v>191820688</v>
      </c>
      <c r="I18" s="46"/>
      <c r="J18" s="57">
        <v>191820688</v>
      </c>
      <c r="L18" s="56">
        <f t="shared" ref="L18:L25" si="7">D18-H18</f>
        <v>0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>
        <v>33253301</v>
      </c>
      <c r="E19" s="42"/>
      <c r="F19" s="43">
        <v>33253301</v>
      </c>
      <c r="H19" s="56">
        <v>33253301</v>
      </c>
      <c r="I19" s="46"/>
      <c r="J19" s="57">
        <v>33253301</v>
      </c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>
        <v>3498000</v>
      </c>
      <c r="E20" s="42"/>
      <c r="F20" s="43">
        <v>3498000</v>
      </c>
      <c r="H20" s="56">
        <v>3498000</v>
      </c>
      <c r="I20" s="46"/>
      <c r="J20" s="57">
        <v>3498000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>
        <v>1697600</v>
      </c>
      <c r="E25" s="42">
        <v>0</v>
      </c>
      <c r="F25" s="43">
        <v>1697600</v>
      </c>
      <c r="H25" s="56"/>
      <c r="I25" s="46">
        <v>0</v>
      </c>
      <c r="J25" s="57">
        <v>0</v>
      </c>
      <c r="L25" s="56">
        <f t="shared" si="7"/>
        <v>1697600</v>
      </c>
      <c r="M25" s="45">
        <f t="shared" si="8"/>
        <v>1697600</v>
      </c>
      <c r="N25" s="57" t="s">
        <v>67</v>
      </c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/>
      <c r="E28" s="42"/>
      <c r="F28" s="43">
        <v>0</v>
      </c>
      <c r="H28" s="66"/>
      <c r="I28" s="66"/>
      <c r="J28" s="66">
        <v>0</v>
      </c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/>
      <c r="I29" s="65"/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>
        <v>0</v>
      </c>
      <c r="E30" s="42"/>
      <c r="F30" s="43">
        <v>0</v>
      </c>
      <c r="H30" s="66"/>
      <c r="I30" s="66"/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35000</v>
      </c>
      <c r="E31" s="63"/>
      <c r="F31" s="43">
        <v>35000</v>
      </c>
      <c r="H31" s="66">
        <v>35000</v>
      </c>
      <c r="I31" s="66"/>
      <c r="J31" s="66">
        <v>35000</v>
      </c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>
        <v>0</v>
      </c>
      <c r="H32" s="66"/>
      <c r="I32" s="66"/>
      <c r="J32" s="66">
        <v>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/>
      <c r="I33" s="66"/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autoFilter ref="A6:N41"/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opLeftCell="A13" zoomScale="55" zoomScaleNormal="55" workbookViewId="0">
      <selection activeCell="B31" sqref="B3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57</v>
      </c>
    </row>
    <row r="2" spans="1:14" x14ac:dyDescent="0.25">
      <c r="A2" s="19" t="s">
        <v>1</v>
      </c>
      <c r="B2" s="68" t="s">
        <v>58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733279045.92000008</v>
      </c>
      <c r="E11" s="33">
        <f>SUM(E12:E33)</f>
        <v>0</v>
      </c>
      <c r="F11" s="33">
        <f>SUM(F12:F33)</f>
        <v>733279045.92000008</v>
      </c>
      <c r="H11" s="33">
        <f>SUM(H12:H33)</f>
        <v>154000</v>
      </c>
      <c r="I11" s="33">
        <f>SUM(I12:I33)</f>
        <v>617772851.33000004</v>
      </c>
      <c r="J11" s="33">
        <f>SUM(J12:J33)</f>
        <v>617926851.33000004</v>
      </c>
      <c r="L11" s="33">
        <f>SUM(L12:L33)</f>
        <v>733125045.92000008</v>
      </c>
      <c r="M11" s="33">
        <f>SUM(M12:M33)</f>
        <v>115352194.59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>
        <v>23971274.329999998</v>
      </c>
      <c r="E14" s="42"/>
      <c r="F14" s="43">
        <v>23971274.329999998</v>
      </c>
      <c r="H14" s="56"/>
      <c r="I14" s="46">
        <v>23971274.329999998</v>
      </c>
      <c r="J14" s="57">
        <v>23971274.329999998</v>
      </c>
      <c r="L14" s="56">
        <f>D14-H14</f>
        <v>23971274.329999998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>
        <v>19345198</v>
      </c>
      <c r="E15" s="42"/>
      <c r="F15" s="43">
        <v>19345198</v>
      </c>
      <c r="H15" s="56"/>
      <c r="I15" s="46">
        <v>19345198</v>
      </c>
      <c r="J15" s="57">
        <v>19345198</v>
      </c>
      <c r="L15" s="56">
        <f t="shared" ref="L15:L16" si="5">D15-H15</f>
        <v>19345198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>
        <v>0</v>
      </c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>
        <v>0</v>
      </c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>
        <v>574456379</v>
      </c>
      <c r="E18" s="42"/>
      <c r="F18" s="43">
        <v>574456379</v>
      </c>
      <c r="H18" s="56"/>
      <c r="I18" s="46">
        <v>574456379</v>
      </c>
      <c r="J18" s="57">
        <v>574456379</v>
      </c>
      <c r="L18" s="56">
        <f t="shared" ref="L18:L25" si="7">D18-H18</f>
        <v>574456379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/>
      <c r="F19" s="43">
        <v>0</v>
      </c>
      <c r="H19" s="56"/>
      <c r="I19" s="46">
        <v>0</v>
      </c>
      <c r="J19" s="57">
        <v>0</v>
      </c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>
        <v>501600</v>
      </c>
      <c r="E20" s="42"/>
      <c r="F20" s="43">
        <v>501600</v>
      </c>
      <c r="H20" s="56"/>
      <c r="I20" s="46">
        <v>0</v>
      </c>
      <c r="J20" s="57">
        <v>0</v>
      </c>
      <c r="L20" s="56">
        <f t="shared" si="7"/>
        <v>501600</v>
      </c>
      <c r="M20" s="45">
        <f t="shared" si="8"/>
        <v>501600</v>
      </c>
      <c r="N20" s="57" t="s">
        <v>67</v>
      </c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/>
      <c r="I21" s="46">
        <v>0</v>
      </c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/>
      <c r="I22" s="46">
        <v>0</v>
      </c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>
        <v>2880202.5</v>
      </c>
      <c r="E23" s="42"/>
      <c r="F23" s="43">
        <v>2880202.5</v>
      </c>
      <c r="H23" s="56"/>
      <c r="I23" s="46">
        <v>0</v>
      </c>
      <c r="J23" s="57">
        <v>0</v>
      </c>
      <c r="L23" s="56">
        <f t="shared" si="7"/>
        <v>2880202.5</v>
      </c>
      <c r="M23" s="45">
        <f t="shared" si="8"/>
        <v>2880202.5</v>
      </c>
      <c r="N23" s="57" t="s">
        <v>67</v>
      </c>
    </row>
    <row r="24" spans="1:14" x14ac:dyDescent="0.25">
      <c r="A24" s="23">
        <v>7</v>
      </c>
      <c r="B24" s="12" t="s">
        <v>10</v>
      </c>
      <c r="C24" s="8"/>
      <c r="D24" s="41">
        <v>31791</v>
      </c>
      <c r="E24" s="42"/>
      <c r="F24" s="43">
        <v>31791</v>
      </c>
      <c r="H24" s="56"/>
      <c r="I24" s="46">
        <v>0</v>
      </c>
      <c r="J24" s="57">
        <v>0</v>
      </c>
      <c r="L24" s="56">
        <f t="shared" si="7"/>
        <v>31791</v>
      </c>
      <c r="M24" s="45">
        <f t="shared" si="8"/>
        <v>31791</v>
      </c>
      <c r="N24" s="57" t="s">
        <v>67</v>
      </c>
    </row>
    <row r="25" spans="1:14" x14ac:dyDescent="0.25">
      <c r="A25" s="23">
        <v>8</v>
      </c>
      <c r="B25" s="12" t="s">
        <v>11</v>
      </c>
      <c r="C25" s="7"/>
      <c r="D25" s="41">
        <v>111938601.09</v>
      </c>
      <c r="E25" s="42">
        <v>0</v>
      </c>
      <c r="F25" s="43">
        <v>111938601.09</v>
      </c>
      <c r="H25" s="56"/>
      <c r="I25" s="46">
        <v>0</v>
      </c>
      <c r="J25" s="57">
        <v>0</v>
      </c>
      <c r="L25" s="56">
        <f t="shared" si="7"/>
        <v>111938601.09</v>
      </c>
      <c r="M25" s="45">
        <f t="shared" si="8"/>
        <v>111938601.09</v>
      </c>
      <c r="N25" s="57" t="s">
        <v>67</v>
      </c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/>
      <c r="E28" s="42"/>
      <c r="F28" s="43">
        <v>0</v>
      </c>
      <c r="H28" s="66"/>
      <c r="I28" s="66">
        <v>0</v>
      </c>
      <c r="J28" s="66">
        <v>0</v>
      </c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/>
      <c r="I29" s="65">
        <v>0</v>
      </c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>
        <v>0</v>
      </c>
      <c r="H30" s="66"/>
      <c r="I30" s="66">
        <v>0</v>
      </c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154000</v>
      </c>
      <c r="E31" s="63"/>
      <c r="F31" s="43">
        <v>154000</v>
      </c>
      <c r="H31" s="66">
        <v>154000</v>
      </c>
      <c r="I31" s="66">
        <v>0</v>
      </c>
      <c r="J31" s="66">
        <v>154000</v>
      </c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>
        <v>0</v>
      </c>
      <c r="H32" s="66"/>
      <c r="I32" s="66">
        <v>0</v>
      </c>
      <c r="J32" s="66">
        <v>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/>
      <c r="I33" s="66">
        <v>0</v>
      </c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autoFilter ref="A6:N41"/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zoomScale="58" zoomScaleNormal="58" workbookViewId="0">
      <selection activeCell="F36" sqref="F36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59</v>
      </c>
    </row>
    <row r="2" spans="1:14" x14ac:dyDescent="0.25">
      <c r="A2" s="19" t="s">
        <v>1</v>
      </c>
      <c r="B2" s="68" t="s">
        <v>60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8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4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253050621</v>
      </c>
      <c r="E11" s="33">
        <f>SUM(E12:E33)</f>
        <v>20000000</v>
      </c>
      <c r="F11" s="33">
        <f>SUM(F12:F33)</f>
        <v>273050621</v>
      </c>
      <c r="H11" s="33">
        <f>SUM(H12:H33)</f>
        <v>200718000</v>
      </c>
      <c r="I11" s="33">
        <f>SUM(I12:I33)</f>
        <v>71151741</v>
      </c>
      <c r="J11" s="33">
        <f>SUM(J12:J33)</f>
        <v>271869741</v>
      </c>
      <c r="L11" s="33">
        <f>SUM(L12:L33)</f>
        <v>52332621</v>
      </c>
      <c r="M11" s="33">
        <f>SUM(M12:M33)</f>
        <v>1180880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>
        <v>0</v>
      </c>
      <c r="H14" s="56"/>
      <c r="I14" s="46">
        <v>0</v>
      </c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>
        <v>0</v>
      </c>
      <c r="H15" s="56"/>
      <c r="I15" s="46">
        <v>0</v>
      </c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>
        <v>0</v>
      </c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>
        <v>0</v>
      </c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>
        <v>51151741</v>
      </c>
      <c r="E18" s="42">
        <v>20000000</v>
      </c>
      <c r="F18" s="43">
        <v>71151741</v>
      </c>
      <c r="H18" s="56"/>
      <c r="I18" s="46">
        <v>71151741</v>
      </c>
      <c r="J18" s="57">
        <v>71151741</v>
      </c>
      <c r="L18" s="56">
        <f t="shared" ref="L18:L25" si="7">D18-H18</f>
        <v>51151741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/>
      <c r="F19" s="43">
        <v>0</v>
      </c>
      <c r="H19" s="56"/>
      <c r="I19" s="46">
        <v>0</v>
      </c>
      <c r="J19" s="57">
        <v>0</v>
      </c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/>
      <c r="F20" s="43">
        <v>0</v>
      </c>
      <c r="H20" s="56"/>
      <c r="I20" s="46">
        <v>0</v>
      </c>
      <c r="J20" s="57">
        <v>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/>
      <c r="I21" s="46">
        <v>0</v>
      </c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/>
      <c r="I22" s="46">
        <v>0</v>
      </c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>
        <v>0</v>
      </c>
      <c r="H23" s="56"/>
      <c r="I23" s="46">
        <v>0</v>
      </c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>
        <v>0</v>
      </c>
      <c r="H24" s="56"/>
      <c r="I24" s="46">
        <v>0</v>
      </c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>
        <v>1180880</v>
      </c>
      <c r="E25" s="42"/>
      <c r="F25" s="43">
        <v>1180880</v>
      </c>
      <c r="H25" s="56"/>
      <c r="I25" s="46">
        <v>0</v>
      </c>
      <c r="J25" s="57">
        <v>0</v>
      </c>
      <c r="L25" s="56">
        <f t="shared" si="7"/>
        <v>1180880</v>
      </c>
      <c r="M25" s="45">
        <f t="shared" si="8"/>
        <v>1180880</v>
      </c>
      <c r="N25" s="57" t="s">
        <v>67</v>
      </c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>
        <v>200704000</v>
      </c>
      <c r="E28" s="42"/>
      <c r="F28" s="43">
        <v>200704000</v>
      </c>
      <c r="H28" s="66">
        <v>200704000</v>
      </c>
      <c r="I28" s="66">
        <v>0</v>
      </c>
      <c r="J28" s="66">
        <v>200704000</v>
      </c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/>
      <c r="I29" s="65">
        <v>0</v>
      </c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>
        <v>0</v>
      </c>
      <c r="H30" s="66"/>
      <c r="I30" s="66">
        <v>0</v>
      </c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14000</v>
      </c>
      <c r="E31" s="63"/>
      <c r="F31" s="43">
        <v>14000</v>
      </c>
      <c r="H31" s="66">
        <v>14000</v>
      </c>
      <c r="I31" s="66">
        <v>0</v>
      </c>
      <c r="J31" s="66">
        <v>14000</v>
      </c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>
        <v>0</v>
      </c>
      <c r="H32" s="66"/>
      <c r="I32" s="66">
        <v>0</v>
      </c>
      <c r="J32" s="66">
        <v>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/>
      <c r="I33" s="66">
        <v>0</v>
      </c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autoFilter ref="A6:N41"/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opLeftCell="A10" zoomScale="55" zoomScaleNormal="55" workbookViewId="0">
      <selection activeCell="D28" sqref="D28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61</v>
      </c>
    </row>
    <row r="2" spans="1:14" x14ac:dyDescent="0.25">
      <c r="A2" s="19" t="s">
        <v>1</v>
      </c>
      <c r="B2" s="68" t="s">
        <v>62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82680000</v>
      </c>
      <c r="E11" s="33">
        <f>SUM(E12:E33)</f>
        <v>0</v>
      </c>
      <c r="F11" s="33">
        <f>SUM(F12:F33)</f>
        <v>82680000</v>
      </c>
      <c r="H11" s="33">
        <f>SUM(H12:H33)</f>
        <v>82680000</v>
      </c>
      <c r="I11" s="33">
        <f>SUM(I12:I33)</f>
        <v>0</v>
      </c>
      <c r="J11" s="33">
        <f>SUM(J12:J33)</f>
        <v>82680000</v>
      </c>
      <c r="L11" s="33">
        <f>SUM(L12:L33)</f>
        <v>0</v>
      </c>
      <c r="M11" s="33">
        <f>SUM(M12:M33)</f>
        <v>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>
        <v>0</v>
      </c>
      <c r="H14" s="56"/>
      <c r="I14" s="46"/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>
        <v>0</v>
      </c>
      <c r="H15" s="56"/>
      <c r="I15" s="46"/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/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/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/>
      <c r="E18" s="42"/>
      <c r="F18" s="43">
        <v>0</v>
      </c>
      <c r="H18" s="56"/>
      <c r="I18" s="46"/>
      <c r="J18" s="57">
        <v>0</v>
      </c>
      <c r="L18" s="56">
        <f t="shared" ref="L18:L25" si="7">D18-H18</f>
        <v>0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/>
      <c r="E19" s="42"/>
      <c r="F19" s="43">
        <v>0</v>
      </c>
      <c r="H19" s="56"/>
      <c r="I19" s="46"/>
      <c r="J19" s="57">
        <v>0</v>
      </c>
      <c r="L19" s="56">
        <f t="shared" si="7"/>
        <v>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/>
      <c r="F20" s="43">
        <v>0</v>
      </c>
      <c r="H20" s="56"/>
      <c r="I20" s="46"/>
      <c r="J20" s="57">
        <v>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/>
      <c r="I21" s="46"/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/>
      <c r="I22" s="46"/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>
        <v>0</v>
      </c>
      <c r="H23" s="56"/>
      <c r="I23" s="46"/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>
        <v>0</v>
      </c>
      <c r="H24" s="56"/>
      <c r="I24" s="46"/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/>
      <c r="E25" s="42">
        <v>0</v>
      </c>
      <c r="F25" s="43">
        <v>0</v>
      </c>
      <c r="H25" s="56"/>
      <c r="I25" s="46">
        <v>0</v>
      </c>
      <c r="J25" s="57">
        <v>0</v>
      </c>
      <c r="L25" s="56">
        <f t="shared" si="7"/>
        <v>0</v>
      </c>
      <c r="M25" s="45">
        <f t="shared" si="8"/>
        <v>0</v>
      </c>
      <c r="N25" s="57"/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>
        <v>82680000</v>
      </c>
      <c r="E28" s="42"/>
      <c r="F28" s="43">
        <v>82680000</v>
      </c>
      <c r="H28" s="66">
        <v>82680000</v>
      </c>
      <c r="I28" s="66"/>
      <c r="J28" s="66">
        <v>82680000</v>
      </c>
      <c r="L28" s="56">
        <f t="shared" ref="L28" si="9">D28-H28</f>
        <v>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/>
      <c r="I29" s="65"/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>
        <v>0</v>
      </c>
      <c r="H30" s="66"/>
      <c r="I30" s="66"/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/>
      <c r="E31" s="63"/>
      <c r="F31" s="43">
        <v>0</v>
      </c>
      <c r="H31" s="66">
        <v>0</v>
      </c>
      <c r="I31" s="66"/>
      <c r="J31" s="66">
        <v>0</v>
      </c>
      <c r="L31" s="66">
        <f t="shared" si="11"/>
        <v>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>
        <v>0</v>
      </c>
      <c r="H32" s="66"/>
      <c r="I32" s="66"/>
      <c r="J32" s="66">
        <v>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/>
      <c r="I33" s="66"/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1"/>
  <sheetViews>
    <sheetView showGridLines="0" topLeftCell="A19" zoomScale="60" zoomScaleNormal="60" workbookViewId="0">
      <selection activeCell="H31" sqref="H31"/>
    </sheetView>
  </sheetViews>
  <sheetFormatPr defaultRowHeight="13.8" x14ac:dyDescent="0.25"/>
  <cols>
    <col min="1" max="1" width="17" customWidth="1"/>
    <col min="2" max="2" width="48.09765625" customWidth="1"/>
    <col min="3" max="3" width="3.09765625" customWidth="1"/>
    <col min="4" max="4" width="19.3984375" style="27" bestFit="1" customWidth="1"/>
    <col min="5" max="5" width="19.3984375" style="27" customWidth="1"/>
    <col min="6" max="6" width="17.3984375" style="27" customWidth="1"/>
    <col min="7" max="7" width="2.796875" customWidth="1"/>
    <col min="8" max="8" width="18.796875" style="27" customWidth="1"/>
    <col min="9" max="9" width="17.5" style="27" customWidth="1"/>
    <col min="10" max="10" width="19.3984375" style="27" bestFit="1" customWidth="1"/>
    <col min="11" max="11" width="2.19921875" customWidth="1"/>
    <col min="12" max="12" width="19.796875" style="27" customWidth="1"/>
    <col min="13" max="13" width="25" style="27" customWidth="1"/>
    <col min="14" max="14" width="32.3984375" style="27" customWidth="1"/>
  </cols>
  <sheetData>
    <row r="1" spans="1:14" x14ac:dyDescent="0.25">
      <c r="A1" s="19" t="s">
        <v>0</v>
      </c>
      <c r="B1" s="21" t="s">
        <v>63</v>
      </c>
    </row>
    <row r="2" spans="1:14" x14ac:dyDescent="0.25">
      <c r="A2" s="19" t="s">
        <v>1</v>
      </c>
      <c r="B2" s="68" t="s">
        <v>62</v>
      </c>
    </row>
    <row r="3" spans="1:14" x14ac:dyDescent="0.25">
      <c r="A3" s="20" t="s">
        <v>2</v>
      </c>
      <c r="B3" s="22" t="s">
        <v>52</v>
      </c>
    </row>
    <row r="4" spans="1:14" x14ac:dyDescent="0.25">
      <c r="A4" s="18"/>
      <c r="B4" s="10"/>
      <c r="C4" s="10"/>
      <c r="D4" s="28"/>
      <c r="E4" s="28"/>
      <c r="F4" s="28"/>
      <c r="G4" s="10"/>
      <c r="H4" s="28"/>
      <c r="I4" s="28"/>
      <c r="J4" s="28"/>
    </row>
    <row r="5" spans="1:14" x14ac:dyDescent="0.25">
      <c r="D5" s="82" t="s">
        <v>20</v>
      </c>
      <c r="E5" s="83"/>
      <c r="F5" s="84"/>
      <c r="H5" s="85" t="s">
        <v>21</v>
      </c>
      <c r="I5" s="86"/>
      <c r="J5" s="87"/>
      <c r="L5" s="88" t="s">
        <v>25</v>
      </c>
      <c r="M5" s="90" t="s">
        <v>24</v>
      </c>
      <c r="N5" s="77" t="s">
        <v>23</v>
      </c>
    </row>
    <row r="6" spans="1:14" s="1" customFormat="1" ht="67.95" customHeight="1" x14ac:dyDescent="0.25">
      <c r="A6" s="80" t="s">
        <v>12</v>
      </c>
      <c r="B6" s="81" t="s">
        <v>13</v>
      </c>
      <c r="C6" s="2"/>
      <c r="D6" s="29" t="s">
        <v>14</v>
      </c>
      <c r="E6" s="30" t="s">
        <v>15</v>
      </c>
      <c r="F6" s="31" t="s">
        <v>17</v>
      </c>
      <c r="H6" s="47" t="s">
        <v>18</v>
      </c>
      <c r="I6" s="48" t="s">
        <v>19</v>
      </c>
      <c r="J6" s="49" t="s">
        <v>17</v>
      </c>
      <c r="L6" s="89"/>
      <c r="M6" s="91"/>
      <c r="N6" s="78"/>
    </row>
    <row r="7" spans="1:14" s="1" customFormat="1" ht="15.6" x14ac:dyDescent="0.25">
      <c r="A7" s="80"/>
      <c r="B7" s="81"/>
      <c r="C7" s="2"/>
      <c r="D7" s="32" t="s">
        <v>22</v>
      </c>
      <c r="E7" s="30" t="s">
        <v>16</v>
      </c>
      <c r="F7" s="31" t="s">
        <v>16</v>
      </c>
      <c r="H7" s="47" t="s">
        <v>16</v>
      </c>
      <c r="I7" s="48" t="s">
        <v>16</v>
      </c>
      <c r="J7" s="49" t="s">
        <v>16</v>
      </c>
      <c r="L7" s="47" t="s">
        <v>16</v>
      </c>
      <c r="M7" s="48" t="s">
        <v>16</v>
      </c>
      <c r="N7" s="79"/>
    </row>
    <row r="8" spans="1:14" s="15" customFormat="1" ht="26.55" customHeight="1" x14ac:dyDescent="0.25">
      <c r="A8" s="92" t="s">
        <v>40</v>
      </c>
      <c r="B8" s="93"/>
      <c r="C8" s="14"/>
      <c r="D8" s="33"/>
      <c r="E8" s="34"/>
      <c r="F8" s="35"/>
      <c r="H8" s="50"/>
      <c r="I8" s="51"/>
      <c r="J8" s="52"/>
      <c r="L8" s="50"/>
      <c r="M8" s="51"/>
      <c r="N8" s="52"/>
    </row>
    <row r="9" spans="1:14" s="1" customFormat="1" ht="26.55" customHeight="1" x14ac:dyDescent="0.25">
      <c r="A9" s="71" t="s">
        <v>41</v>
      </c>
      <c r="B9" s="72"/>
      <c r="C9" s="2"/>
      <c r="D9" s="36">
        <f>SUM(D10)</f>
        <v>0</v>
      </c>
      <c r="E9" s="36">
        <f t="shared" ref="E9:F9" si="0">SUM(E10)</f>
        <v>0</v>
      </c>
      <c r="F9" s="36">
        <f t="shared" si="0"/>
        <v>0</v>
      </c>
      <c r="H9" s="36">
        <f>SUM(H10)</f>
        <v>0</v>
      </c>
      <c r="I9" s="36">
        <f t="shared" ref="I9:J9" si="1">SUM(I10)</f>
        <v>0</v>
      </c>
      <c r="J9" s="36">
        <f t="shared" si="1"/>
        <v>0</v>
      </c>
      <c r="L9" s="36">
        <f>SUM(L10)</f>
        <v>0</v>
      </c>
      <c r="M9" s="36">
        <f>SUM(M10)</f>
        <v>0</v>
      </c>
      <c r="N9" s="58"/>
    </row>
    <row r="10" spans="1:14" s="17" customFormat="1" ht="15.6" x14ac:dyDescent="0.25">
      <c r="A10" s="23">
        <v>1</v>
      </c>
      <c r="B10" s="11" t="s">
        <v>42</v>
      </c>
      <c r="C10" s="2"/>
      <c r="D10" s="37"/>
      <c r="E10" s="38"/>
      <c r="F10" s="39"/>
      <c r="H10" s="53"/>
      <c r="I10" s="54"/>
      <c r="J10" s="55"/>
      <c r="L10" s="53"/>
      <c r="M10" s="54"/>
      <c r="N10" s="55"/>
    </row>
    <row r="11" spans="1:14" s="62" customFormat="1" ht="26.55" customHeight="1" x14ac:dyDescent="0.25">
      <c r="A11" s="94" t="s">
        <v>39</v>
      </c>
      <c r="B11" s="95"/>
      <c r="C11" s="61"/>
      <c r="D11" s="33">
        <f>SUM(D12:D33)</f>
        <v>610653412</v>
      </c>
      <c r="E11" s="33">
        <f>SUM(E12:E33)</f>
        <v>-2880000</v>
      </c>
      <c r="F11" s="33">
        <f>SUM(F12:F33)</f>
        <v>607773412</v>
      </c>
      <c r="H11" s="33">
        <f>SUM(H12:H33)</f>
        <v>50109200</v>
      </c>
      <c r="I11" s="33">
        <f>SUM(I12:I33)</f>
        <v>557664212</v>
      </c>
      <c r="J11" s="33">
        <f>SUM(J12:J33)</f>
        <v>607773412</v>
      </c>
      <c r="L11" s="33">
        <f>SUM(L12:L33)</f>
        <v>560544212</v>
      </c>
      <c r="M11" s="33">
        <f>SUM(M12:M33)</f>
        <v>0</v>
      </c>
      <c r="N11" s="52"/>
    </row>
    <row r="12" spans="1:14" s="1" customFormat="1" ht="26.55" customHeight="1" x14ac:dyDescent="0.25">
      <c r="A12" s="71" t="s">
        <v>30</v>
      </c>
      <c r="B12" s="72"/>
      <c r="C12" s="2"/>
      <c r="D12" s="36">
        <f>SUM(D13,D17)</f>
        <v>0</v>
      </c>
      <c r="E12" s="36">
        <f t="shared" ref="E12:F12" si="2">SUM(E13,E17)</f>
        <v>0</v>
      </c>
      <c r="F12" s="36">
        <f t="shared" si="2"/>
        <v>0</v>
      </c>
      <c r="H12" s="36">
        <f t="shared" ref="H12:J12" si="3">SUM(H13,H17)</f>
        <v>0</v>
      </c>
      <c r="I12" s="36">
        <f t="shared" si="3"/>
        <v>0</v>
      </c>
      <c r="J12" s="36">
        <f t="shared" si="3"/>
        <v>0</v>
      </c>
      <c r="L12" s="36">
        <f t="shared" ref="L12:M12" si="4">SUM(L13,L17)</f>
        <v>0</v>
      </c>
      <c r="M12" s="36">
        <f t="shared" si="4"/>
        <v>0</v>
      </c>
      <c r="N12" s="58"/>
    </row>
    <row r="13" spans="1:14" s="16" customFormat="1" x14ac:dyDescent="0.25">
      <c r="A13" s="69" t="s">
        <v>29</v>
      </c>
      <c r="B13" s="70"/>
      <c r="C13" s="3"/>
      <c r="D13" s="40"/>
      <c r="E13" s="40"/>
      <c r="F13" s="40"/>
      <c r="H13" s="40"/>
      <c r="I13" s="40"/>
      <c r="J13" s="40"/>
      <c r="L13" s="40"/>
      <c r="M13" s="40"/>
      <c r="N13" s="59"/>
    </row>
    <row r="14" spans="1:14" x14ac:dyDescent="0.25">
      <c r="A14" s="23">
        <v>1</v>
      </c>
      <c r="B14" s="11" t="s">
        <v>3</v>
      </c>
      <c r="C14" s="4"/>
      <c r="D14" s="41"/>
      <c r="E14" s="42"/>
      <c r="F14" s="43">
        <v>0</v>
      </c>
      <c r="H14" s="56"/>
      <c r="I14" s="46">
        <v>0</v>
      </c>
      <c r="J14" s="57">
        <v>0</v>
      </c>
      <c r="L14" s="56">
        <f>D14-H14</f>
        <v>0</v>
      </c>
      <c r="M14" s="45">
        <f>F14-J14</f>
        <v>0</v>
      </c>
      <c r="N14" s="57"/>
    </row>
    <row r="15" spans="1:14" ht="26.55" customHeight="1" x14ac:dyDescent="0.25">
      <c r="A15" s="23">
        <v>2</v>
      </c>
      <c r="B15" s="11" t="s">
        <v>43</v>
      </c>
      <c r="C15" s="4"/>
      <c r="D15" s="41"/>
      <c r="E15" s="42"/>
      <c r="F15" s="43">
        <v>0</v>
      </c>
      <c r="H15" s="56"/>
      <c r="I15" s="46">
        <v>0</v>
      </c>
      <c r="J15" s="57">
        <v>0</v>
      </c>
      <c r="L15" s="56">
        <f t="shared" ref="L15:L16" si="5">D15-H15</f>
        <v>0</v>
      </c>
      <c r="M15" s="45">
        <f t="shared" ref="M15:M16" si="6">F15-J15</f>
        <v>0</v>
      </c>
      <c r="N15" s="57"/>
    </row>
    <row r="16" spans="1:14" ht="16.05" customHeight="1" x14ac:dyDescent="0.25">
      <c r="A16" s="23">
        <v>3</v>
      </c>
      <c r="B16" s="11" t="s">
        <v>44</v>
      </c>
      <c r="C16" s="5"/>
      <c r="D16" s="41"/>
      <c r="E16" s="42"/>
      <c r="F16" s="43">
        <v>0</v>
      </c>
      <c r="H16" s="56"/>
      <c r="I16" s="46">
        <v>0</v>
      </c>
      <c r="J16" s="57">
        <v>0</v>
      </c>
      <c r="L16" s="56">
        <f t="shared" si="5"/>
        <v>0</v>
      </c>
      <c r="M16" s="45">
        <f t="shared" si="6"/>
        <v>0</v>
      </c>
      <c r="N16" s="57"/>
    </row>
    <row r="17" spans="1:14" s="16" customFormat="1" x14ac:dyDescent="0.25">
      <c r="A17" s="69" t="s">
        <v>28</v>
      </c>
      <c r="B17" s="70"/>
      <c r="C17" s="3"/>
      <c r="D17" s="40"/>
      <c r="E17" s="40"/>
      <c r="F17" s="40">
        <v>0</v>
      </c>
      <c r="H17" s="40"/>
      <c r="I17" s="40">
        <v>0</v>
      </c>
      <c r="J17" s="40">
        <v>0</v>
      </c>
      <c r="L17" s="40">
        <v>0</v>
      </c>
      <c r="M17" s="26">
        <v>0</v>
      </c>
      <c r="N17" s="59"/>
    </row>
    <row r="18" spans="1:14" x14ac:dyDescent="0.25">
      <c r="A18" s="23">
        <v>1</v>
      </c>
      <c r="B18" s="11" t="s">
        <v>4</v>
      </c>
      <c r="C18" s="6"/>
      <c r="D18" s="41">
        <v>111708372</v>
      </c>
      <c r="E18" s="42">
        <v>-3000000</v>
      </c>
      <c r="F18" s="43">
        <v>108708372</v>
      </c>
      <c r="H18" s="56"/>
      <c r="I18" s="46">
        <v>108708372</v>
      </c>
      <c r="J18" s="57">
        <v>108708372</v>
      </c>
      <c r="L18" s="56">
        <f t="shared" ref="L18:L25" si="7">D18-H18</f>
        <v>111708372</v>
      </c>
      <c r="M18" s="45">
        <f t="shared" ref="M18:M25" si="8">F18-J18</f>
        <v>0</v>
      </c>
      <c r="N18" s="57"/>
    </row>
    <row r="19" spans="1:14" x14ac:dyDescent="0.25">
      <c r="A19" s="23">
        <v>2</v>
      </c>
      <c r="B19" s="12" t="s">
        <v>5</v>
      </c>
      <c r="C19" s="6"/>
      <c r="D19" s="41">
        <v>502040</v>
      </c>
      <c r="E19" s="42"/>
      <c r="F19" s="43">
        <v>502040</v>
      </c>
      <c r="H19" s="56"/>
      <c r="I19" s="46">
        <v>502040</v>
      </c>
      <c r="J19" s="57">
        <v>502040</v>
      </c>
      <c r="L19" s="56">
        <f t="shared" si="7"/>
        <v>502040</v>
      </c>
      <c r="M19" s="45">
        <f t="shared" si="8"/>
        <v>0</v>
      </c>
      <c r="N19" s="57"/>
    </row>
    <row r="20" spans="1:14" x14ac:dyDescent="0.25">
      <c r="A20" s="23">
        <v>3</v>
      </c>
      <c r="B20" s="11" t="s">
        <v>6</v>
      </c>
      <c r="C20" s="4"/>
      <c r="D20" s="41"/>
      <c r="E20" s="42"/>
      <c r="F20" s="43">
        <v>0</v>
      </c>
      <c r="H20" s="56"/>
      <c r="I20" s="46">
        <v>0</v>
      </c>
      <c r="J20" s="57">
        <v>0</v>
      </c>
      <c r="L20" s="56">
        <f t="shared" si="7"/>
        <v>0</v>
      </c>
      <c r="M20" s="45">
        <f t="shared" si="8"/>
        <v>0</v>
      </c>
      <c r="N20" s="57"/>
    </row>
    <row r="21" spans="1:14" x14ac:dyDescent="0.25">
      <c r="A21" s="23">
        <v>4</v>
      </c>
      <c r="B21" s="11" t="s">
        <v>7</v>
      </c>
      <c r="C21" s="5"/>
      <c r="D21" s="41"/>
      <c r="E21" s="42"/>
      <c r="F21" s="43">
        <v>0</v>
      </c>
      <c r="H21" s="56"/>
      <c r="I21" s="46">
        <v>0</v>
      </c>
      <c r="J21" s="57">
        <v>0</v>
      </c>
      <c r="L21" s="56">
        <f t="shared" si="7"/>
        <v>0</v>
      </c>
      <c r="M21" s="45">
        <f t="shared" si="8"/>
        <v>0</v>
      </c>
      <c r="N21" s="57"/>
    </row>
    <row r="22" spans="1:14" x14ac:dyDescent="0.25">
      <c r="A22" s="23">
        <v>5</v>
      </c>
      <c r="B22" s="12" t="s">
        <v>8</v>
      </c>
      <c r="C22" s="7"/>
      <c r="D22" s="41"/>
      <c r="E22" s="42"/>
      <c r="F22" s="43">
        <v>0</v>
      </c>
      <c r="H22" s="56"/>
      <c r="I22" s="46">
        <v>0</v>
      </c>
      <c r="J22" s="57">
        <v>0</v>
      </c>
      <c r="L22" s="56">
        <f t="shared" si="7"/>
        <v>0</v>
      </c>
      <c r="M22" s="45">
        <f t="shared" si="8"/>
        <v>0</v>
      </c>
      <c r="N22" s="57"/>
    </row>
    <row r="23" spans="1:14" x14ac:dyDescent="0.25">
      <c r="A23" s="23">
        <v>6</v>
      </c>
      <c r="B23" s="12" t="s">
        <v>9</v>
      </c>
      <c r="C23" s="7"/>
      <c r="D23" s="41"/>
      <c r="E23" s="42"/>
      <c r="F23" s="43">
        <v>0</v>
      </c>
      <c r="H23" s="56"/>
      <c r="I23" s="46">
        <v>0</v>
      </c>
      <c r="J23" s="57">
        <v>0</v>
      </c>
      <c r="L23" s="56">
        <f t="shared" si="7"/>
        <v>0</v>
      </c>
      <c r="M23" s="45">
        <f t="shared" si="8"/>
        <v>0</v>
      </c>
      <c r="N23" s="57"/>
    </row>
    <row r="24" spans="1:14" x14ac:dyDescent="0.25">
      <c r="A24" s="23">
        <v>7</v>
      </c>
      <c r="B24" s="12" t="s">
        <v>10</v>
      </c>
      <c r="C24" s="8"/>
      <c r="D24" s="41"/>
      <c r="E24" s="42"/>
      <c r="F24" s="43">
        <v>0</v>
      </c>
      <c r="H24" s="56"/>
      <c r="I24" s="46">
        <v>0</v>
      </c>
      <c r="J24" s="57">
        <v>0</v>
      </c>
      <c r="L24" s="56">
        <f t="shared" si="7"/>
        <v>0</v>
      </c>
      <c r="M24" s="45">
        <f t="shared" si="8"/>
        <v>0</v>
      </c>
      <c r="N24" s="57"/>
    </row>
    <row r="25" spans="1:14" x14ac:dyDescent="0.25">
      <c r="A25" s="23">
        <v>8</v>
      </c>
      <c r="B25" s="12" t="s">
        <v>11</v>
      </c>
      <c r="C25" s="7"/>
      <c r="D25" s="41"/>
      <c r="E25" s="42"/>
      <c r="F25" s="43">
        <v>0</v>
      </c>
      <c r="H25" s="56"/>
      <c r="I25" s="46">
        <v>0</v>
      </c>
      <c r="J25" s="57">
        <v>0</v>
      </c>
      <c r="L25" s="56">
        <f t="shared" si="7"/>
        <v>0</v>
      </c>
      <c r="M25" s="45">
        <f t="shared" si="8"/>
        <v>0</v>
      </c>
      <c r="N25" s="57"/>
    </row>
    <row r="26" spans="1:14" ht="30" customHeight="1" x14ac:dyDescent="0.25">
      <c r="A26" s="71" t="s">
        <v>26</v>
      </c>
      <c r="B26" s="72"/>
      <c r="C26" s="7"/>
      <c r="D26" s="36"/>
      <c r="E26" s="36"/>
      <c r="F26" s="36"/>
      <c r="H26" s="64"/>
      <c r="I26" s="64"/>
      <c r="J26" s="64"/>
      <c r="L26" s="36"/>
      <c r="M26" s="13"/>
      <c r="N26" s="58"/>
    </row>
    <row r="27" spans="1:14" s="16" customFormat="1" x14ac:dyDescent="0.25">
      <c r="A27" s="69" t="s">
        <v>27</v>
      </c>
      <c r="B27" s="70"/>
      <c r="C27" s="9"/>
      <c r="D27" s="40"/>
      <c r="E27" s="40"/>
      <c r="F27" s="40">
        <v>0</v>
      </c>
      <c r="H27" s="65"/>
      <c r="I27" s="65"/>
      <c r="J27" s="65">
        <v>0</v>
      </c>
      <c r="L27" s="40">
        <v>0</v>
      </c>
      <c r="M27" s="26">
        <v>0</v>
      </c>
      <c r="N27" s="59"/>
    </row>
    <row r="28" spans="1:14" x14ac:dyDescent="0.25">
      <c r="A28" s="23">
        <v>1</v>
      </c>
      <c r="B28" s="11" t="s">
        <v>45</v>
      </c>
      <c r="C28" s="4"/>
      <c r="D28" s="41">
        <v>498282000</v>
      </c>
      <c r="E28" s="42"/>
      <c r="F28" s="43">
        <v>498282000</v>
      </c>
      <c r="H28" s="66">
        <v>49828200</v>
      </c>
      <c r="I28" s="66">
        <v>448453800</v>
      </c>
      <c r="J28" s="66">
        <v>498282000</v>
      </c>
      <c r="L28" s="56">
        <f t="shared" ref="L28" si="9">D28-H28</f>
        <v>448453800</v>
      </c>
      <c r="M28" s="45">
        <f t="shared" ref="M28" si="10">F28-J28</f>
        <v>0</v>
      </c>
      <c r="N28" s="57"/>
    </row>
    <row r="29" spans="1:14" s="16" customFormat="1" ht="13.8" customHeight="1" x14ac:dyDescent="0.25">
      <c r="A29" s="73" t="s">
        <v>46</v>
      </c>
      <c r="B29" s="74"/>
      <c r="C29" s="9"/>
      <c r="D29" s="40"/>
      <c r="E29" s="40"/>
      <c r="F29" s="40">
        <v>0</v>
      </c>
      <c r="H29" s="65"/>
      <c r="I29" s="65">
        <v>0</v>
      </c>
      <c r="J29" s="65">
        <v>0</v>
      </c>
      <c r="L29" s="40"/>
      <c r="M29" s="26"/>
      <c r="N29" s="59"/>
    </row>
    <row r="30" spans="1:14" x14ac:dyDescent="0.25">
      <c r="A30" s="23">
        <v>1</v>
      </c>
      <c r="B30" s="12" t="s">
        <v>47</v>
      </c>
      <c r="C30" s="8"/>
      <c r="D30" s="41"/>
      <c r="E30" s="42"/>
      <c r="F30" s="43">
        <v>0</v>
      </c>
      <c r="H30" s="66"/>
      <c r="I30" s="66">
        <v>0</v>
      </c>
      <c r="J30" s="66">
        <v>0</v>
      </c>
      <c r="L30" s="66">
        <f t="shared" ref="L30:L33" si="11">D30-H30</f>
        <v>0</v>
      </c>
      <c r="M30" s="67">
        <f t="shared" ref="M30:M33" si="12">F30-J30</f>
        <v>0</v>
      </c>
      <c r="N30" s="66"/>
    </row>
    <row r="31" spans="1:14" x14ac:dyDescent="0.25">
      <c r="A31" s="23">
        <v>2</v>
      </c>
      <c r="B31" s="12" t="s">
        <v>48</v>
      </c>
      <c r="C31" s="8"/>
      <c r="D31" s="41">
        <v>161000</v>
      </c>
      <c r="E31" s="63">
        <v>120000</v>
      </c>
      <c r="F31" s="43">
        <v>281000</v>
      </c>
      <c r="H31" s="66">
        <v>281000</v>
      </c>
      <c r="I31" s="66">
        <v>0</v>
      </c>
      <c r="J31" s="66">
        <v>281000</v>
      </c>
      <c r="L31" s="66">
        <f t="shared" si="11"/>
        <v>-120000</v>
      </c>
      <c r="M31" s="67">
        <f t="shared" si="12"/>
        <v>0</v>
      </c>
      <c r="N31" s="66"/>
    </row>
    <row r="32" spans="1:14" x14ac:dyDescent="0.25">
      <c r="A32" s="23">
        <v>3</v>
      </c>
      <c r="B32" s="12" t="s">
        <v>49</v>
      </c>
      <c r="C32" s="8"/>
      <c r="D32" s="41"/>
      <c r="E32" s="63"/>
      <c r="F32" s="43">
        <v>0</v>
      </c>
      <c r="H32" s="66"/>
      <c r="I32" s="66">
        <v>0</v>
      </c>
      <c r="J32" s="66">
        <v>0</v>
      </c>
      <c r="L32" s="66">
        <f t="shared" si="11"/>
        <v>0</v>
      </c>
      <c r="M32" s="67">
        <f t="shared" si="12"/>
        <v>0</v>
      </c>
      <c r="N32" s="66"/>
    </row>
    <row r="33" spans="1:14" x14ac:dyDescent="0.25">
      <c r="A33" s="23">
        <v>4</v>
      </c>
      <c r="B33" s="12" t="s">
        <v>50</v>
      </c>
      <c r="C33" s="8"/>
      <c r="D33" s="41"/>
      <c r="E33" s="63"/>
      <c r="F33" s="43">
        <v>0</v>
      </c>
      <c r="H33" s="66"/>
      <c r="I33" s="66">
        <v>0</v>
      </c>
      <c r="J33" s="66">
        <v>0</v>
      </c>
      <c r="L33" s="66">
        <f t="shared" si="11"/>
        <v>0</v>
      </c>
      <c r="M33" s="67">
        <f t="shared" si="12"/>
        <v>0</v>
      </c>
      <c r="N33" s="66"/>
    </row>
    <row r="34" spans="1:14" s="25" customFormat="1" ht="31.5" customHeight="1" x14ac:dyDescent="0.25">
      <c r="A34" s="75" t="s">
        <v>31</v>
      </c>
      <c r="B34" s="76"/>
      <c r="C34" s="24"/>
      <c r="D34" s="44">
        <f>SUM(D35,D37,D39)</f>
        <v>0</v>
      </c>
      <c r="E34" s="44">
        <f t="shared" ref="E34:F34" si="13">SUM(E35,E37,E39)</f>
        <v>0</v>
      </c>
      <c r="F34" s="44">
        <f t="shared" si="13"/>
        <v>0</v>
      </c>
      <c r="H34" s="44">
        <f t="shared" ref="H34:J34" si="14">SUM(H35,H37,H39)</f>
        <v>0</v>
      </c>
      <c r="I34" s="44">
        <f t="shared" si="14"/>
        <v>0</v>
      </c>
      <c r="J34" s="44">
        <f t="shared" si="14"/>
        <v>0</v>
      </c>
      <c r="L34" s="44">
        <f t="shared" ref="L34:M34" si="15">SUM(L35,L37,L39)</f>
        <v>0</v>
      </c>
      <c r="M34" s="44">
        <f t="shared" si="15"/>
        <v>0</v>
      </c>
      <c r="N34" s="35"/>
    </row>
    <row r="35" spans="1:14" x14ac:dyDescent="0.25">
      <c r="A35" s="69" t="s">
        <v>32</v>
      </c>
      <c r="B35" s="70"/>
      <c r="C35" s="9"/>
      <c r="D35" s="40">
        <f>D36</f>
        <v>0</v>
      </c>
      <c r="E35" s="40">
        <f t="shared" ref="E35:F35" si="16">E36</f>
        <v>0</v>
      </c>
      <c r="F35" s="40">
        <f t="shared" si="16"/>
        <v>0</v>
      </c>
      <c r="H35" s="40">
        <f t="shared" ref="H35:J35" si="17">H36</f>
        <v>0</v>
      </c>
      <c r="I35" s="40">
        <f t="shared" si="17"/>
        <v>0</v>
      </c>
      <c r="J35" s="40">
        <f t="shared" si="17"/>
        <v>0</v>
      </c>
      <c r="L35" s="40">
        <f t="shared" ref="L35:M35" si="18">L36</f>
        <v>0</v>
      </c>
      <c r="M35" s="40">
        <f t="shared" si="18"/>
        <v>0</v>
      </c>
      <c r="N35" s="60"/>
    </row>
    <row r="36" spans="1:14" x14ac:dyDescent="0.25">
      <c r="A36" s="23">
        <v>1</v>
      </c>
      <c r="B36" s="11" t="s">
        <v>33</v>
      </c>
      <c r="C36" s="5"/>
      <c r="D36" s="41"/>
      <c r="E36" s="42"/>
      <c r="F36" s="43"/>
      <c r="H36" s="56"/>
      <c r="I36" s="46"/>
      <c r="J36" s="57"/>
      <c r="L36" s="56"/>
      <c r="M36" s="46"/>
      <c r="N36" s="57"/>
    </row>
    <row r="37" spans="1:14" x14ac:dyDescent="0.25">
      <c r="A37" s="69" t="s">
        <v>34</v>
      </c>
      <c r="B37" s="70"/>
      <c r="C37" s="5"/>
      <c r="D37" s="40">
        <f>D38</f>
        <v>0</v>
      </c>
      <c r="E37" s="40">
        <f t="shared" ref="E37:F37" si="19">E38</f>
        <v>0</v>
      </c>
      <c r="F37" s="40">
        <f t="shared" si="19"/>
        <v>0</v>
      </c>
      <c r="H37" s="40">
        <f t="shared" ref="H37:J37" si="20">H38</f>
        <v>0</v>
      </c>
      <c r="I37" s="40">
        <f t="shared" si="20"/>
        <v>0</v>
      </c>
      <c r="J37" s="40">
        <f t="shared" si="20"/>
        <v>0</v>
      </c>
      <c r="L37" s="40">
        <f t="shared" ref="L37:M37" si="21">L38</f>
        <v>0</v>
      </c>
      <c r="M37" s="40">
        <f t="shared" si="21"/>
        <v>0</v>
      </c>
      <c r="N37" s="60"/>
    </row>
    <row r="38" spans="1:14" x14ac:dyDescent="0.25">
      <c r="A38" s="23">
        <v>1</v>
      </c>
      <c r="B38" s="11" t="s">
        <v>35</v>
      </c>
      <c r="C38" s="5"/>
      <c r="D38" s="41"/>
      <c r="E38" s="42"/>
      <c r="F38" s="43"/>
      <c r="H38" s="56"/>
      <c r="I38" s="46"/>
      <c r="J38" s="57"/>
      <c r="L38" s="56"/>
      <c r="M38" s="46"/>
      <c r="N38" s="57"/>
    </row>
    <row r="39" spans="1:14" x14ac:dyDescent="0.25">
      <c r="A39" s="69" t="s">
        <v>38</v>
      </c>
      <c r="B39" s="70"/>
      <c r="C39" s="5"/>
      <c r="D39" s="40">
        <f>SUM(D40:D41)</f>
        <v>0</v>
      </c>
      <c r="E39" s="40">
        <f t="shared" ref="E39:F39" si="22">SUM(E40:E41)</f>
        <v>0</v>
      </c>
      <c r="F39" s="40">
        <f t="shared" si="22"/>
        <v>0</v>
      </c>
      <c r="H39" s="40">
        <f t="shared" ref="H39:J39" si="23">SUM(H40:H41)</f>
        <v>0</v>
      </c>
      <c r="I39" s="40">
        <f t="shared" si="23"/>
        <v>0</v>
      </c>
      <c r="J39" s="40">
        <f t="shared" si="23"/>
        <v>0</v>
      </c>
      <c r="L39" s="40">
        <f t="shared" ref="L39:M39" si="24">SUM(L40:L41)</f>
        <v>0</v>
      </c>
      <c r="M39" s="40">
        <f t="shared" si="24"/>
        <v>0</v>
      </c>
      <c r="N39" s="60"/>
    </row>
    <row r="40" spans="1:14" x14ac:dyDescent="0.25">
      <c r="A40" s="23">
        <v>1</v>
      </c>
      <c r="B40" s="11" t="s">
        <v>36</v>
      </c>
      <c r="C40" s="5"/>
      <c r="D40" s="41"/>
      <c r="E40" s="42"/>
      <c r="F40" s="43"/>
      <c r="H40" s="56"/>
      <c r="I40" s="46"/>
      <c r="J40" s="57"/>
      <c r="L40" s="56"/>
      <c r="M40" s="46"/>
      <c r="N40" s="57"/>
    </row>
    <row r="41" spans="1:14" x14ac:dyDescent="0.25">
      <c r="A41" s="23">
        <v>2</v>
      </c>
      <c r="B41" s="11" t="s">
        <v>37</v>
      </c>
      <c r="C41" s="5"/>
      <c r="D41" s="41"/>
      <c r="E41" s="42"/>
      <c r="F41" s="43"/>
      <c r="H41" s="56"/>
      <c r="I41" s="46"/>
      <c r="J41" s="57"/>
      <c r="L41" s="56"/>
      <c r="M41" s="46"/>
      <c r="N41" s="57"/>
    </row>
  </sheetData>
  <mergeCells count="20">
    <mergeCell ref="N5:N7"/>
    <mergeCell ref="A6:A7"/>
    <mergeCell ref="B6:B7"/>
    <mergeCell ref="A17:B17"/>
    <mergeCell ref="D5:F5"/>
    <mergeCell ref="H5:J5"/>
    <mergeCell ref="L5:L6"/>
    <mergeCell ref="M5:M6"/>
    <mergeCell ref="A8:B8"/>
    <mergeCell ref="A9:B9"/>
    <mergeCell ref="A11:B11"/>
    <mergeCell ref="A12:B12"/>
    <mergeCell ref="A13:B13"/>
    <mergeCell ref="A39:B39"/>
    <mergeCell ref="A26:B26"/>
    <mergeCell ref="A27:B27"/>
    <mergeCell ref="A29:B29"/>
    <mergeCell ref="A34:B34"/>
    <mergeCell ref="A35:B35"/>
    <mergeCell ref="A37:B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PwC</cp:lastModifiedBy>
  <dcterms:created xsi:type="dcterms:W3CDTF">2015-11-18T11:08:58Z</dcterms:created>
  <dcterms:modified xsi:type="dcterms:W3CDTF">2019-03-30T10:04:34Z</dcterms:modified>
</cp:coreProperties>
</file>