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ntcns\"/>
    </mc:Choice>
  </mc:AlternateContent>
  <xr:revisionPtr revIDLastSave="0" documentId="8_{DE0042DB-67B6-476B-9839-C74E9CB83AA8}" xr6:coauthVersionLast="47" xr6:coauthVersionMax="47" xr10:uidLastSave="{00000000-0000-0000-0000-000000000000}"/>
  <bookViews>
    <workbookView xWindow="-108" yWindow="-108" windowWidth="23256" windowHeight="12456" tabRatio="773" xr2:uid="{00000000-000D-0000-FFFF-FFFF00000000}"/>
  </bookViews>
  <sheets>
    <sheet name="Tổng hợp điểm" sheetId="1" r:id="rId1"/>
    <sheet name="Điểm thực hành các buổi" sheetId="2" r:id="rId2"/>
    <sheet name="Điểm bài tập lớn" sheetId="5" r:id="rId3"/>
    <sheet name="Điểm lý thuyết" sheetId="6" r:id="rId4"/>
    <sheet name="Các bảng tham chiếu &amp; Thống kê" sheetId="7" r:id="rId5"/>
    <sheet name="Sinh viên điểm &lt; 7" sheetId="8" r:id="rId6"/>
    <sheet name="Sinh viên điểm &gt;= 7" sheetId="9" r:id="rId7"/>
  </sheets>
  <definedNames>
    <definedName name="_xlnm._FilterDatabase" localSheetId="0" hidden="1">'Tổng hợp điểm'!$B$6:$K$45</definedName>
    <definedName name="_xlnm.Criteria" localSheetId="4">'Các bảng tham chiếu &amp; Thống kê'!$F$54:$I$55</definedName>
    <definedName name="_xlnm.Extract" localSheetId="4">'Các bảng tham chiếu &amp; Thống kê'!$K$56:$T$56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7" i="1"/>
  <c r="I15" i="1"/>
  <c r="H8" i="1"/>
  <c r="I8" i="1" s="1"/>
  <c r="H9" i="1"/>
  <c r="I9" i="1" s="1"/>
  <c r="H10" i="1"/>
  <c r="I10" i="1" s="1"/>
  <c r="H11" i="1"/>
  <c r="H12" i="1"/>
  <c r="H13" i="1"/>
  <c r="H14" i="1"/>
  <c r="H15" i="1"/>
  <c r="H16" i="1"/>
  <c r="H17" i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H30" i="1"/>
  <c r="H31" i="1"/>
  <c r="H32" i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H44" i="1"/>
  <c r="H45" i="1"/>
  <c r="H7" i="1"/>
  <c r="G8" i="1"/>
  <c r="G9" i="1"/>
  <c r="G10" i="1"/>
  <c r="G11" i="1"/>
  <c r="G12" i="1"/>
  <c r="I12" i="1" s="1"/>
  <c r="G13" i="1"/>
  <c r="I13" i="1" s="1"/>
  <c r="G14" i="1"/>
  <c r="I14" i="1" s="1"/>
  <c r="G15" i="1"/>
  <c r="G16" i="1"/>
  <c r="I16" i="1" s="1"/>
  <c r="G17" i="1"/>
  <c r="I17" i="1" s="1"/>
  <c r="G18" i="1"/>
  <c r="I18" i="1" s="1"/>
  <c r="G19" i="1"/>
  <c r="G20" i="1"/>
  <c r="G21" i="1"/>
  <c r="G22" i="1"/>
  <c r="G23" i="1"/>
  <c r="G24" i="1"/>
  <c r="G25" i="1"/>
  <c r="G26" i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G36" i="1"/>
  <c r="G37" i="1"/>
  <c r="G38" i="1"/>
  <c r="G39" i="1"/>
  <c r="G40" i="1"/>
  <c r="G41" i="1"/>
  <c r="G42" i="1"/>
  <c r="G43" i="1"/>
  <c r="G44" i="1"/>
  <c r="I44" i="1" s="1"/>
  <c r="G45" i="1"/>
  <c r="I45" i="1" s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7" i="1"/>
  <c r="D7" i="1"/>
  <c r="I7" i="1" s="1"/>
  <c r="D8" i="1"/>
  <c r="D9" i="1"/>
  <c r="D10" i="1"/>
  <c r="D11" i="1"/>
  <c r="I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I43" i="1" s="1"/>
  <c r="D44" i="1"/>
  <c r="D4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</calcChain>
</file>

<file path=xl/sharedStrings.xml><?xml version="1.0" encoding="utf-8"?>
<sst xmlns="http://schemas.openxmlformats.org/spreadsheetml/2006/main" count="424" uniqueCount="163">
  <si>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</si>
  <si>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</si>
  <si>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</si>
  <si>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</si>
  <si>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</si>
  <si>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</si>
  <si>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</si>
  <si>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</si>
  <si>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</si>
  <si>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</si>
  <si>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</si>
  <si>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</si>
  <si>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</si>
  <si>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</si>
  <si>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</si>
  <si>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</si>
  <si>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</si>
  <si>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</si>
  <si>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</si>
  <si>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</si>
  <si>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</si>
  <si>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</si>
  <si>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</si>
  <si>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</si>
  <si>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</si>
  <si>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</si>
  <si>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</si>
  <si>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</si>
  <si>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</si>
  <si>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</si>
  <si>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</si>
  <si>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</si>
  <si>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</si>
  <si>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</si>
  <si>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</si>
  <si>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</si>
  <si>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</si>
  <si>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</si>
  <si>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</si>
  <si>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</si>
  <si>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</si>
  <si>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</si>
  <si>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</si>
  <si>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</si>
  <si>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</si>
  <si>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</si>
  <si>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</si>
  <si>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</si>
  <si>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</si>
  <si>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</si>
  <si>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</si>
  <si>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</si>
  <si>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</si>
  <si>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</si>
  <si>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</si>
  <si>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</si>
  <si>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</si>
  <si>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</si>
  <si>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</si>
  <si>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</si>
  <si>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</si>
  <si>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</si>
  <si>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</si>
  <si>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</si>
  <si>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</si>
  <si>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</si>
  <si>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</si>
  <si>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</si>
  <si>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</si>
  <si>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</si>
  <si>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</si>
  <si>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</si>
  <si>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</si>
  <si>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</si>
  <si>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</si>
  <si>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</si>
  <si>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</si>
  <si>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</si>
  <si>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</si>
  <si>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</si>
  <si>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</si>
  <si>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</si>
  <si>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</si>
  <si>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</si>
  <si>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</si>
  <si>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</si>
  <si>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</si>
  <si>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</si>
  <si>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</si>
  <si>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</si>
  <si>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</si>
  <si>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</si>
  <si>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</si>
  <si>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</si>
  <si>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</si>
  <si>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</si>
  <si>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</si>
  <si>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</si>
  <si>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</si>
  <si>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</si>
  <si>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</si>
  <si>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</si>
  <si>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</si>
  <si>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</si>
  <si>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</si>
  <si>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</si>
  <si>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</si>
  <si>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</si>
  <si>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</si>
  <si>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</si>
  <si>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</si>
  <si>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</si>
  <si>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</si>
  <si>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</si>
  <si>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</si>
  <si>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</si>
  <si>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</si>
  <si>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</si>
  <si>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</si>
  <si>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</si>
  <si>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</si>
  <si>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</si>
  <si>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</si>
  <si>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</si>
  <si>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</si>
  <si>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</si>
  <si>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</si>
  <si>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</si>
  <si>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</si>
  <si>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</si>
  <si>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</si>
  <si>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</si>
  <si>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</si>
  <si>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</si>
  <si>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</si>
  <si>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</si>
  <si>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</si>
  <si>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</si>
  <si>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</si>
  <si>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</si>
  <si>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</si>
  <si>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</si>
  <si>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</si>
  <si>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</si>
  <si>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</si>
  <si>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</si>
  <si>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</si>
  <si>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</si>
  <si>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</si>
  <si>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</si>
  <si>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</si>
  <si>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</si>
  <si>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</si>
  <si>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</si>
  <si>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</si>
  <si>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???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</si>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</sst>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0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45"/>
  <sheetViews>
    <sheetView tabSelected="1" topLeftCell="B1" zoomScale="70" zoomScaleNormal="70" workbookViewId="0">
      <selection activeCell="K7" sqref="K7"/>
    </sheetView>
  </sheetViews>
  <sheetFormatPr defaultColWidth="15.6640625" defaultRowHeight="15.6" x14ac:dyDescent="0.25"/>
  <cols>
    <col min="1" max="1" width="6.6640625" style="4" bestFit="1" customWidth="1"/>
    <col min="2" max="2" width="15.6640625" style="4"/>
    <col min="3" max="3" width="29.109375" style="4" customWidth="1"/>
    <col min="4" max="9" width="15.6640625" style="4"/>
    <col min="10" max="10" width="19.6640625" style="41" customWidth="1"/>
    <col min="11" max="16384" width="15.6640625" style="4"/>
  </cols>
  <sheetData>
    <row r="1" spans="1:11" ht="20.399999999999999" x14ac:dyDescent="0.25">
      <c r="A1" s="11"/>
      <c r="B1" s="24" t="s">
        <v>13</v>
      </c>
      <c r="C1" s="24"/>
      <c r="D1" s="24"/>
      <c r="E1" s="24"/>
      <c r="F1" s="24"/>
      <c r="G1" s="24"/>
      <c r="H1" s="24"/>
      <c r="I1" s="11"/>
      <c r="J1" s="8"/>
      <c r="K1" s="11"/>
    </row>
    <row r="2" spans="1:11" x14ac:dyDescent="0.25">
      <c r="A2" s="11"/>
      <c r="B2" s="12" t="s">
        <v>0</v>
      </c>
      <c r="C2" s="12">
        <v>1043</v>
      </c>
      <c r="D2" s="25" t="s">
        <v>1</v>
      </c>
      <c r="E2" s="25"/>
      <c r="F2" s="25" t="s">
        <v>2</v>
      </c>
      <c r="G2" s="25"/>
      <c r="H2" s="25"/>
      <c r="I2" s="11"/>
      <c r="J2" s="8"/>
      <c r="K2" s="11"/>
    </row>
    <row r="3" spans="1:11" x14ac:dyDescent="0.25">
      <c r="A3" s="11"/>
      <c r="B3" s="12" t="s">
        <v>3</v>
      </c>
      <c r="C3" s="12" t="s">
        <v>4</v>
      </c>
      <c r="D3" s="25" t="s">
        <v>5</v>
      </c>
      <c r="E3" s="25"/>
      <c r="F3" s="25">
        <v>8</v>
      </c>
      <c r="G3" s="25"/>
      <c r="H3" s="25"/>
      <c r="I3" s="11"/>
      <c r="J3" s="8"/>
      <c r="K3" s="11"/>
    </row>
    <row r="4" spans="1:11" x14ac:dyDescent="0.25">
      <c r="A4" s="11"/>
      <c r="B4" s="12" t="s">
        <v>6</v>
      </c>
      <c r="C4" s="12" t="s">
        <v>7</v>
      </c>
      <c r="D4" s="25" t="s">
        <v>8</v>
      </c>
      <c r="E4" s="25"/>
      <c r="F4" s="25">
        <v>1</v>
      </c>
      <c r="G4" s="25"/>
      <c r="H4" s="25"/>
      <c r="I4" s="11"/>
      <c r="J4" s="8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8"/>
      <c r="K5" s="11"/>
    </row>
    <row r="6" spans="1:11" ht="31.2" x14ac:dyDescent="0.25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x14ac:dyDescent="0.25">
      <c r="A7" s="8">
        <v>1</v>
      </c>
      <c r="B7" s="16" t="s">
        <v>20</v>
      </c>
      <c r="C7" s="16" t="str">
        <f>VLOOKUP(RIGHT(B7,8),'Các bảng tham chiếu &amp; Thống kê'!$B$14:$C$52,2,FALSE)</f>
        <v>Nguyễn Phước Hiếu</v>
      </c>
      <c r="D7" s="13">
        <f>VLOOKUP(RIGHT(B7,8),'Điểm thực hành các buổi'!$B$3:$F$41,3,FALSE)</f>
        <v>0.45</v>
      </c>
      <c r="E7" s="13">
        <f>VLOOKUP(RIGHT(B7,8),'Điểm thực hành các buổi'!$B$3:$F$41,4,FALSE)</f>
        <v>0.25</v>
      </c>
      <c r="F7" s="13">
        <f>VLOOKUP(RIGHT(B7,8),'Điểm thực hành các buổi'!$B$3:$F$41,5,FALSE)</f>
        <v>0.3</v>
      </c>
      <c r="G7" s="13">
        <f>VLOOKUP(RIGHT(B7,8),'Điểm bài tập lớn'!$B$3:$D$41,3,FALSE)</f>
        <v>0.5</v>
      </c>
      <c r="H7" s="13">
        <f>VLOOKUP(RIGHT(B7,8),'Điểm lý thuyết'!$B$3:$D$41,3,FALSE)</f>
        <v>4.2</v>
      </c>
      <c r="I7" s="13">
        <f>IF(H7=-3, 0, ROUND(D7+F7+E7+G7+0.6*H7, 1))</f>
        <v>4</v>
      </c>
      <c r="J7" s="13">
        <f>IF(OR(G7=0, VALUE(LEFT(B7,1))&gt;2), 0, ROUND(I7 + VLOOKUP(VALUE(LEFT(B7,1)), 'Các bảng tham chiếu &amp; Thống kê'!$E$2:$F$5, 2, FALSE), 1))</f>
        <v>5</v>
      </c>
      <c r="K7" s="13" t="str">
        <f>VLOOKUP(J7,'Các bảng tham chiếu &amp; Thống kê'!$A$3:$B$10, 2, TRUE)</f>
        <v>D+</v>
      </c>
    </row>
    <row r="8" spans="1:11" x14ac:dyDescent="0.25">
      <c r="A8" s="8">
        <v>2</v>
      </c>
      <c r="B8" s="16" t="s">
        <v>22</v>
      </c>
      <c r="C8" s="16" t="str">
        <f>VLOOKUP(RIGHT(B8,8),'Các bảng tham chiếu &amp; Thống kê'!$B$14:$C$52,2,FALSE)</f>
        <v>Lý Minh Trí</v>
      </c>
      <c r="D8" s="13">
        <f>VLOOKUP(RIGHT(B8,8),'Điểm thực hành các buổi'!$B$3:$F$41,3,FALSE)</f>
        <v>0.5</v>
      </c>
      <c r="E8" s="13">
        <f>VLOOKUP(RIGHT(B8,8),'Điểm thực hành các buổi'!$B$3:$F$41,4,FALSE)</f>
        <v>0.35</v>
      </c>
      <c r="F8" s="13">
        <f>VLOOKUP(RIGHT(B8,8),'Điểm thực hành các buổi'!$B$3:$F$41,5,FALSE)</f>
        <v>0.4</v>
      </c>
      <c r="G8" s="13">
        <f>VLOOKUP(RIGHT(B8,8),'Điểm bài tập lớn'!$B$3:$D$41,3,FALSE)</f>
        <v>1</v>
      </c>
      <c r="H8" s="13">
        <f>VLOOKUP(RIGHT(B8,8),'Điểm lý thuyết'!$B$3:$D$41,3,FALSE)</f>
        <v>5.8</v>
      </c>
      <c r="I8" s="13">
        <f t="shared" ref="I8:I45" si="0">IF(H8=-3, 0, ROUND(D8+F8+E8+G8+0.6*H8, 1))</f>
        <v>5.7</v>
      </c>
      <c r="J8" s="13">
        <f>IF(OR(G8=0, VALUE(LEFT(B8,1))&gt;2), 0, ROUND(I8 + VLOOKUP(VALUE(LEFT(B8,1)), 'Các bảng tham chiếu &amp; Thống kê'!$E$2:$F$5, 2, FALSE), 1))</f>
        <v>6.2</v>
      </c>
      <c r="K8" s="13" t="str">
        <f>VLOOKUP(J8,'Các bảng tham chiếu &amp; Thống kê'!$A$3:$B$10, 2, TRUE)</f>
        <v>C</v>
      </c>
    </row>
    <row r="9" spans="1:11" x14ac:dyDescent="0.25">
      <c r="A9" s="8">
        <v>3</v>
      </c>
      <c r="B9" s="16" t="s">
        <v>24</v>
      </c>
      <c r="C9" s="16" t="str">
        <f>VLOOKUP(RIGHT(B9,8),'Các bảng tham chiếu &amp; Thống kê'!$B$14:$C$52,2,FALSE)</f>
        <v>Nguyễn Kiều Mi</v>
      </c>
      <c r="D9" s="13">
        <f>VLOOKUP(RIGHT(B9,8),'Điểm thực hành các buổi'!$B$3:$F$41,3,FALSE)</f>
        <v>0.25</v>
      </c>
      <c r="E9" s="13">
        <f>VLOOKUP(RIGHT(B9,8),'Điểm thực hành các buổi'!$B$3:$F$41,4,FALSE)</f>
        <v>0.25</v>
      </c>
      <c r="F9" s="13">
        <f>VLOOKUP(RIGHT(B9,8),'Điểm thực hành các buổi'!$B$3:$F$41,5,FALSE)</f>
        <v>0.3</v>
      </c>
      <c r="G9" s="13">
        <f>VLOOKUP(RIGHT(B9,8),'Điểm bài tập lớn'!$B$3:$D$41,3,FALSE)</f>
        <v>0.5</v>
      </c>
      <c r="H9" s="13">
        <f>VLOOKUP(RIGHT(B9,8),'Điểm lý thuyết'!$B$3:$D$41,3,FALSE)</f>
        <v>5.8</v>
      </c>
      <c r="I9" s="13">
        <f t="shared" si="0"/>
        <v>4.8</v>
      </c>
      <c r="J9" s="13">
        <f>IF(OR(G9=0, VALUE(LEFT(B9,1))&gt;2), 0, ROUND(I9 + VLOOKUP(VALUE(LEFT(B9,1)), 'Các bảng tham chiếu &amp; Thống kê'!$E$2:$F$5, 2, FALSE), 1))</f>
        <v>5.8</v>
      </c>
      <c r="K9" s="13" t="str">
        <f>VLOOKUP(J9,'Các bảng tham chiếu &amp; Thống kê'!$A$3:$B$10, 2, TRUE)</f>
        <v>C</v>
      </c>
    </row>
    <row r="10" spans="1:11" x14ac:dyDescent="0.25">
      <c r="A10" s="8">
        <v>4</v>
      </c>
      <c r="B10" s="16" t="s">
        <v>26</v>
      </c>
      <c r="C10" s="16" t="str">
        <f>VLOOKUP(RIGHT(B10,8),'Các bảng tham chiếu &amp; Thống kê'!$B$14:$C$52,2,FALSE)</f>
        <v>Đặng Duy Linh</v>
      </c>
      <c r="D10" s="13">
        <f>VLOOKUP(RIGHT(B10,8),'Điểm thực hành các buổi'!$B$3:$F$41,3,FALSE)</f>
        <v>0.4</v>
      </c>
      <c r="E10" s="13">
        <f>VLOOKUP(RIGHT(B10,8),'Điểm thực hành các buổi'!$B$3:$F$41,4,FALSE)</f>
        <v>0.25</v>
      </c>
      <c r="F10" s="13">
        <f>VLOOKUP(RIGHT(B10,8),'Điểm thực hành các buổi'!$B$3:$F$41,5,FALSE)</f>
        <v>0.35</v>
      </c>
      <c r="G10" s="13">
        <f>VLOOKUP(RIGHT(B10,8),'Điểm bài tập lớn'!$B$3:$D$41,3,FALSE)</f>
        <v>1</v>
      </c>
      <c r="H10" s="13">
        <f>VLOOKUP(RIGHT(B10,8),'Điểm lý thuyết'!$B$3:$D$41,3,FALSE)</f>
        <v>4.5</v>
      </c>
      <c r="I10" s="13">
        <f t="shared" si="0"/>
        <v>4.7</v>
      </c>
      <c r="J10" s="13">
        <f>IF(OR(G10=0, VALUE(LEFT(B10,1))&gt;2), 0, ROUND(I10 + VLOOKUP(VALUE(LEFT(B10,1)), 'Các bảng tham chiếu &amp; Thống kê'!$E$2:$F$5, 2, FALSE), 1))</f>
        <v>5.7</v>
      </c>
      <c r="K10" s="13" t="str">
        <f>VLOOKUP(J10,'Các bảng tham chiếu &amp; Thống kê'!$A$3:$B$10, 2, TRUE)</f>
        <v>C</v>
      </c>
    </row>
    <row r="11" spans="1:11" x14ac:dyDescent="0.25">
      <c r="A11" s="8">
        <v>5</v>
      </c>
      <c r="B11" s="16" t="s">
        <v>28</v>
      </c>
      <c r="C11" s="16" t="str">
        <f>VLOOKUP(RIGHT(B11,8),'Các bảng tham chiếu &amp; Thống kê'!$B$14:$C$52,2,FALSE)</f>
        <v>Lê Thị Trúc Linh</v>
      </c>
      <c r="D11" s="13">
        <f>VLOOKUP(RIGHT(B11,8),'Điểm thực hành các buổi'!$B$3:$F$41,3,FALSE)</f>
        <v>0.45</v>
      </c>
      <c r="E11" s="13">
        <f>VLOOKUP(RIGHT(B11,8),'Điểm thực hành các buổi'!$B$3:$F$41,4,FALSE)</f>
        <v>0.4</v>
      </c>
      <c r="F11" s="13">
        <f>VLOOKUP(RIGHT(B11,8),'Điểm thực hành các buổi'!$B$3:$F$41,5,FALSE)</f>
        <v>0.35</v>
      </c>
      <c r="G11" s="13">
        <f>VLOOKUP(RIGHT(B11,8),'Điểm bài tập lớn'!$B$3:$D$41,3,FALSE)</f>
        <v>0.75</v>
      </c>
      <c r="H11" s="13">
        <f>VLOOKUP(RIGHT(B11,8),'Điểm lý thuyết'!$B$3:$D$41,3,FALSE)</f>
        <v>5.5</v>
      </c>
      <c r="I11" s="13">
        <f t="shared" si="0"/>
        <v>5.3</v>
      </c>
      <c r="J11" s="13">
        <f>IF(OR(G11=0, VALUE(LEFT(B11,1))&gt;2), 0, ROUND(I11 + VLOOKUP(VALUE(LEFT(B11,1)), 'Các bảng tham chiếu &amp; Thống kê'!$E$2:$F$5, 2, FALSE), 1))</f>
        <v>5.6</v>
      </c>
      <c r="K11" s="13" t="str">
        <f>VLOOKUP(J11,'Các bảng tham chiếu &amp; Thống kê'!$A$3:$B$10, 2, TRUE)</f>
        <v>C</v>
      </c>
    </row>
    <row r="12" spans="1:11" x14ac:dyDescent="0.25">
      <c r="A12" s="8">
        <v>6</v>
      </c>
      <c r="B12" s="16" t="s">
        <v>30</v>
      </c>
      <c r="C12" s="16" t="str">
        <f>VLOOKUP(RIGHT(B12,8),'Các bảng tham chiếu &amp; Thống kê'!$B$14:$C$52,2,FALSE)</f>
        <v>Phạm Thị Huỳnh Như</v>
      </c>
      <c r="D12" s="13">
        <f>VLOOKUP(RIGHT(B12,8),'Điểm thực hành các buổi'!$B$3:$F$41,3,FALSE)</f>
        <v>0.4</v>
      </c>
      <c r="E12" s="13">
        <f>VLOOKUP(RIGHT(B12,8),'Điểm thực hành các buổi'!$B$3:$F$41,4,FALSE)</f>
        <v>0.45</v>
      </c>
      <c r="F12" s="13">
        <f>VLOOKUP(RIGHT(B12,8),'Điểm thực hành các buổi'!$B$3:$F$41,5,FALSE)</f>
        <v>0.5</v>
      </c>
      <c r="G12" s="13">
        <f>VLOOKUP(RIGHT(B12,8),'Điểm bài tập lớn'!$B$3:$D$41,3,FALSE)</f>
        <v>1.2</v>
      </c>
      <c r="H12" s="13">
        <f>VLOOKUP(RIGHT(B12,8),'Điểm lý thuyết'!$B$3:$D$41,3,FALSE)</f>
        <v>7.5</v>
      </c>
      <c r="I12" s="13">
        <f t="shared" si="0"/>
        <v>7.1</v>
      </c>
      <c r="J12" s="13">
        <f>IF(OR(G12=0, VALUE(LEFT(B12,1))&gt;2), 0, ROUND(I12 + VLOOKUP(VALUE(LEFT(B12,1)), 'Các bảng tham chiếu &amp; Thống kê'!$E$2:$F$5, 2, FALSE), 1))</f>
        <v>8.1</v>
      </c>
      <c r="K12" s="13" t="str">
        <f>VLOOKUP(J12,'Các bảng tham chiếu &amp; Thống kê'!$A$3:$B$10, 2, TRUE)</f>
        <v>B+</v>
      </c>
    </row>
    <row r="13" spans="1:11" x14ac:dyDescent="0.25">
      <c r="A13" s="8">
        <v>7</v>
      </c>
      <c r="B13" s="16" t="s">
        <v>31</v>
      </c>
      <c r="C13" s="16" t="str">
        <f>VLOOKUP(RIGHT(B13,8),'Các bảng tham chiếu &amp; Thống kê'!$B$14:$C$52,2,FALSE)</f>
        <v>Lê Minh Thông</v>
      </c>
      <c r="D13" s="13">
        <f>VLOOKUP(RIGHT(B13,8),'Điểm thực hành các buổi'!$B$3:$F$41,3,FALSE)</f>
        <v>0.4</v>
      </c>
      <c r="E13" s="13">
        <f>VLOOKUP(RIGHT(B13,8),'Điểm thực hành các buổi'!$B$3:$F$41,4,FALSE)</f>
        <v>0.4</v>
      </c>
      <c r="F13" s="13">
        <f>VLOOKUP(RIGHT(B13,8),'Điểm thực hành các buổi'!$B$3:$F$41,5,FALSE)</f>
        <v>0.4</v>
      </c>
      <c r="G13" s="13">
        <f>VLOOKUP(RIGHT(B13,8),'Điểm bài tập lớn'!$B$3:$D$41,3,FALSE)</f>
        <v>1</v>
      </c>
      <c r="H13" s="13">
        <f>VLOOKUP(RIGHT(B13,8),'Điểm lý thuyết'!$B$3:$D$41,3,FALSE)</f>
        <v>5.3</v>
      </c>
      <c r="I13" s="13">
        <f t="shared" si="0"/>
        <v>5.4</v>
      </c>
      <c r="J13" s="13">
        <f>IF(OR(G13=0, VALUE(LEFT(B13,1))&gt;2), 0, ROUND(I13 + VLOOKUP(VALUE(LEFT(B13,1)), 'Các bảng tham chiếu &amp; Thống kê'!$E$2:$F$5, 2, FALSE), 1))</f>
        <v>6.4</v>
      </c>
      <c r="K13" s="13" t="str">
        <f>VLOOKUP(J13,'Các bảng tham chiếu &amp; Thống kê'!$A$3:$B$10, 2, TRUE)</f>
        <v>C</v>
      </c>
    </row>
    <row r="14" spans="1:11" x14ac:dyDescent="0.25">
      <c r="A14" s="8">
        <v>8</v>
      </c>
      <c r="B14" s="16" t="s">
        <v>58</v>
      </c>
      <c r="C14" s="16" t="str">
        <f>VLOOKUP(RIGHT(B14,8),'Các bảng tham chiếu &amp; Thống kê'!$B$14:$C$52,2,FALSE)</f>
        <v>Quách Thu Vân</v>
      </c>
      <c r="D14" s="13">
        <f>VLOOKUP(RIGHT(B14,8),'Điểm thực hành các buổi'!$B$3:$F$41,3,FALSE)</f>
        <v>0.45</v>
      </c>
      <c r="E14" s="13">
        <f>VLOOKUP(RIGHT(B14,8),'Điểm thực hành các buổi'!$B$3:$F$41,4,FALSE)</f>
        <v>0.4</v>
      </c>
      <c r="F14" s="13">
        <f>VLOOKUP(RIGHT(B14,8),'Điểm thực hành các buổi'!$B$3:$F$41,5,FALSE)</f>
        <v>0.4</v>
      </c>
      <c r="G14" s="13">
        <f>VLOOKUP(RIGHT(B14,8),'Điểm bài tập lớn'!$B$3:$D$41,3,FALSE)</f>
        <v>1</v>
      </c>
      <c r="H14" s="13">
        <f>VLOOKUP(RIGHT(B14,8),'Điểm lý thuyết'!$B$3:$D$41,3,FALSE)</f>
        <v>7.7</v>
      </c>
      <c r="I14" s="13">
        <f t="shared" si="0"/>
        <v>6.9</v>
      </c>
      <c r="J14" s="13">
        <f>IF(OR(G14=0, VALUE(LEFT(B14,1))&gt;2), 0, ROUND(I14 + VLOOKUP(VALUE(LEFT(B14,1)), 'Các bảng tham chiếu &amp; Thống kê'!$E$2:$F$5, 2, FALSE), 1))</f>
        <v>7.9</v>
      </c>
      <c r="K14" s="13" t="str">
        <f>VLOOKUP(J14,'Các bảng tham chiếu &amp; Thống kê'!$A$3:$B$10, 2, TRUE)</f>
        <v>B</v>
      </c>
    </row>
    <row r="15" spans="1:11" x14ac:dyDescent="0.25">
      <c r="A15" s="8">
        <v>9</v>
      </c>
      <c r="B15" s="16" t="s">
        <v>59</v>
      </c>
      <c r="C15" s="16" t="str">
        <f>VLOOKUP(RIGHT(B15,8),'Các bảng tham chiếu &amp; Thống kê'!$B$14:$C$52,2,FALSE)</f>
        <v>Trần Thị Kim Khoa</v>
      </c>
      <c r="D15" s="13">
        <f>VLOOKUP(RIGHT(B15,8),'Điểm thực hành các buổi'!$B$3:$F$41,3,FALSE)</f>
        <v>0.5</v>
      </c>
      <c r="E15" s="13">
        <f>VLOOKUP(RIGHT(B15,8),'Điểm thực hành các buổi'!$B$3:$F$41,4,FALSE)</f>
        <v>0.4</v>
      </c>
      <c r="F15" s="13">
        <f>VLOOKUP(RIGHT(B15,8),'Điểm thực hành các buổi'!$B$3:$F$41,5,FALSE)</f>
        <v>0.4</v>
      </c>
      <c r="G15" s="13">
        <f>VLOOKUP(RIGHT(B15,8),'Điểm bài tập lớn'!$B$3:$D$41,3,FALSE)</f>
        <v>1</v>
      </c>
      <c r="H15" s="13">
        <f>VLOOKUP(RIGHT(B15,8),'Điểm lý thuyết'!$B$3:$D$41,3,FALSE)</f>
        <v>-3</v>
      </c>
      <c r="I15" s="13">
        <f t="shared" si="0"/>
        <v>0</v>
      </c>
      <c r="J15" s="13">
        <f>IF(OR(G15=0, VALUE(LEFT(B15,1))&gt;2), 0, ROUND(I15 + VLOOKUP(VALUE(LEFT(B15,1)), 'Các bảng tham chiếu &amp; Thống kê'!$E$2:$F$5, 2, FALSE), 1))</f>
        <v>0</v>
      </c>
      <c r="K15" s="13" t="str">
        <f>VLOOKUP(J15,'Các bảng tham chiếu &amp; Thống kê'!$A$3:$B$10, 2, TRUE)</f>
        <v>F</v>
      </c>
    </row>
    <row r="16" spans="1:11" x14ac:dyDescent="0.25">
      <c r="A16" s="8">
        <v>10</v>
      </c>
      <c r="B16" s="16" t="s">
        <v>33</v>
      </c>
      <c r="C16" s="16" t="str">
        <f>VLOOKUP(RIGHT(B16,8),'Các bảng tham chiếu &amp; Thống kê'!$B$14:$C$52,2,FALSE)</f>
        <v>Huỳnh Thị Hồng Loan</v>
      </c>
      <c r="D16" s="13">
        <f>VLOOKUP(RIGHT(B16,8),'Điểm thực hành các buổi'!$B$3:$F$41,3,FALSE)</f>
        <v>0.45</v>
      </c>
      <c r="E16" s="13">
        <f>VLOOKUP(RIGHT(B16,8),'Điểm thực hành các buổi'!$B$3:$F$41,4,FALSE)</f>
        <v>0.4</v>
      </c>
      <c r="F16" s="13">
        <f>VLOOKUP(RIGHT(B16,8),'Điểm thực hành các buổi'!$B$3:$F$41,5,FALSE)</f>
        <v>0.45</v>
      </c>
      <c r="G16" s="13">
        <f>VLOOKUP(RIGHT(B16,8),'Điểm bài tập lớn'!$B$3:$D$41,3,FALSE)</f>
        <v>0</v>
      </c>
      <c r="H16" s="13">
        <f>VLOOKUP(RIGHT(B16,8),'Điểm lý thuyết'!$B$3:$D$41,3,FALSE)</f>
        <v>6.8</v>
      </c>
      <c r="I16" s="13">
        <f t="shared" si="0"/>
        <v>5.4</v>
      </c>
      <c r="J16" s="13">
        <f>IF(OR(G16=0, VALUE(LEFT(B16,1))&gt;2), 0, ROUND(I16 + VLOOKUP(VALUE(LEFT(B16,1)), 'Các bảng tham chiếu &amp; Thống kê'!$E$2:$F$5, 2, FALSE), 1))</f>
        <v>0</v>
      </c>
      <c r="K16" s="13" t="str">
        <f>VLOOKUP(J16,'Các bảng tham chiếu &amp; Thống kê'!$A$3:$B$10, 2, TRUE)</f>
        <v>F</v>
      </c>
    </row>
    <row r="17" spans="1:11" x14ac:dyDescent="0.25">
      <c r="A17" s="8">
        <v>11</v>
      </c>
      <c r="B17" s="16" t="s">
        <v>34</v>
      </c>
      <c r="C17" s="16" t="str">
        <f>VLOOKUP(RIGHT(B17,8),'Các bảng tham chiếu &amp; Thống kê'!$B$14:$C$52,2,FALSE)</f>
        <v>Trần Thị Thanh Nguyên</v>
      </c>
      <c r="D17" s="13">
        <f>VLOOKUP(RIGHT(B17,8),'Điểm thực hành các buổi'!$B$3:$F$41,3,FALSE)</f>
        <v>0.45</v>
      </c>
      <c r="E17" s="13">
        <f>VLOOKUP(RIGHT(B17,8),'Điểm thực hành các buổi'!$B$3:$F$41,4,FALSE)</f>
        <v>0.4</v>
      </c>
      <c r="F17" s="13">
        <f>VLOOKUP(RIGHT(B17,8),'Điểm thực hành các buổi'!$B$3:$F$41,5,FALSE)</f>
        <v>0.4</v>
      </c>
      <c r="G17" s="13">
        <f>VLOOKUP(RIGHT(B17,8),'Điểm bài tập lớn'!$B$3:$D$41,3,FALSE)</f>
        <v>0.75</v>
      </c>
      <c r="H17" s="13">
        <f>VLOOKUP(RIGHT(B17,8),'Điểm lý thuyết'!$B$3:$D$41,3,FALSE)</f>
        <v>6.3</v>
      </c>
      <c r="I17" s="13">
        <f t="shared" si="0"/>
        <v>5.8</v>
      </c>
      <c r="J17" s="13">
        <f>IF(OR(G17=0, VALUE(LEFT(B17,1))&gt;2), 0, ROUND(I17 + VLOOKUP(VALUE(LEFT(B17,1)), 'Các bảng tham chiếu &amp; Thống kê'!$E$2:$F$5, 2, FALSE), 1))</f>
        <v>6.8</v>
      </c>
      <c r="K17" s="13" t="str">
        <f>VLOOKUP(J17,'Các bảng tham chiếu &amp; Thống kê'!$A$3:$B$10, 2, TRUE)</f>
        <v>C+</v>
      </c>
    </row>
    <row r="18" spans="1:11" x14ac:dyDescent="0.25">
      <c r="A18" s="8">
        <v>12</v>
      </c>
      <c r="B18" s="16" t="s">
        <v>35</v>
      </c>
      <c r="C18" s="16" t="str">
        <f>VLOOKUP(RIGHT(B18,8),'Các bảng tham chiếu &amp; Thống kê'!$B$14:$C$52,2,FALSE)</f>
        <v>Nguyễn Thị Thúy Nga</v>
      </c>
      <c r="D18" s="13">
        <f>VLOOKUP(RIGHT(B18,8),'Điểm thực hành các buổi'!$B$3:$F$41,3,FALSE)</f>
        <v>0.3</v>
      </c>
      <c r="E18" s="13">
        <f>VLOOKUP(RIGHT(B18,8),'Điểm thực hành các buổi'!$B$3:$F$41,4,FALSE)</f>
        <v>0.5</v>
      </c>
      <c r="F18" s="13">
        <f>VLOOKUP(RIGHT(B18,8),'Điểm thực hành các buổi'!$B$3:$F$41,5,FALSE)</f>
        <v>0.45</v>
      </c>
      <c r="G18" s="13">
        <f>VLOOKUP(RIGHT(B18,8),'Điểm bài tập lớn'!$B$3:$D$41,3,FALSE)</f>
        <v>0.3</v>
      </c>
      <c r="H18" s="13">
        <f>VLOOKUP(RIGHT(B18,8),'Điểm lý thuyết'!$B$3:$D$41,3,FALSE)</f>
        <v>8.3000000000000007</v>
      </c>
      <c r="I18" s="13">
        <f t="shared" si="0"/>
        <v>6.5</v>
      </c>
      <c r="J18" s="13">
        <f>IF(OR(G18=0, VALUE(LEFT(B18,1))&gt;2), 0, ROUND(I18 + VLOOKUP(VALUE(LEFT(B18,1)), 'Các bảng tham chiếu &amp; Thống kê'!$E$2:$F$5, 2, FALSE), 1))</f>
        <v>7</v>
      </c>
      <c r="K18" s="13" t="str">
        <f>VLOOKUP(J18,'Các bảng tham chiếu &amp; Thống kê'!$A$3:$B$10, 2, TRUE)</f>
        <v>B</v>
      </c>
    </row>
    <row r="19" spans="1:11" x14ac:dyDescent="0.25">
      <c r="A19" s="8">
        <v>13</v>
      </c>
      <c r="B19" s="16" t="s">
        <v>60</v>
      </c>
      <c r="C19" s="16" t="str">
        <f>VLOOKUP(RIGHT(B19,8),'Các bảng tham chiếu &amp; Thống kê'!$B$14:$C$52,2,FALSE)</f>
        <v>Vũ Mạnh Thắng</v>
      </c>
      <c r="D19" s="13">
        <f>VLOOKUP(RIGHT(B19,8),'Điểm thực hành các buổi'!$B$3:$F$41,3,FALSE)</f>
        <v>0.4</v>
      </c>
      <c r="E19" s="13">
        <f>VLOOKUP(RIGHT(B19,8),'Điểm thực hành các buổi'!$B$3:$F$41,4,FALSE)</f>
        <v>0.5</v>
      </c>
      <c r="F19" s="13">
        <f>VLOOKUP(RIGHT(B19,8),'Điểm thực hành các buổi'!$B$3:$F$41,5,FALSE)</f>
        <v>0.5</v>
      </c>
      <c r="G19" s="13">
        <f>VLOOKUP(RIGHT(B19,8),'Điểm bài tập lớn'!$B$3:$D$41,3,FALSE)</f>
        <v>1.2</v>
      </c>
      <c r="H19" s="13">
        <f>VLOOKUP(RIGHT(B19,8),'Điểm lý thuyết'!$B$3:$D$41,3,FALSE)</f>
        <v>5.5</v>
      </c>
      <c r="I19" s="13">
        <f t="shared" si="0"/>
        <v>5.9</v>
      </c>
      <c r="J19" s="13">
        <f>IF(OR(G19=0, VALUE(LEFT(B19,1))&gt;2), 0, ROUND(I19 + VLOOKUP(VALUE(LEFT(B19,1)), 'Các bảng tham chiếu &amp; Thống kê'!$E$2:$F$5, 2, FALSE), 1))</f>
        <v>6.9</v>
      </c>
      <c r="K19" s="13" t="str">
        <f>VLOOKUP(J19,'Các bảng tham chiếu &amp; Thống kê'!$A$3:$B$10, 2, TRUE)</f>
        <v>C+</v>
      </c>
    </row>
    <row r="20" spans="1:11" x14ac:dyDescent="0.25">
      <c r="A20" s="8">
        <v>14</v>
      </c>
      <c r="B20" s="16" t="s">
        <v>61</v>
      </c>
      <c r="C20" s="16" t="str">
        <f>VLOOKUP(RIGHT(B20,8),'Các bảng tham chiếu &amp; Thống kê'!$B$14:$C$52,2,FALSE)</f>
        <v>Cao Ngọc Quyên</v>
      </c>
      <c r="D20" s="13">
        <f>VLOOKUP(RIGHT(B20,8),'Điểm thực hành các buổi'!$B$3:$F$41,3,FALSE)</f>
        <v>0.5</v>
      </c>
      <c r="E20" s="13">
        <f>VLOOKUP(RIGHT(B20,8),'Điểm thực hành các buổi'!$B$3:$F$41,4,FALSE)</f>
        <v>0.5</v>
      </c>
      <c r="F20" s="13">
        <f>VLOOKUP(RIGHT(B20,8),'Điểm thực hành các buổi'!$B$3:$F$41,5,FALSE)</f>
        <v>0.45</v>
      </c>
      <c r="G20" s="13">
        <f>VLOOKUP(RIGHT(B20,8),'Điểm bài tập lớn'!$B$3:$D$41,3,FALSE)</f>
        <v>0.3</v>
      </c>
      <c r="H20" s="13">
        <f>VLOOKUP(RIGHT(B20,8),'Điểm lý thuyết'!$B$3:$D$41,3,FALSE)</f>
        <v>6</v>
      </c>
      <c r="I20" s="13">
        <f t="shared" si="0"/>
        <v>5.4</v>
      </c>
      <c r="J20" s="13">
        <f>IF(OR(G20=0, VALUE(LEFT(B20,1))&gt;2), 0, ROUND(I20 + VLOOKUP(VALUE(LEFT(B20,1)), 'Các bảng tham chiếu &amp; Thống kê'!$E$2:$F$5, 2, FALSE), 1))</f>
        <v>6.4</v>
      </c>
      <c r="K20" s="13" t="str">
        <f>VLOOKUP(J20,'Các bảng tham chiếu &amp; Thống kê'!$A$3:$B$10, 2, TRUE)</f>
        <v>C</v>
      </c>
    </row>
    <row r="21" spans="1:11" x14ac:dyDescent="0.25">
      <c r="A21" s="8">
        <v>15</v>
      </c>
      <c r="B21" s="16" t="s">
        <v>36</v>
      </c>
      <c r="C21" s="16" t="str">
        <f>VLOOKUP(RIGHT(B21,8),'Các bảng tham chiếu &amp; Thống kê'!$B$14:$C$52,2,FALSE)</f>
        <v>Nguyễn Chí Thanh</v>
      </c>
      <c r="D21" s="13">
        <f>VLOOKUP(RIGHT(B21,8),'Điểm thực hành các buổi'!$B$3:$F$41,3,FALSE)</f>
        <v>0.4</v>
      </c>
      <c r="E21" s="13">
        <f>VLOOKUP(RIGHT(B21,8),'Điểm thực hành các buổi'!$B$3:$F$41,4,FALSE)</f>
        <v>0.45</v>
      </c>
      <c r="F21" s="13">
        <f>VLOOKUP(RIGHT(B21,8),'Điểm thực hành các buổi'!$B$3:$F$41,5,FALSE)</f>
        <v>0.4</v>
      </c>
      <c r="G21" s="13">
        <f>VLOOKUP(RIGHT(B21,8),'Điểm bài tập lớn'!$B$3:$D$41,3,FALSE)</f>
        <v>0.3</v>
      </c>
      <c r="H21" s="13">
        <f>VLOOKUP(RIGHT(B21,8),'Điểm lý thuyết'!$B$3:$D$41,3,FALSE)</f>
        <v>-3</v>
      </c>
      <c r="I21" s="13">
        <f t="shared" si="0"/>
        <v>0</v>
      </c>
      <c r="J21" s="13">
        <f>IF(OR(G21=0, VALUE(LEFT(B21,1))&gt;2), 0, ROUND(I21 + VLOOKUP(VALUE(LEFT(B21,1)), 'Các bảng tham chiếu &amp; Thống kê'!$E$2:$F$5, 2, FALSE), 1))</f>
        <v>0</v>
      </c>
      <c r="K21" s="13" t="str">
        <f>VLOOKUP(J21,'Các bảng tham chiếu &amp; Thống kê'!$A$3:$B$10, 2, TRUE)</f>
        <v>F</v>
      </c>
    </row>
    <row r="22" spans="1:11" x14ac:dyDescent="0.25">
      <c r="A22" s="8">
        <v>16</v>
      </c>
      <c r="B22" s="16" t="s">
        <v>62</v>
      </c>
      <c r="C22" s="16" t="str">
        <f>VLOOKUP(RIGHT(B22,8),'Các bảng tham chiếu &amp; Thống kê'!$B$14:$C$52,2,FALSE)</f>
        <v>Nguyễn Bích Ngân</v>
      </c>
      <c r="D22" s="13">
        <f>VLOOKUP(RIGHT(B22,8),'Điểm thực hành các buổi'!$B$3:$F$41,3,FALSE)</f>
        <v>0.4</v>
      </c>
      <c r="E22" s="13">
        <f>VLOOKUP(RIGHT(B22,8),'Điểm thực hành các buổi'!$B$3:$F$41,4,FALSE)</f>
        <v>0.45</v>
      </c>
      <c r="F22" s="13">
        <f>VLOOKUP(RIGHT(B22,8),'Điểm thực hành các buổi'!$B$3:$F$41,5,FALSE)</f>
        <v>0.45</v>
      </c>
      <c r="G22" s="13">
        <f>VLOOKUP(RIGHT(B22,8),'Điểm bài tập lớn'!$B$3:$D$41,3,FALSE)</f>
        <v>1</v>
      </c>
      <c r="H22" s="13">
        <f>VLOOKUP(RIGHT(B22,8),'Điểm lý thuyết'!$B$3:$D$41,3,FALSE)</f>
        <v>5.7</v>
      </c>
      <c r="I22" s="13">
        <f t="shared" si="0"/>
        <v>5.7</v>
      </c>
      <c r="J22" s="13">
        <f>IF(OR(G22=0, VALUE(LEFT(B22,1))&gt;2), 0, ROUND(I22 + VLOOKUP(VALUE(LEFT(B22,1)), 'Các bảng tham chiếu &amp; Thống kê'!$E$2:$F$5, 2, FALSE), 1))</f>
        <v>6.7</v>
      </c>
      <c r="K22" s="13" t="str">
        <f>VLOOKUP(J22,'Các bảng tham chiếu &amp; Thống kê'!$A$3:$B$10, 2, TRUE)</f>
        <v>C+</v>
      </c>
    </row>
    <row r="23" spans="1:11" x14ac:dyDescent="0.25">
      <c r="A23" s="8">
        <v>17</v>
      </c>
      <c r="B23" s="16" t="s">
        <v>38</v>
      </c>
      <c r="C23" s="16" t="str">
        <f>VLOOKUP(RIGHT(B23,8),'Các bảng tham chiếu &amp; Thống kê'!$B$14:$C$52,2,FALSE)</f>
        <v>Nguyễn Hải Anh</v>
      </c>
      <c r="D23" s="13">
        <f>VLOOKUP(RIGHT(B23,8),'Điểm thực hành các buổi'!$B$3:$F$41,3,FALSE)</f>
        <v>0.5</v>
      </c>
      <c r="E23" s="13">
        <f>VLOOKUP(RIGHT(B23,8),'Điểm thực hành các buổi'!$B$3:$F$41,4,FALSE)</f>
        <v>0.5</v>
      </c>
      <c r="F23" s="13">
        <f>VLOOKUP(RIGHT(B23,8),'Điểm thực hành các buổi'!$B$3:$F$41,5,FALSE)</f>
        <v>0.45</v>
      </c>
      <c r="G23" s="13">
        <f>VLOOKUP(RIGHT(B23,8),'Điểm bài tập lớn'!$B$3:$D$41,3,FALSE)</f>
        <v>1.5</v>
      </c>
      <c r="H23" s="13">
        <f>VLOOKUP(RIGHT(B23,8),'Điểm lý thuyết'!$B$3:$D$41,3,FALSE)</f>
        <v>7</v>
      </c>
      <c r="I23" s="13">
        <f t="shared" si="0"/>
        <v>7.2</v>
      </c>
      <c r="J23" s="13">
        <f>IF(OR(G23=0, VALUE(LEFT(B23,1))&gt;2), 0, ROUND(I23 + VLOOKUP(VALUE(LEFT(B23,1)), 'Các bảng tham chiếu &amp; Thống kê'!$E$2:$F$5, 2, FALSE), 1))</f>
        <v>7.5</v>
      </c>
      <c r="K23" s="13" t="str">
        <f>VLOOKUP(J23,'Các bảng tham chiếu &amp; Thống kê'!$A$3:$B$10, 2, TRUE)</f>
        <v>B</v>
      </c>
    </row>
    <row r="24" spans="1:11" x14ac:dyDescent="0.25">
      <c r="A24" s="8">
        <v>18</v>
      </c>
      <c r="B24" s="16" t="s">
        <v>63</v>
      </c>
      <c r="C24" s="16" t="str">
        <f>VLOOKUP(RIGHT(B24,8),'Các bảng tham chiếu &amp; Thống kê'!$B$14:$C$52,2,FALSE)</f>
        <v>Nguyễn Hoàng Châu</v>
      </c>
      <c r="D24" s="13">
        <f>VLOOKUP(RIGHT(B24,8),'Điểm thực hành các buổi'!$B$3:$F$41,3,FALSE)</f>
        <v>0.4</v>
      </c>
      <c r="E24" s="13">
        <f>VLOOKUP(RIGHT(B24,8),'Điểm thực hành các buổi'!$B$3:$F$41,4,FALSE)</f>
        <v>0.4</v>
      </c>
      <c r="F24" s="13">
        <f>VLOOKUP(RIGHT(B24,8),'Điểm thực hành các buổi'!$B$3:$F$41,5,FALSE)</f>
        <v>0.4</v>
      </c>
      <c r="G24" s="13">
        <f>VLOOKUP(RIGHT(B24,8),'Điểm bài tập lớn'!$B$3:$D$41,3,FALSE)</f>
        <v>0.3</v>
      </c>
      <c r="H24" s="13">
        <f>VLOOKUP(RIGHT(B24,8),'Điểm lý thuyết'!$B$3:$D$41,3,FALSE)</f>
        <v>6.5</v>
      </c>
      <c r="I24" s="13">
        <f t="shared" si="0"/>
        <v>5.4</v>
      </c>
      <c r="J24" s="13">
        <f>IF(OR(G24=0, VALUE(LEFT(B24,1))&gt;2), 0, ROUND(I24 + VLOOKUP(VALUE(LEFT(B24,1)), 'Các bảng tham chiếu &amp; Thống kê'!$E$2:$F$5, 2, FALSE), 1))</f>
        <v>6.4</v>
      </c>
      <c r="K24" s="13" t="str">
        <f>VLOOKUP(J24,'Các bảng tham chiếu &amp; Thống kê'!$A$3:$B$10, 2, TRUE)</f>
        <v>C</v>
      </c>
    </row>
    <row r="25" spans="1:11" x14ac:dyDescent="0.25">
      <c r="A25" s="8">
        <v>19</v>
      </c>
      <c r="B25" s="16" t="s">
        <v>40</v>
      </c>
      <c r="C25" s="16" t="str">
        <f>VLOOKUP(RIGHT(B25,8),'Các bảng tham chiếu &amp; Thống kê'!$B$14:$C$52,2,FALSE)</f>
        <v>Trần Nam Dương</v>
      </c>
      <c r="D25" s="13">
        <f>VLOOKUP(RIGHT(B25,8),'Điểm thực hành các buổi'!$B$3:$F$41,3,FALSE)</f>
        <v>0.4</v>
      </c>
      <c r="E25" s="13">
        <f>VLOOKUP(RIGHT(B25,8),'Điểm thực hành các buổi'!$B$3:$F$41,4,FALSE)</f>
        <v>0.4</v>
      </c>
      <c r="F25" s="13">
        <f>VLOOKUP(RIGHT(B25,8),'Điểm thực hành các buổi'!$B$3:$F$41,5,FALSE)</f>
        <v>0.35</v>
      </c>
      <c r="G25" s="13">
        <f>VLOOKUP(RIGHT(B25,8),'Điểm bài tập lớn'!$B$3:$D$41,3,FALSE)</f>
        <v>1.35</v>
      </c>
      <c r="H25" s="13">
        <f>VLOOKUP(RIGHT(B25,8),'Điểm lý thuyết'!$B$3:$D$41,3,FALSE)</f>
        <v>-3</v>
      </c>
      <c r="I25" s="13">
        <f t="shared" si="0"/>
        <v>0</v>
      </c>
      <c r="J25" s="13">
        <f>IF(OR(G25=0, VALUE(LEFT(B25,1))&gt;2), 0, ROUND(I25 + VLOOKUP(VALUE(LEFT(B25,1)), 'Các bảng tham chiếu &amp; Thống kê'!$E$2:$F$5, 2, FALSE), 1))</f>
        <v>0</v>
      </c>
      <c r="K25" s="13" t="str">
        <f>VLOOKUP(J25,'Các bảng tham chiếu &amp; Thống kê'!$A$3:$B$10, 2, TRUE)</f>
        <v>F</v>
      </c>
    </row>
    <row r="26" spans="1:11" x14ac:dyDescent="0.25">
      <c r="A26" s="8">
        <v>20</v>
      </c>
      <c r="B26" s="16" t="s">
        <v>42</v>
      </c>
      <c r="C26" s="16" t="str">
        <f>VLOOKUP(RIGHT(B26,8),'Các bảng tham chiếu &amp; Thống kê'!$B$14:$C$52,2,FALSE)</f>
        <v>Đào Nguyễn Duy Khanh</v>
      </c>
      <c r="D26" s="13">
        <f>VLOOKUP(RIGHT(B26,8),'Điểm thực hành các buổi'!$B$3:$F$41,3,FALSE)</f>
        <v>0.35</v>
      </c>
      <c r="E26" s="13">
        <f>VLOOKUP(RIGHT(B26,8),'Điểm thực hành các buổi'!$B$3:$F$41,4,FALSE)</f>
        <v>0.4</v>
      </c>
      <c r="F26" s="13">
        <f>VLOOKUP(RIGHT(B26,8),'Điểm thực hành các buổi'!$B$3:$F$41,5,FALSE)</f>
        <v>0</v>
      </c>
      <c r="G26" s="13">
        <f>VLOOKUP(RIGHT(B26,8),'Điểm bài tập lớn'!$B$3:$D$41,3,FALSE)</f>
        <v>0.85</v>
      </c>
      <c r="H26" s="13">
        <f>VLOOKUP(RIGHT(B26,8),'Điểm lý thuyết'!$B$3:$D$41,3,FALSE)</f>
        <v>6.5</v>
      </c>
      <c r="I26" s="13">
        <f t="shared" si="0"/>
        <v>5.5</v>
      </c>
      <c r="J26" s="13">
        <f>IF(OR(G26=0, VALUE(LEFT(B26,1))&gt;2), 0, ROUND(I26 + VLOOKUP(VALUE(LEFT(B26,1)), 'Các bảng tham chiếu &amp; Thống kê'!$E$2:$F$5, 2, FALSE), 1))</f>
        <v>6.5</v>
      </c>
      <c r="K26" s="13" t="str">
        <f>VLOOKUP(J26,'Các bảng tham chiếu &amp; Thống kê'!$A$3:$B$10, 2, TRUE)</f>
        <v>C+</v>
      </c>
    </row>
    <row r="27" spans="1:11" x14ac:dyDescent="0.25">
      <c r="A27" s="8">
        <v>21</v>
      </c>
      <c r="B27" s="16" t="s">
        <v>64</v>
      </c>
      <c r="C27" s="16" t="str">
        <f>VLOOKUP(RIGHT(B27,8),'Các bảng tham chiếu &amp; Thống kê'!$B$14:$C$52,2,FALSE)</f>
        <v>Ngô Hùng Vĩ</v>
      </c>
      <c r="D27" s="13">
        <f>VLOOKUP(RIGHT(B27,8),'Điểm thực hành các buổi'!$B$3:$F$41,3,FALSE)</f>
        <v>0.5</v>
      </c>
      <c r="E27" s="13">
        <f>VLOOKUP(RIGHT(B27,8),'Điểm thực hành các buổi'!$B$3:$F$41,4,FALSE)</f>
        <v>0.4</v>
      </c>
      <c r="F27" s="13">
        <f>VLOOKUP(RIGHT(B27,8),'Điểm thực hành các buổi'!$B$3:$F$41,5,FALSE)</f>
        <v>0.45</v>
      </c>
      <c r="G27" s="13">
        <f>VLOOKUP(RIGHT(B27,8),'Điểm bài tập lớn'!$B$3:$D$41,3,FALSE)</f>
        <v>1.35</v>
      </c>
      <c r="H27" s="13">
        <f>VLOOKUP(RIGHT(B27,8),'Điểm lý thuyết'!$B$3:$D$41,3,FALSE)</f>
        <v>6.7</v>
      </c>
      <c r="I27" s="13">
        <f t="shared" si="0"/>
        <v>6.7</v>
      </c>
      <c r="J27" s="13">
        <f>IF(OR(G27=0, VALUE(LEFT(B27,1))&gt;2), 0, ROUND(I27 + VLOOKUP(VALUE(LEFT(B27,1)), 'Các bảng tham chiếu &amp; Thống kê'!$E$2:$F$5, 2, FALSE), 1))</f>
        <v>7.7</v>
      </c>
      <c r="K27" s="13" t="str">
        <f>VLOOKUP(J27,'Các bảng tham chiếu &amp; Thống kê'!$A$3:$B$10, 2, TRUE)</f>
        <v>B</v>
      </c>
    </row>
    <row r="28" spans="1:11" x14ac:dyDescent="0.25">
      <c r="A28" s="8">
        <v>22</v>
      </c>
      <c r="B28" s="16" t="s">
        <v>65</v>
      </c>
      <c r="C28" s="16" t="str">
        <f>VLOOKUP(RIGHT(B28,8),'Các bảng tham chiếu &amp; Thống kê'!$B$14:$C$52,2,FALSE)</f>
        <v>Lê Thanh Tùng</v>
      </c>
      <c r="D28" s="13">
        <f>VLOOKUP(RIGHT(B28,8),'Điểm thực hành các buổi'!$B$3:$F$41,3,FALSE)</f>
        <v>0.4</v>
      </c>
      <c r="E28" s="13">
        <f>VLOOKUP(RIGHT(B28,8),'Điểm thực hành các buổi'!$B$3:$F$41,4,FALSE)</f>
        <v>0.4</v>
      </c>
      <c r="F28" s="13">
        <f>VLOOKUP(RIGHT(B28,8),'Điểm thực hành các buổi'!$B$3:$F$41,5,FALSE)</f>
        <v>0.4</v>
      </c>
      <c r="G28" s="13">
        <f>VLOOKUP(RIGHT(B28,8),'Điểm bài tập lớn'!$B$3:$D$41,3,FALSE)</f>
        <v>0</v>
      </c>
      <c r="H28" s="13">
        <f>VLOOKUP(RIGHT(B28,8),'Điểm lý thuyết'!$B$3:$D$41,3,FALSE)</f>
        <v>4.5</v>
      </c>
      <c r="I28" s="13">
        <f t="shared" si="0"/>
        <v>3.9</v>
      </c>
      <c r="J28" s="13">
        <f>IF(OR(G28=0, VALUE(LEFT(B28,1))&gt;2), 0, ROUND(I28 + VLOOKUP(VALUE(LEFT(B28,1)), 'Các bảng tham chiếu &amp; Thống kê'!$E$2:$F$5, 2, FALSE), 1))</f>
        <v>0</v>
      </c>
      <c r="K28" s="13" t="str">
        <f>VLOOKUP(J28,'Các bảng tham chiếu &amp; Thống kê'!$A$3:$B$10, 2, TRUE)</f>
        <v>F</v>
      </c>
    </row>
    <row r="29" spans="1:11" x14ac:dyDescent="0.25">
      <c r="A29" s="8">
        <v>23</v>
      </c>
      <c r="B29" s="16" t="s">
        <v>66</v>
      </c>
      <c r="C29" s="16" t="str">
        <f>VLOOKUP(RIGHT(B29,8),'Các bảng tham chiếu &amp; Thống kê'!$B$14:$C$52,2,FALSE)</f>
        <v>Lê Hồng Quốc Vương</v>
      </c>
      <c r="D29" s="13">
        <f>VLOOKUP(RIGHT(B29,8),'Điểm thực hành các buổi'!$B$3:$F$41,3,FALSE)</f>
        <v>0.5</v>
      </c>
      <c r="E29" s="13">
        <f>VLOOKUP(RIGHT(B29,8),'Điểm thực hành các buổi'!$B$3:$F$41,4,FALSE)</f>
        <v>0.5</v>
      </c>
      <c r="F29" s="13">
        <f>VLOOKUP(RIGHT(B29,8),'Điểm thực hành các buổi'!$B$3:$F$41,5,FALSE)</f>
        <v>0.5</v>
      </c>
      <c r="G29" s="13">
        <f>VLOOKUP(RIGHT(B29,8),'Điểm bài tập lớn'!$B$3:$D$41,3,FALSE)</f>
        <v>1.5</v>
      </c>
      <c r="H29" s="13">
        <f>VLOOKUP(RIGHT(B29,8),'Điểm lý thuyết'!$B$3:$D$41,3,FALSE)</f>
        <v>7.5</v>
      </c>
      <c r="I29" s="13">
        <f t="shared" si="0"/>
        <v>7.5</v>
      </c>
      <c r="J29" s="13">
        <f>IF(OR(G29=0, VALUE(LEFT(B29,1))&gt;2), 0, ROUND(I29 + VLOOKUP(VALUE(LEFT(B29,1)), 'Các bảng tham chiếu &amp; Thống kê'!$E$2:$F$5, 2, FALSE), 1))</f>
        <v>8.5</v>
      </c>
      <c r="K29" s="13" t="str">
        <f>VLOOKUP(J29,'Các bảng tham chiếu &amp; Thống kê'!$A$3:$B$10, 2, TRUE)</f>
        <v>B+</v>
      </c>
    </row>
    <row r="30" spans="1:11" x14ac:dyDescent="0.25">
      <c r="A30" s="8">
        <v>24</v>
      </c>
      <c r="B30" s="16" t="s">
        <v>67</v>
      </c>
      <c r="C30" s="16" t="str">
        <f>VLOOKUP(RIGHT(B30,8),'Các bảng tham chiếu &amp; Thống kê'!$B$14:$C$52,2,FALSE)</f>
        <v>Huỳnh Hoàng Ẩn</v>
      </c>
      <c r="D30" s="13">
        <f>VLOOKUP(RIGHT(B30,8),'Điểm thực hành các buổi'!$B$3:$F$41,3,FALSE)</f>
        <v>0.45</v>
      </c>
      <c r="E30" s="13">
        <f>VLOOKUP(RIGHT(B30,8),'Điểm thực hành các buổi'!$B$3:$F$41,4,FALSE)</f>
        <v>0.3</v>
      </c>
      <c r="F30" s="13">
        <f>VLOOKUP(RIGHT(B30,8),'Điểm thực hành các buổi'!$B$3:$F$41,5,FALSE)</f>
        <v>0.45</v>
      </c>
      <c r="G30" s="13">
        <f>VLOOKUP(RIGHT(B30,8),'Điểm bài tập lớn'!$B$3:$D$41,3,FALSE)</f>
        <v>1.2</v>
      </c>
      <c r="H30" s="13">
        <f>VLOOKUP(RIGHT(B30,8),'Điểm lý thuyết'!$B$3:$D$41,3,FALSE)</f>
        <v>8.8000000000000007</v>
      </c>
      <c r="I30" s="13">
        <f t="shared" si="0"/>
        <v>7.7</v>
      </c>
      <c r="J30" s="13">
        <f>IF(OR(G30=0, VALUE(LEFT(B30,1))&gt;2), 0, ROUND(I30 + VLOOKUP(VALUE(LEFT(B30,1)), 'Các bảng tham chiếu &amp; Thống kê'!$E$2:$F$5, 2, FALSE), 1))</f>
        <v>8</v>
      </c>
      <c r="K30" s="13" t="str">
        <f>VLOOKUP(J30,'Các bảng tham chiếu &amp; Thống kê'!$A$3:$B$10, 2, TRUE)</f>
        <v>B+</v>
      </c>
    </row>
    <row r="31" spans="1:11" x14ac:dyDescent="0.25">
      <c r="A31" s="8">
        <v>25</v>
      </c>
      <c r="B31" s="16" t="s">
        <v>68</v>
      </c>
      <c r="C31" s="16" t="str">
        <f>VLOOKUP(RIGHT(B31,8),'Các bảng tham chiếu &amp; Thống kê'!$B$14:$C$52,2,FALSE)</f>
        <v>Hồ Thị Mỷ Huyền</v>
      </c>
      <c r="D31" s="13">
        <f>VLOOKUP(RIGHT(B31,8),'Điểm thực hành các buổi'!$B$3:$F$41,3,FALSE)</f>
        <v>0.3</v>
      </c>
      <c r="E31" s="13">
        <f>VLOOKUP(RIGHT(B31,8),'Điểm thực hành các buổi'!$B$3:$F$41,4,FALSE)</f>
        <v>0.3</v>
      </c>
      <c r="F31" s="13">
        <f>VLOOKUP(RIGHT(B31,8),'Điểm thực hành các buổi'!$B$3:$F$41,5,FALSE)</f>
        <v>0.4</v>
      </c>
      <c r="G31" s="13">
        <f>VLOOKUP(RIGHT(B31,8),'Điểm bài tập lớn'!$B$3:$D$41,3,FALSE)</f>
        <v>0.75</v>
      </c>
      <c r="H31" s="13">
        <f>VLOOKUP(RIGHT(B31,8),'Điểm lý thuyết'!$B$3:$D$41,3,FALSE)</f>
        <v>6.8</v>
      </c>
      <c r="I31" s="13">
        <f t="shared" si="0"/>
        <v>5.8</v>
      </c>
      <c r="J31" s="13">
        <f>IF(OR(G31=0, VALUE(LEFT(B31,1))&gt;2), 0, ROUND(I31 + VLOOKUP(VALUE(LEFT(B31,1)), 'Các bảng tham chiếu &amp; Thống kê'!$E$2:$F$5, 2, FALSE), 1))</f>
        <v>6.3</v>
      </c>
      <c r="K31" s="13" t="str">
        <f>VLOOKUP(J31,'Các bảng tham chiếu &amp; Thống kê'!$A$3:$B$10, 2, TRUE)</f>
        <v>C</v>
      </c>
    </row>
    <row r="32" spans="1:11" x14ac:dyDescent="0.25">
      <c r="A32" s="8">
        <v>26</v>
      </c>
      <c r="B32" s="16" t="s">
        <v>69</v>
      </c>
      <c r="C32" s="16" t="str">
        <f>VLOOKUP(RIGHT(B32,8),'Các bảng tham chiếu &amp; Thống kê'!$B$14:$C$52,2,FALSE)</f>
        <v>Đặng Trung Kiên</v>
      </c>
      <c r="D32" s="13">
        <f>VLOOKUP(RIGHT(B32,8),'Điểm thực hành các buổi'!$B$3:$F$41,3,FALSE)</f>
        <v>0.5</v>
      </c>
      <c r="E32" s="13">
        <f>VLOOKUP(RIGHT(B32,8),'Điểm thực hành các buổi'!$B$3:$F$41,4,FALSE)</f>
        <v>0.3</v>
      </c>
      <c r="F32" s="13">
        <f>VLOOKUP(RIGHT(B32,8),'Điểm thực hành các buổi'!$B$3:$F$41,5,FALSE)</f>
        <v>0.45</v>
      </c>
      <c r="G32" s="13">
        <f>VLOOKUP(RIGHT(B32,8),'Điểm bài tập lớn'!$B$3:$D$41,3,FALSE)</f>
        <v>1</v>
      </c>
      <c r="H32" s="13">
        <f>VLOOKUP(RIGHT(B32,8),'Điểm lý thuyết'!$B$3:$D$41,3,FALSE)</f>
        <v>7.8</v>
      </c>
      <c r="I32" s="13">
        <f t="shared" si="0"/>
        <v>6.9</v>
      </c>
      <c r="J32" s="13">
        <f>IF(OR(G32=0, VALUE(LEFT(B32,1))&gt;2), 0, ROUND(I32 + VLOOKUP(VALUE(LEFT(B32,1)), 'Các bảng tham chiếu &amp; Thống kê'!$E$2:$F$5, 2, FALSE), 1))</f>
        <v>7.9</v>
      </c>
      <c r="K32" s="13" t="str">
        <f>VLOOKUP(J32,'Các bảng tham chiếu &amp; Thống kê'!$A$3:$B$10, 2, TRUE)</f>
        <v>B</v>
      </c>
    </row>
    <row r="33" spans="1:11" x14ac:dyDescent="0.25">
      <c r="A33" s="8">
        <v>27</v>
      </c>
      <c r="B33" s="16" t="s">
        <v>70</v>
      </c>
      <c r="C33" s="16" t="str">
        <f>VLOOKUP(RIGHT(B33,8),'Các bảng tham chiếu &amp; Thống kê'!$B$14:$C$52,2,FALSE)</f>
        <v>Ngụy Hữu Lộc</v>
      </c>
      <c r="D33" s="13">
        <f>VLOOKUP(RIGHT(B33,8),'Điểm thực hành các buổi'!$B$3:$F$41,3,FALSE)</f>
        <v>0.5</v>
      </c>
      <c r="E33" s="13">
        <f>VLOOKUP(RIGHT(B33,8),'Điểm thực hành các buổi'!$B$3:$F$41,4,FALSE)</f>
        <v>0.4</v>
      </c>
      <c r="F33" s="13">
        <f>VLOOKUP(RIGHT(B33,8),'Điểm thực hành các buổi'!$B$3:$F$41,5,FALSE)</f>
        <v>0.45</v>
      </c>
      <c r="G33" s="13">
        <f>VLOOKUP(RIGHT(B33,8),'Điểm bài tập lớn'!$B$3:$D$41,3,FALSE)</f>
        <v>1.5</v>
      </c>
      <c r="H33" s="13">
        <f>VLOOKUP(RIGHT(B33,8),'Điểm lý thuyết'!$B$3:$D$41,3,FALSE)</f>
        <v>8.8000000000000007</v>
      </c>
      <c r="I33" s="13">
        <f t="shared" si="0"/>
        <v>8.1</v>
      </c>
      <c r="J33" s="13">
        <f>IF(OR(G33=0, VALUE(LEFT(B33,1))&gt;2), 0, ROUND(I33 + VLOOKUP(VALUE(LEFT(B33,1)), 'Các bảng tham chiếu &amp; Thống kê'!$E$2:$F$5, 2, FALSE), 1))</f>
        <v>9.1</v>
      </c>
      <c r="K33" s="13" t="str">
        <f>VLOOKUP(J33,'Các bảng tham chiếu &amp; Thống kê'!$A$3:$B$10, 2, TRUE)</f>
        <v>A</v>
      </c>
    </row>
    <row r="34" spans="1:11" x14ac:dyDescent="0.25">
      <c r="A34" s="8">
        <v>28</v>
      </c>
      <c r="B34" s="16" t="s">
        <v>71</v>
      </c>
      <c r="C34" s="16" t="str">
        <f>VLOOKUP(RIGHT(B34,8),'Các bảng tham chiếu &amp; Thống kê'!$B$14:$C$52,2,FALSE)</f>
        <v>Nguyễn Trà Mi</v>
      </c>
      <c r="D34" s="13">
        <f>VLOOKUP(RIGHT(B34,8),'Điểm thực hành các buổi'!$B$3:$F$41,3,FALSE)</f>
        <v>0.5</v>
      </c>
      <c r="E34" s="13">
        <f>VLOOKUP(RIGHT(B34,8),'Điểm thực hành các buổi'!$B$3:$F$41,4,FALSE)</f>
        <v>0.45</v>
      </c>
      <c r="F34" s="13">
        <f>VLOOKUP(RIGHT(B34,8),'Điểm thực hành các buổi'!$B$3:$F$41,5,FALSE)</f>
        <v>0.45</v>
      </c>
      <c r="G34" s="13">
        <f>VLOOKUP(RIGHT(B34,8),'Điểm bài tập lớn'!$B$3:$D$41,3,FALSE)</f>
        <v>1</v>
      </c>
      <c r="H34" s="13">
        <f>VLOOKUP(RIGHT(B34,8),'Điểm lý thuyết'!$B$3:$D$41,3,FALSE)</f>
        <v>7.8</v>
      </c>
      <c r="I34" s="13">
        <f t="shared" si="0"/>
        <v>7.1</v>
      </c>
      <c r="J34" s="13">
        <f>IF(OR(G34=0, VALUE(LEFT(B34,1))&gt;2), 0, ROUND(I34 + VLOOKUP(VALUE(LEFT(B34,1)), 'Các bảng tham chiếu &amp; Thống kê'!$E$2:$F$5, 2, FALSE), 1))</f>
        <v>8.1</v>
      </c>
      <c r="K34" s="13" t="str">
        <f>VLOOKUP(J34,'Các bảng tham chiếu &amp; Thống kê'!$A$3:$B$10, 2, TRUE)</f>
        <v>B+</v>
      </c>
    </row>
    <row r="35" spans="1:11" x14ac:dyDescent="0.25">
      <c r="A35" s="8">
        <v>29</v>
      </c>
      <c r="B35" s="16" t="s">
        <v>43</v>
      </c>
      <c r="C35" s="16" t="str">
        <f>VLOOKUP(RIGHT(B35,8),'Các bảng tham chiếu &amp; Thống kê'!$B$14:$C$52,2,FALSE)</f>
        <v>Lại Ngọc Hoàng Phi</v>
      </c>
      <c r="D35" s="13">
        <f>VLOOKUP(RIGHT(B35,8),'Điểm thực hành các buổi'!$B$3:$F$41,3,FALSE)</f>
        <v>0.5</v>
      </c>
      <c r="E35" s="13">
        <f>VLOOKUP(RIGHT(B35,8),'Điểm thực hành các buổi'!$B$3:$F$41,4,FALSE)</f>
        <v>0.5</v>
      </c>
      <c r="F35" s="13">
        <f>VLOOKUP(RIGHT(B35,8),'Điểm thực hành các buổi'!$B$3:$F$41,5,FALSE)</f>
        <v>0.5</v>
      </c>
      <c r="G35" s="13">
        <f>VLOOKUP(RIGHT(B35,8),'Điểm bài tập lớn'!$B$3:$D$41,3,FALSE)</f>
        <v>0</v>
      </c>
      <c r="H35" s="13">
        <f>VLOOKUP(RIGHT(B35,8),'Điểm lý thuyết'!$B$3:$D$41,3,FALSE)</f>
        <v>7.7</v>
      </c>
      <c r="I35" s="13">
        <f t="shared" si="0"/>
        <v>6.1</v>
      </c>
      <c r="J35" s="13">
        <f>IF(OR(G35=0, VALUE(LEFT(B35,1))&gt;2), 0, ROUND(I35 + VLOOKUP(VALUE(LEFT(B35,1)), 'Các bảng tham chiếu &amp; Thống kê'!$E$2:$F$5, 2, FALSE), 1))</f>
        <v>0</v>
      </c>
      <c r="K35" s="13" t="str">
        <f>VLOOKUP(J35,'Các bảng tham chiếu &amp; Thống kê'!$A$3:$B$10, 2, TRUE)</f>
        <v>F</v>
      </c>
    </row>
    <row r="36" spans="1:11" x14ac:dyDescent="0.25">
      <c r="A36" s="8">
        <v>30</v>
      </c>
      <c r="B36" s="16" t="s">
        <v>72</v>
      </c>
      <c r="C36" s="16" t="str">
        <f>VLOOKUP(RIGHT(B36,8),'Các bảng tham chiếu &amp; Thống kê'!$B$14:$C$52,2,FALSE)</f>
        <v>Nguyễn Khắc Minh Phúc</v>
      </c>
      <c r="D36" s="13">
        <f>VLOOKUP(RIGHT(B36,8),'Điểm thực hành các buổi'!$B$3:$F$41,3,FALSE)</f>
        <v>0.5</v>
      </c>
      <c r="E36" s="13">
        <f>VLOOKUP(RIGHT(B36,8),'Điểm thực hành các buổi'!$B$3:$F$41,4,FALSE)</f>
        <v>0.4</v>
      </c>
      <c r="F36" s="13">
        <f>VLOOKUP(RIGHT(B36,8),'Điểm thực hành các buổi'!$B$3:$F$41,5,FALSE)</f>
        <v>0.45</v>
      </c>
      <c r="G36" s="13">
        <f>VLOOKUP(RIGHT(B36,8),'Điểm bài tập lớn'!$B$3:$D$41,3,FALSE)</f>
        <v>1</v>
      </c>
      <c r="H36" s="13">
        <f>VLOOKUP(RIGHT(B36,8),'Điểm lý thuyết'!$B$3:$D$41,3,FALSE)</f>
        <v>-3</v>
      </c>
      <c r="I36" s="13">
        <f t="shared" si="0"/>
        <v>0</v>
      </c>
      <c r="J36" s="13">
        <f>IF(OR(G36=0, VALUE(LEFT(B36,1))&gt;2), 0, ROUND(I36 + VLOOKUP(VALUE(LEFT(B36,1)), 'Các bảng tham chiếu &amp; Thống kê'!$E$2:$F$5, 2, FALSE), 1))</f>
        <v>0</v>
      </c>
      <c r="K36" s="13" t="str">
        <f>VLOOKUP(J36,'Các bảng tham chiếu &amp; Thống kê'!$A$3:$B$10, 2, TRUE)</f>
        <v>F</v>
      </c>
    </row>
    <row r="37" spans="1:11" x14ac:dyDescent="0.25">
      <c r="A37" s="8">
        <v>31</v>
      </c>
      <c r="B37" s="16" t="s">
        <v>73</v>
      </c>
      <c r="C37" s="16" t="str">
        <f>VLOOKUP(RIGHT(B37,8),'Các bảng tham chiếu &amp; Thống kê'!$B$14:$C$52,2,FALSE)</f>
        <v>Trần Thị Hoàng Quyên</v>
      </c>
      <c r="D37" s="13">
        <f>VLOOKUP(RIGHT(B37,8),'Điểm thực hành các buổi'!$B$3:$F$41,3,FALSE)</f>
        <v>0.4</v>
      </c>
      <c r="E37" s="13">
        <f>VLOOKUP(RIGHT(B37,8),'Điểm thực hành các buổi'!$B$3:$F$41,4,FALSE)</f>
        <v>0.5</v>
      </c>
      <c r="F37" s="13">
        <f>VLOOKUP(RIGHT(B37,8),'Điểm thực hành các buổi'!$B$3:$F$41,5,FALSE)</f>
        <v>0.5</v>
      </c>
      <c r="G37" s="13">
        <f>VLOOKUP(RIGHT(B37,8),'Điểm bài tập lớn'!$B$3:$D$41,3,FALSE)</f>
        <v>1</v>
      </c>
      <c r="H37" s="13">
        <f>VLOOKUP(RIGHT(B37,8),'Điểm lý thuyết'!$B$3:$D$41,3,FALSE)</f>
        <v>9.1999999999999993</v>
      </c>
      <c r="I37" s="13">
        <f t="shared" si="0"/>
        <v>7.9</v>
      </c>
      <c r="J37" s="13">
        <f>IF(OR(G37=0, VALUE(LEFT(B37,1))&gt;2), 0, ROUND(I37 + VLOOKUP(VALUE(LEFT(B37,1)), 'Các bảng tham chiếu &amp; Thống kê'!$E$2:$F$5, 2, FALSE), 1))</f>
        <v>8.9</v>
      </c>
      <c r="K37" s="13" t="str">
        <f>VLOOKUP(J37,'Các bảng tham chiếu &amp; Thống kê'!$A$3:$B$10, 2, TRUE)</f>
        <v>B+</v>
      </c>
    </row>
    <row r="38" spans="1:11" x14ac:dyDescent="0.25">
      <c r="A38" s="8">
        <v>32</v>
      </c>
      <c r="B38" s="16" t="s">
        <v>74</v>
      </c>
      <c r="C38" s="16" t="str">
        <f>VLOOKUP(RIGHT(B38,8),'Các bảng tham chiếu &amp; Thống kê'!$B$14:$C$52,2,FALSE)</f>
        <v>Trương Quốc Thái</v>
      </c>
      <c r="D38" s="13">
        <f>VLOOKUP(RIGHT(B38,8),'Điểm thực hành các buổi'!$B$3:$F$41,3,FALSE)</f>
        <v>0.4</v>
      </c>
      <c r="E38" s="13">
        <f>VLOOKUP(RIGHT(B38,8),'Điểm thực hành các buổi'!$B$3:$F$41,4,FALSE)</f>
        <v>0.4</v>
      </c>
      <c r="F38" s="13">
        <f>VLOOKUP(RIGHT(B38,8),'Điểm thực hành các buổi'!$B$3:$F$41,5,FALSE)</f>
        <v>0.45</v>
      </c>
      <c r="G38" s="13">
        <f>VLOOKUP(RIGHT(B38,8),'Điểm bài tập lớn'!$B$3:$D$41,3,FALSE)</f>
        <v>1</v>
      </c>
      <c r="H38" s="13">
        <f>VLOOKUP(RIGHT(B38,8),'Điểm lý thuyết'!$B$3:$D$41,3,FALSE)</f>
        <v>7.5</v>
      </c>
      <c r="I38" s="13">
        <f t="shared" si="0"/>
        <v>6.8</v>
      </c>
      <c r="J38" s="13">
        <f>IF(OR(G38=0, VALUE(LEFT(B38,1))&gt;2), 0, ROUND(I38 + VLOOKUP(VALUE(LEFT(B38,1)), 'Các bảng tham chiếu &amp; Thống kê'!$E$2:$F$5, 2, FALSE), 1))</f>
        <v>7.8</v>
      </c>
      <c r="K38" s="13" t="str">
        <f>VLOOKUP(J38,'Các bảng tham chiếu &amp; Thống kê'!$A$3:$B$10, 2, TRUE)</f>
        <v>B</v>
      </c>
    </row>
    <row r="39" spans="1:11" x14ac:dyDescent="0.25">
      <c r="A39" s="8">
        <v>33</v>
      </c>
      <c r="B39" s="16" t="s">
        <v>75</v>
      </c>
      <c r="C39" s="16" t="str">
        <f>VLOOKUP(RIGHT(B39,8),'Các bảng tham chiếu &amp; Thống kê'!$B$14:$C$52,2,FALSE)</f>
        <v>Nguyễn Thị Phương Thảo</v>
      </c>
      <c r="D39" s="13">
        <f>VLOOKUP(RIGHT(B39,8),'Điểm thực hành các buổi'!$B$3:$F$41,3,FALSE)</f>
        <v>0.4</v>
      </c>
      <c r="E39" s="13">
        <f>VLOOKUP(RIGHT(B39,8),'Điểm thực hành các buổi'!$B$3:$F$41,4,FALSE)</f>
        <v>0.45</v>
      </c>
      <c r="F39" s="13">
        <f>VLOOKUP(RIGHT(B39,8),'Điểm thực hành các buổi'!$B$3:$F$41,5,FALSE)</f>
        <v>0.45</v>
      </c>
      <c r="G39" s="13">
        <f>VLOOKUP(RIGHT(B39,8),'Điểm bài tập lớn'!$B$3:$D$41,3,FALSE)</f>
        <v>1</v>
      </c>
      <c r="H39" s="13">
        <f>VLOOKUP(RIGHT(B39,8),'Điểm lý thuyết'!$B$3:$D$41,3,FALSE)</f>
        <v>-3</v>
      </c>
      <c r="I39" s="13">
        <f t="shared" si="0"/>
        <v>0</v>
      </c>
      <c r="J39" s="13">
        <f>IF(OR(G39=0, VALUE(LEFT(B39,1))&gt;2), 0, ROUND(I39 + VLOOKUP(VALUE(LEFT(B39,1)), 'Các bảng tham chiếu &amp; Thống kê'!$E$2:$F$5, 2, FALSE), 1))</f>
        <v>0</v>
      </c>
      <c r="K39" s="13" t="str">
        <f>VLOOKUP(J39,'Các bảng tham chiếu &amp; Thống kê'!$A$3:$B$10, 2, TRUE)</f>
        <v>F</v>
      </c>
    </row>
    <row r="40" spans="1:11" x14ac:dyDescent="0.25">
      <c r="A40" s="8">
        <v>34</v>
      </c>
      <c r="B40" s="16" t="s">
        <v>76</v>
      </c>
      <c r="C40" s="16" t="str">
        <f>VLOOKUP(RIGHT(B40,8),'Các bảng tham chiếu &amp; Thống kê'!$B$14:$C$52,2,FALSE)</f>
        <v>Nguyễn Chí Tôn</v>
      </c>
      <c r="D40" s="13">
        <f>VLOOKUP(RIGHT(B40,8),'Điểm thực hành các buổi'!$B$3:$F$41,3,FALSE)</f>
        <v>0.4</v>
      </c>
      <c r="E40" s="13">
        <f>VLOOKUP(RIGHT(B40,8),'Điểm thực hành các buổi'!$B$3:$F$41,4,FALSE)</f>
        <v>0</v>
      </c>
      <c r="F40" s="13">
        <f>VLOOKUP(RIGHT(B40,8),'Điểm thực hành các buổi'!$B$3:$F$41,5,FALSE)</f>
        <v>0.45</v>
      </c>
      <c r="G40" s="13">
        <f>VLOOKUP(RIGHT(B40,8),'Điểm bài tập lớn'!$B$3:$D$41,3,FALSE)</f>
        <v>0.75</v>
      </c>
      <c r="H40" s="13">
        <f>VLOOKUP(RIGHT(B40,8),'Điểm lý thuyết'!$B$3:$D$41,3,FALSE)</f>
        <v>8.3000000000000007</v>
      </c>
      <c r="I40" s="13">
        <f t="shared" si="0"/>
        <v>6.6</v>
      </c>
      <c r="J40" s="13">
        <f>IF(OR(G40=0, VALUE(LEFT(B40,1))&gt;2), 0, ROUND(I40 + VLOOKUP(VALUE(LEFT(B40,1)), 'Các bảng tham chiếu &amp; Thống kê'!$E$2:$F$5, 2, FALSE), 1))</f>
        <v>7.1</v>
      </c>
      <c r="K40" s="13" t="str">
        <f>VLOOKUP(J40,'Các bảng tham chiếu &amp; Thống kê'!$A$3:$B$10, 2, TRUE)</f>
        <v>B</v>
      </c>
    </row>
    <row r="41" spans="1:11" x14ac:dyDescent="0.25">
      <c r="A41" s="8">
        <v>35</v>
      </c>
      <c r="B41" s="16" t="s">
        <v>77</v>
      </c>
      <c r="C41" s="16" t="str">
        <f>VLOOKUP(RIGHT(B41,8),'Các bảng tham chiếu &amp; Thống kê'!$B$14:$C$52,2,FALSE)</f>
        <v>Trịnh Uyên</v>
      </c>
      <c r="D41" s="13">
        <f>VLOOKUP(RIGHT(B41,8),'Điểm thực hành các buổi'!$B$3:$F$41,3,FALSE)</f>
        <v>0.5</v>
      </c>
      <c r="E41" s="13">
        <f>VLOOKUP(RIGHT(B41,8),'Điểm thực hành các buổi'!$B$3:$F$41,4,FALSE)</f>
        <v>0</v>
      </c>
      <c r="F41" s="13">
        <f>VLOOKUP(RIGHT(B41,8),'Điểm thực hành các buổi'!$B$3:$F$41,5,FALSE)</f>
        <v>0</v>
      </c>
      <c r="G41" s="13">
        <f>VLOOKUP(RIGHT(B41,8),'Điểm bài tập lớn'!$B$3:$D$41,3,FALSE)</f>
        <v>0</v>
      </c>
      <c r="H41" s="13">
        <f>VLOOKUP(RIGHT(B41,8),'Điểm lý thuyết'!$B$3:$D$41,3,FALSE)</f>
        <v>7.5</v>
      </c>
      <c r="I41" s="13">
        <f t="shared" si="0"/>
        <v>5</v>
      </c>
      <c r="J41" s="13">
        <f>IF(OR(G41=0, VALUE(LEFT(B41,1))&gt;2), 0, ROUND(I41 + VLOOKUP(VALUE(LEFT(B41,1)), 'Các bảng tham chiếu &amp; Thống kê'!$E$2:$F$5, 2, FALSE), 1))</f>
        <v>0</v>
      </c>
      <c r="K41" s="13" t="str">
        <f>VLOOKUP(J41,'Các bảng tham chiếu &amp; Thống kê'!$A$3:$B$10, 2, TRUE)</f>
        <v>F</v>
      </c>
    </row>
    <row r="42" spans="1:11" x14ac:dyDescent="0.25">
      <c r="A42" s="8">
        <v>36</v>
      </c>
      <c r="B42" s="16" t="s">
        <v>78</v>
      </c>
      <c r="C42" s="16" t="str">
        <f>VLOOKUP(RIGHT(B42,8),'Các bảng tham chiếu &amp; Thống kê'!$B$14:$C$52,2,FALSE)</f>
        <v>Nguyễn Anh Thư</v>
      </c>
      <c r="D42" s="13">
        <f>VLOOKUP(RIGHT(B42,8),'Điểm thực hành các buổi'!$B$3:$F$41,3,FALSE)</f>
        <v>0.5</v>
      </c>
      <c r="E42" s="13">
        <f>VLOOKUP(RIGHT(B42,8),'Điểm thực hành các buổi'!$B$3:$F$41,4,FALSE)</f>
        <v>0.35</v>
      </c>
      <c r="F42" s="13">
        <f>VLOOKUP(RIGHT(B42,8),'Điểm thực hành các buổi'!$B$3:$F$41,5,FALSE)</f>
        <v>0.45</v>
      </c>
      <c r="G42" s="13">
        <f>VLOOKUP(RIGHT(B42,8),'Điểm bài tập lớn'!$B$3:$D$41,3,FALSE)</f>
        <v>0.5</v>
      </c>
      <c r="H42" s="13">
        <f>VLOOKUP(RIGHT(B42,8),'Điểm lý thuyết'!$B$3:$D$41,3,FALSE)</f>
        <v>5.5</v>
      </c>
      <c r="I42" s="13">
        <f t="shared" si="0"/>
        <v>5.0999999999999996</v>
      </c>
      <c r="J42" s="13">
        <f>IF(OR(G42=0, VALUE(LEFT(B42,1))&gt;2), 0, ROUND(I42 + VLOOKUP(VALUE(LEFT(B42,1)), 'Các bảng tham chiếu &amp; Thống kê'!$E$2:$F$5, 2, FALSE), 1))</f>
        <v>5.6</v>
      </c>
      <c r="K42" s="13" t="str">
        <f>VLOOKUP(J42,'Các bảng tham chiếu &amp; Thống kê'!$A$3:$B$10, 2, TRUE)</f>
        <v>C</v>
      </c>
    </row>
    <row r="43" spans="1:11" x14ac:dyDescent="0.25">
      <c r="A43" s="8">
        <v>37</v>
      </c>
      <c r="B43" s="16" t="s">
        <v>79</v>
      </c>
      <c r="C43" s="16" t="str">
        <f>VLOOKUP(RIGHT(B43,8),'Các bảng tham chiếu &amp; Thống kê'!$B$14:$C$52,2,FALSE)</f>
        <v>Huỳnh Lê Tỷ</v>
      </c>
      <c r="D43" s="13">
        <f>VLOOKUP(RIGHT(B43,8),'Điểm thực hành các buổi'!$B$3:$F$41,3,FALSE)</f>
        <v>0.5</v>
      </c>
      <c r="E43" s="13">
        <f>VLOOKUP(RIGHT(B43,8),'Điểm thực hành các buổi'!$B$3:$F$41,4,FALSE)</f>
        <v>0.4</v>
      </c>
      <c r="F43" s="13">
        <f>VLOOKUP(RIGHT(B43,8),'Điểm thực hành các buổi'!$B$3:$F$41,5,FALSE)</f>
        <v>0.4</v>
      </c>
      <c r="G43" s="13">
        <f>VLOOKUP(RIGHT(B43,8),'Điểm bài tập lớn'!$B$3:$D$41,3,FALSE)</f>
        <v>0.3</v>
      </c>
      <c r="H43" s="13">
        <f>VLOOKUP(RIGHT(B43,8),'Điểm lý thuyết'!$B$3:$D$41,3,FALSE)</f>
        <v>6.7</v>
      </c>
      <c r="I43" s="13">
        <f t="shared" si="0"/>
        <v>5.6</v>
      </c>
      <c r="J43" s="13">
        <f>IF(OR(G43=0, VALUE(LEFT(B43,1))&gt;2), 0, ROUND(I43 + VLOOKUP(VALUE(LEFT(B43,1)), 'Các bảng tham chiếu &amp; Thống kê'!$E$2:$F$5, 2, FALSE), 1))</f>
        <v>6.6</v>
      </c>
      <c r="K43" s="13" t="str">
        <f>VLOOKUP(J43,'Các bảng tham chiếu &amp; Thống kê'!$A$3:$B$10, 2, TRUE)</f>
        <v>C+</v>
      </c>
    </row>
    <row r="44" spans="1:11" x14ac:dyDescent="0.25">
      <c r="A44" s="8">
        <v>38</v>
      </c>
      <c r="B44" s="16" t="s">
        <v>80</v>
      </c>
      <c r="C44" s="16" t="str">
        <f>VLOOKUP(RIGHT(B44,8),'Các bảng tham chiếu &amp; Thống kê'!$B$14:$C$52,2,FALSE)</f>
        <v>Nguyễn Ngọc Luyến</v>
      </c>
      <c r="D44" s="13">
        <f>VLOOKUP(RIGHT(B44,8),'Điểm thực hành các buổi'!$B$3:$F$41,3,FALSE)</f>
        <v>0.3</v>
      </c>
      <c r="E44" s="13">
        <f>VLOOKUP(RIGHT(B44,8),'Điểm thực hành các buổi'!$B$3:$F$41,4,FALSE)</f>
        <v>0.4</v>
      </c>
      <c r="F44" s="13">
        <f>VLOOKUP(RIGHT(B44,8),'Điểm thực hành các buổi'!$B$3:$F$41,5,FALSE)</f>
        <v>0.45</v>
      </c>
      <c r="G44" s="13">
        <f>VLOOKUP(RIGHT(B44,8),'Điểm bài tập lớn'!$B$3:$D$41,3,FALSE)</f>
        <v>1</v>
      </c>
      <c r="H44" s="13">
        <f>VLOOKUP(RIGHT(B44,8),'Điểm lý thuyết'!$B$3:$D$41,3,FALSE)</f>
        <v>5.5</v>
      </c>
      <c r="I44" s="13">
        <f t="shared" si="0"/>
        <v>5.5</v>
      </c>
      <c r="J44" s="13">
        <f>IF(OR(G44=0, VALUE(LEFT(B44,1))&gt;2), 0, ROUND(I44 + VLOOKUP(VALUE(LEFT(B44,1)), 'Các bảng tham chiếu &amp; Thống kê'!$E$2:$F$5, 2, FALSE), 1))</f>
        <v>6.5</v>
      </c>
      <c r="K44" s="13" t="str">
        <f>VLOOKUP(J44,'Các bảng tham chiếu &amp; Thống kê'!$A$3:$B$10, 2, TRUE)</f>
        <v>C+</v>
      </c>
    </row>
    <row r="45" spans="1:11" x14ac:dyDescent="0.25">
      <c r="A45" s="8">
        <v>39</v>
      </c>
      <c r="B45" s="16" t="s">
        <v>81</v>
      </c>
      <c r="C45" s="16" t="str">
        <f>VLOOKUP(RIGHT(B45,8),'Các bảng tham chiếu &amp; Thống kê'!$B$14:$C$52,2,FALSE)</f>
        <v>Võ Thị Thùy Trang</v>
      </c>
      <c r="D45" s="13">
        <f>VLOOKUP(RIGHT(B45,8),'Điểm thực hành các buổi'!$B$3:$F$41,3,FALSE)</f>
        <v>0.4</v>
      </c>
      <c r="E45" s="13">
        <f>VLOOKUP(RIGHT(B45,8),'Điểm thực hành các buổi'!$B$3:$F$41,4,FALSE)</f>
        <v>0.4</v>
      </c>
      <c r="F45" s="13">
        <f>VLOOKUP(RIGHT(B45,8),'Điểm thực hành các buổi'!$B$3:$F$41,5,FALSE)</f>
        <v>0.4</v>
      </c>
      <c r="G45" s="13">
        <f>VLOOKUP(RIGHT(B45,8),'Điểm bài tập lớn'!$B$3:$D$41,3,FALSE)</f>
        <v>0.75</v>
      </c>
      <c r="H45" s="13">
        <f>VLOOKUP(RIGHT(B45,8),'Điểm lý thuyết'!$B$3:$D$41,3,FALSE)</f>
        <v>3.2</v>
      </c>
      <c r="I45" s="13">
        <f t="shared" si="0"/>
        <v>3.9</v>
      </c>
      <c r="J45" s="13">
        <f>IF(OR(G45=0, VALUE(LEFT(B45,1))&gt;2), 0, ROUND(I45 + VLOOKUP(VALUE(LEFT(B45,1)), 'Các bảng tham chiếu &amp; Thống kê'!$E$2:$F$5, 2, FALSE), 1))</f>
        <v>4.4000000000000004</v>
      </c>
      <c r="K45" s="13" t="str">
        <f>VLOOKUP(J45,'Các bảng tham chiếu &amp; Thống kê'!$A$3:$B$10, 2, TRUE)</f>
        <v>D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J7:K45">
    <cfRule type="cellIs" dxfId="0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workbookViewId="0">
      <selection activeCell="F41" sqref="F41"/>
    </sheetView>
  </sheetViews>
  <sheetFormatPr defaultColWidth="9.33203125" defaultRowHeight="13.2" x14ac:dyDescent="0.25"/>
  <cols>
    <col min="1" max="1" width="7.6640625" style="18" bestFit="1" customWidth="1"/>
    <col min="2" max="2" width="16.109375" style="17" customWidth="1"/>
    <col min="3" max="3" width="31.77734375" style="17" customWidth="1"/>
    <col min="4" max="6" width="16.6640625" style="17" bestFit="1" customWidth="1"/>
    <col min="7" max="16384" width="9.33203125" style="17"/>
  </cols>
  <sheetData>
    <row r="1" spans="1:6" ht="20.399999999999999" x14ac:dyDescent="0.25">
      <c r="A1" s="26" t="s">
        <v>160</v>
      </c>
      <c r="B1" s="27"/>
      <c r="C1" s="27"/>
      <c r="D1" s="27"/>
      <c r="E1" s="27"/>
      <c r="F1" s="27"/>
    </row>
    <row r="2" spans="1:6" ht="15.6" x14ac:dyDescent="0.25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6" x14ac:dyDescent="0.25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6" x14ac:dyDescent="0.25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6" x14ac:dyDescent="0.25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6" x14ac:dyDescent="0.25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6" x14ac:dyDescent="0.25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6" x14ac:dyDescent="0.25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6" x14ac:dyDescent="0.25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6" x14ac:dyDescent="0.25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6" x14ac:dyDescent="0.25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6" x14ac:dyDescent="0.25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6" x14ac:dyDescent="0.25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6" x14ac:dyDescent="0.25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6" x14ac:dyDescent="0.25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6" x14ac:dyDescent="0.25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6" x14ac:dyDescent="0.25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6" x14ac:dyDescent="0.25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6" x14ac:dyDescent="0.25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6" x14ac:dyDescent="0.25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6" x14ac:dyDescent="0.25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6" x14ac:dyDescent="0.25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6" x14ac:dyDescent="0.25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6" x14ac:dyDescent="0.25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6" x14ac:dyDescent="0.25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6" x14ac:dyDescent="0.25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6" x14ac:dyDescent="0.25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6" x14ac:dyDescent="0.25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6" x14ac:dyDescent="0.25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6" x14ac:dyDescent="0.25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6" x14ac:dyDescent="0.25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6" x14ac:dyDescent="0.25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6" x14ac:dyDescent="0.25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6" x14ac:dyDescent="0.25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6" x14ac:dyDescent="0.25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6" x14ac:dyDescent="0.25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6" x14ac:dyDescent="0.25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6" x14ac:dyDescent="0.25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6" x14ac:dyDescent="0.25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6" x14ac:dyDescent="0.25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6" x14ac:dyDescent="0.25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activeCell="D41" sqref="D41"/>
    </sheetView>
  </sheetViews>
  <sheetFormatPr defaultColWidth="9.33203125" defaultRowHeight="13.2" x14ac:dyDescent="0.25"/>
  <cols>
    <col min="1" max="1" width="6" style="17" bestFit="1" customWidth="1"/>
    <col min="2" max="2" width="15.109375" style="17" customWidth="1"/>
    <col min="3" max="3" width="35.109375" style="17" customWidth="1"/>
    <col min="4" max="4" width="19.109375" style="17" bestFit="1" customWidth="1"/>
    <col min="5" max="16384" width="9.33203125" style="17"/>
  </cols>
  <sheetData>
    <row r="1" spans="1:4" ht="20.399999999999999" x14ac:dyDescent="0.25">
      <c r="A1" s="28" t="s">
        <v>159</v>
      </c>
      <c r="B1" s="28"/>
      <c r="C1" s="28"/>
      <c r="D1" s="28"/>
    </row>
    <row r="2" spans="1:4" ht="15.6" x14ac:dyDescent="0.25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6" x14ac:dyDescent="0.25">
      <c r="A3" s="8">
        <v>1</v>
      </c>
      <c r="B3" s="9" t="s">
        <v>115</v>
      </c>
      <c r="C3" s="16" t="s">
        <v>21</v>
      </c>
      <c r="D3" s="13">
        <v>0.5</v>
      </c>
    </row>
    <row r="4" spans="1:4" ht="15.6" x14ac:dyDescent="0.25">
      <c r="A4" s="8">
        <v>2</v>
      </c>
      <c r="B4" s="9" t="s">
        <v>116</v>
      </c>
      <c r="C4" s="16" t="s">
        <v>23</v>
      </c>
      <c r="D4" s="13">
        <v>1</v>
      </c>
    </row>
    <row r="5" spans="1:4" ht="15.6" x14ac:dyDescent="0.25">
      <c r="A5" s="8">
        <v>3</v>
      </c>
      <c r="B5" s="9" t="s">
        <v>117</v>
      </c>
      <c r="C5" s="16" t="s">
        <v>25</v>
      </c>
      <c r="D5" s="13">
        <v>0.5</v>
      </c>
    </row>
    <row r="6" spans="1:4" ht="15.6" x14ac:dyDescent="0.25">
      <c r="A6" s="8">
        <v>4</v>
      </c>
      <c r="B6" s="9" t="s">
        <v>118</v>
      </c>
      <c r="C6" s="16" t="s">
        <v>27</v>
      </c>
      <c r="D6" s="13">
        <v>1</v>
      </c>
    </row>
    <row r="7" spans="1:4" ht="15.6" x14ac:dyDescent="0.25">
      <c r="A7" s="8">
        <v>5</v>
      </c>
      <c r="B7" s="9" t="s">
        <v>119</v>
      </c>
      <c r="C7" s="16" t="s">
        <v>29</v>
      </c>
      <c r="D7" s="13">
        <v>0.75</v>
      </c>
    </row>
    <row r="8" spans="1:4" ht="15.6" x14ac:dyDescent="0.25">
      <c r="A8" s="8">
        <v>6</v>
      </c>
      <c r="B8" s="9" t="s">
        <v>120</v>
      </c>
      <c r="C8" s="16" t="s">
        <v>82</v>
      </c>
      <c r="D8" s="13">
        <v>1.2</v>
      </c>
    </row>
    <row r="9" spans="1:4" ht="15.6" x14ac:dyDescent="0.25">
      <c r="A9" s="8">
        <v>7</v>
      </c>
      <c r="B9" s="9" t="s">
        <v>121</v>
      </c>
      <c r="C9" s="16" t="s">
        <v>32</v>
      </c>
      <c r="D9" s="13">
        <v>1</v>
      </c>
    </row>
    <row r="10" spans="1:4" ht="15.6" x14ac:dyDescent="0.25">
      <c r="A10" s="8">
        <v>8</v>
      </c>
      <c r="B10" s="9" t="s">
        <v>122</v>
      </c>
      <c r="C10" s="16" t="s">
        <v>83</v>
      </c>
      <c r="D10" s="13">
        <v>1</v>
      </c>
    </row>
    <row r="11" spans="1:4" ht="15.6" x14ac:dyDescent="0.25">
      <c r="A11" s="8">
        <v>9</v>
      </c>
      <c r="B11" s="9" t="s">
        <v>123</v>
      </c>
      <c r="C11" s="16" t="s">
        <v>84</v>
      </c>
      <c r="D11" s="13">
        <v>1</v>
      </c>
    </row>
    <row r="12" spans="1:4" ht="15.6" x14ac:dyDescent="0.25">
      <c r="A12" s="8">
        <v>10</v>
      </c>
      <c r="B12" s="9" t="s">
        <v>124</v>
      </c>
      <c r="C12" s="16" t="s">
        <v>85</v>
      </c>
      <c r="D12" s="3">
        <v>0</v>
      </c>
    </row>
    <row r="13" spans="1:4" ht="15.6" x14ac:dyDescent="0.25">
      <c r="A13" s="8">
        <v>11</v>
      </c>
      <c r="B13" s="9" t="s">
        <v>125</v>
      </c>
      <c r="C13" s="16" t="s">
        <v>86</v>
      </c>
      <c r="D13" s="13">
        <v>0.75</v>
      </c>
    </row>
    <row r="14" spans="1:4" ht="15.6" x14ac:dyDescent="0.25">
      <c r="A14" s="8">
        <v>12</v>
      </c>
      <c r="B14" s="9" t="s">
        <v>126</v>
      </c>
      <c r="C14" s="16" t="s">
        <v>87</v>
      </c>
      <c r="D14" s="13">
        <v>0.3</v>
      </c>
    </row>
    <row r="15" spans="1:4" ht="15.6" x14ac:dyDescent="0.25">
      <c r="A15" s="8">
        <v>13</v>
      </c>
      <c r="B15" s="9" t="s">
        <v>127</v>
      </c>
      <c r="C15" s="16" t="s">
        <v>88</v>
      </c>
      <c r="D15" s="13">
        <v>1.2</v>
      </c>
    </row>
    <row r="16" spans="1:4" ht="15.6" x14ac:dyDescent="0.25">
      <c r="A16" s="8">
        <v>14</v>
      </c>
      <c r="B16" s="9" t="s">
        <v>128</v>
      </c>
      <c r="C16" s="16" t="s">
        <v>89</v>
      </c>
      <c r="D16" s="13">
        <v>0.3</v>
      </c>
    </row>
    <row r="17" spans="1:4" ht="15.6" x14ac:dyDescent="0.25">
      <c r="A17" s="8">
        <v>15</v>
      </c>
      <c r="B17" s="9" t="s">
        <v>129</v>
      </c>
      <c r="C17" s="16" t="s">
        <v>37</v>
      </c>
      <c r="D17" s="13">
        <v>0.3</v>
      </c>
    </row>
    <row r="18" spans="1:4" ht="15.6" x14ac:dyDescent="0.25">
      <c r="A18" s="8">
        <v>16</v>
      </c>
      <c r="B18" s="9" t="s">
        <v>130</v>
      </c>
      <c r="C18" s="16" t="s">
        <v>90</v>
      </c>
      <c r="D18" s="13">
        <v>1</v>
      </c>
    </row>
    <row r="19" spans="1:4" ht="15.6" x14ac:dyDescent="0.25">
      <c r="A19" s="8">
        <v>17</v>
      </c>
      <c r="B19" s="9" t="s">
        <v>131</v>
      </c>
      <c r="C19" s="16" t="s">
        <v>39</v>
      </c>
      <c r="D19" s="13">
        <v>1.5</v>
      </c>
    </row>
    <row r="20" spans="1:4" ht="15.6" x14ac:dyDescent="0.25">
      <c r="A20" s="8">
        <v>18</v>
      </c>
      <c r="B20" s="9" t="s">
        <v>132</v>
      </c>
      <c r="C20" s="16" t="s">
        <v>91</v>
      </c>
      <c r="D20" s="13">
        <v>0.3</v>
      </c>
    </row>
    <row r="21" spans="1:4" ht="15.6" x14ac:dyDescent="0.25">
      <c r="A21" s="8">
        <v>19</v>
      </c>
      <c r="B21" s="9" t="s">
        <v>133</v>
      </c>
      <c r="C21" s="16" t="s">
        <v>41</v>
      </c>
      <c r="D21" s="13">
        <v>1.35</v>
      </c>
    </row>
    <row r="22" spans="1:4" ht="15.6" x14ac:dyDescent="0.25">
      <c r="A22" s="8">
        <v>20</v>
      </c>
      <c r="B22" s="9" t="s">
        <v>134</v>
      </c>
      <c r="C22" s="16" t="s">
        <v>92</v>
      </c>
      <c r="D22" s="13">
        <v>0.85</v>
      </c>
    </row>
    <row r="23" spans="1:4" ht="15.6" x14ac:dyDescent="0.25">
      <c r="A23" s="8">
        <v>21</v>
      </c>
      <c r="B23" s="9" t="s">
        <v>135</v>
      </c>
      <c r="C23" s="16" t="s">
        <v>93</v>
      </c>
      <c r="D23" s="13">
        <v>1.35</v>
      </c>
    </row>
    <row r="24" spans="1:4" ht="15.6" x14ac:dyDescent="0.25">
      <c r="A24" s="8">
        <v>22</v>
      </c>
      <c r="B24" s="9" t="s">
        <v>136</v>
      </c>
      <c r="C24" s="16" t="s">
        <v>94</v>
      </c>
      <c r="D24" s="13">
        <v>0</v>
      </c>
    </row>
    <row r="25" spans="1:4" ht="15.6" x14ac:dyDescent="0.25">
      <c r="A25" s="8">
        <v>23</v>
      </c>
      <c r="B25" s="9" t="s">
        <v>137</v>
      </c>
      <c r="C25" s="16" t="s">
        <v>95</v>
      </c>
      <c r="D25" s="13">
        <v>1.5</v>
      </c>
    </row>
    <row r="26" spans="1:4" ht="15.6" x14ac:dyDescent="0.25">
      <c r="A26" s="8">
        <v>24</v>
      </c>
      <c r="B26" s="9" t="s">
        <v>138</v>
      </c>
      <c r="C26" s="16" t="s">
        <v>96</v>
      </c>
      <c r="D26" s="13">
        <v>1.2</v>
      </c>
    </row>
    <row r="27" spans="1:4" ht="15.6" x14ac:dyDescent="0.25">
      <c r="A27" s="8">
        <v>25</v>
      </c>
      <c r="B27" s="9" t="s">
        <v>139</v>
      </c>
      <c r="C27" s="16" t="s">
        <v>97</v>
      </c>
      <c r="D27" s="13">
        <v>0.75</v>
      </c>
    </row>
    <row r="28" spans="1:4" ht="15.6" x14ac:dyDescent="0.25">
      <c r="A28" s="8">
        <v>26</v>
      </c>
      <c r="B28" s="9" t="s">
        <v>140</v>
      </c>
      <c r="C28" s="16" t="s">
        <v>98</v>
      </c>
      <c r="D28" s="13">
        <v>1</v>
      </c>
    </row>
    <row r="29" spans="1:4" ht="15.6" x14ac:dyDescent="0.25">
      <c r="A29" s="8">
        <v>27</v>
      </c>
      <c r="B29" s="9" t="s">
        <v>141</v>
      </c>
      <c r="C29" s="16" t="s">
        <v>99</v>
      </c>
      <c r="D29" s="13">
        <v>1.5</v>
      </c>
    </row>
    <row r="30" spans="1:4" ht="15.6" x14ac:dyDescent="0.25">
      <c r="A30" s="8">
        <v>28</v>
      </c>
      <c r="B30" s="9" t="s">
        <v>142</v>
      </c>
      <c r="C30" s="16" t="s">
        <v>100</v>
      </c>
      <c r="D30" s="13">
        <v>1</v>
      </c>
    </row>
    <row r="31" spans="1:4" ht="15.6" x14ac:dyDescent="0.25">
      <c r="A31" s="8">
        <v>29</v>
      </c>
      <c r="B31" s="9" t="s">
        <v>143</v>
      </c>
      <c r="C31" s="16" t="s">
        <v>101</v>
      </c>
      <c r="D31" s="3">
        <v>0</v>
      </c>
    </row>
    <row r="32" spans="1:4" ht="15.6" x14ac:dyDescent="0.25">
      <c r="A32" s="8">
        <v>30</v>
      </c>
      <c r="B32" s="9" t="s">
        <v>144</v>
      </c>
      <c r="C32" s="16" t="s">
        <v>102</v>
      </c>
      <c r="D32" s="13">
        <v>1</v>
      </c>
    </row>
    <row r="33" spans="1:4" ht="15.6" x14ac:dyDescent="0.25">
      <c r="A33" s="8">
        <v>31</v>
      </c>
      <c r="B33" s="9" t="s">
        <v>145</v>
      </c>
      <c r="C33" s="16" t="s">
        <v>103</v>
      </c>
      <c r="D33" s="13">
        <v>1</v>
      </c>
    </row>
    <row r="34" spans="1:4" ht="15.6" x14ac:dyDescent="0.25">
      <c r="A34" s="8">
        <v>32</v>
      </c>
      <c r="B34" s="9" t="s">
        <v>146</v>
      </c>
      <c r="C34" s="16" t="s">
        <v>104</v>
      </c>
      <c r="D34" s="13">
        <v>1</v>
      </c>
    </row>
    <row r="35" spans="1:4" ht="15.6" x14ac:dyDescent="0.25">
      <c r="A35" s="8">
        <v>33</v>
      </c>
      <c r="B35" s="9" t="s">
        <v>147</v>
      </c>
      <c r="C35" s="16" t="s">
        <v>105</v>
      </c>
      <c r="D35" s="13">
        <v>1</v>
      </c>
    </row>
    <row r="36" spans="1:4" ht="15.6" x14ac:dyDescent="0.25">
      <c r="A36" s="8">
        <v>34</v>
      </c>
      <c r="B36" s="9" t="s">
        <v>148</v>
      </c>
      <c r="C36" s="16" t="s">
        <v>106</v>
      </c>
      <c r="D36" s="13">
        <v>0.75</v>
      </c>
    </row>
    <row r="37" spans="1:4" ht="15.6" x14ac:dyDescent="0.25">
      <c r="A37" s="8">
        <v>35</v>
      </c>
      <c r="B37" s="9" t="s">
        <v>149</v>
      </c>
      <c r="C37" s="16" t="s">
        <v>107</v>
      </c>
      <c r="D37" s="13">
        <v>0</v>
      </c>
    </row>
    <row r="38" spans="1:4" ht="15.6" x14ac:dyDescent="0.25">
      <c r="A38" s="8">
        <v>36</v>
      </c>
      <c r="B38" s="9" t="s">
        <v>150</v>
      </c>
      <c r="C38" s="16" t="s">
        <v>108</v>
      </c>
      <c r="D38" s="13">
        <v>0.5</v>
      </c>
    </row>
    <row r="39" spans="1:4" ht="15.6" x14ac:dyDescent="0.25">
      <c r="A39" s="8">
        <v>37</v>
      </c>
      <c r="B39" s="9" t="s">
        <v>151</v>
      </c>
      <c r="C39" s="16" t="s">
        <v>109</v>
      </c>
      <c r="D39" s="13">
        <v>0.3</v>
      </c>
    </row>
    <row r="40" spans="1:4" ht="15.6" x14ac:dyDescent="0.25">
      <c r="A40" s="8">
        <v>38</v>
      </c>
      <c r="B40" s="9" t="s">
        <v>152</v>
      </c>
      <c r="C40" s="16" t="s">
        <v>110</v>
      </c>
      <c r="D40" s="13">
        <v>1</v>
      </c>
    </row>
    <row r="41" spans="1:4" ht="15.6" x14ac:dyDescent="0.25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topLeftCell="A21" workbookViewId="0">
      <selection activeCell="D41" sqref="D41"/>
    </sheetView>
  </sheetViews>
  <sheetFormatPr defaultColWidth="9.33203125" defaultRowHeight="13.2" x14ac:dyDescent="0.25"/>
  <cols>
    <col min="1" max="1" width="7.6640625" style="17" bestFit="1" customWidth="1"/>
    <col min="2" max="2" width="14" style="17" bestFit="1" customWidth="1"/>
    <col min="3" max="3" width="32.33203125" style="17" customWidth="1"/>
    <col min="4" max="4" width="21.33203125" style="17" bestFit="1" customWidth="1"/>
    <col min="5" max="5" width="45.77734375" style="17" customWidth="1"/>
    <col min="6" max="16384" width="9.33203125" style="17"/>
  </cols>
  <sheetData>
    <row r="1" spans="1:4" ht="20.399999999999999" x14ac:dyDescent="0.25">
      <c r="A1" s="29" t="s">
        <v>161</v>
      </c>
      <c r="B1" s="29"/>
      <c r="C1" s="29"/>
      <c r="D1" s="29"/>
    </row>
    <row r="2" spans="1:4" ht="15.6" x14ac:dyDescent="0.25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6" x14ac:dyDescent="0.25">
      <c r="A3" s="8">
        <v>1</v>
      </c>
      <c r="B3" s="16" t="s">
        <v>115</v>
      </c>
      <c r="C3" s="16" t="s">
        <v>21</v>
      </c>
      <c r="D3" s="11">
        <v>4.2</v>
      </c>
    </row>
    <row r="4" spans="1:4" ht="15.6" x14ac:dyDescent="0.25">
      <c r="A4" s="8">
        <v>2</v>
      </c>
      <c r="B4" s="16" t="s">
        <v>116</v>
      </c>
      <c r="C4" s="16" t="s">
        <v>23</v>
      </c>
      <c r="D4" s="11">
        <v>5.8</v>
      </c>
    </row>
    <row r="5" spans="1:4" ht="15.6" x14ac:dyDescent="0.25">
      <c r="A5" s="8">
        <v>3</v>
      </c>
      <c r="B5" s="16" t="s">
        <v>117</v>
      </c>
      <c r="C5" s="16" t="s">
        <v>25</v>
      </c>
      <c r="D5" s="11">
        <v>5.8</v>
      </c>
    </row>
    <row r="6" spans="1:4" ht="15.6" x14ac:dyDescent="0.25">
      <c r="A6" s="8">
        <v>4</v>
      </c>
      <c r="B6" s="16" t="s">
        <v>118</v>
      </c>
      <c r="C6" s="16" t="s">
        <v>27</v>
      </c>
      <c r="D6" s="11">
        <v>4.5</v>
      </c>
    </row>
    <row r="7" spans="1:4" ht="15.6" x14ac:dyDescent="0.25">
      <c r="A7" s="8">
        <v>5</v>
      </c>
      <c r="B7" s="16" t="s">
        <v>119</v>
      </c>
      <c r="C7" s="16" t="s">
        <v>29</v>
      </c>
      <c r="D7" s="11">
        <v>5.5</v>
      </c>
    </row>
    <row r="8" spans="1:4" ht="15.6" x14ac:dyDescent="0.25">
      <c r="A8" s="8">
        <v>6</v>
      </c>
      <c r="B8" s="16" t="s">
        <v>120</v>
      </c>
      <c r="C8" s="16" t="s">
        <v>82</v>
      </c>
      <c r="D8" s="11">
        <v>7.5</v>
      </c>
    </row>
    <row r="9" spans="1:4" ht="15.6" x14ac:dyDescent="0.25">
      <c r="A9" s="8">
        <v>7</v>
      </c>
      <c r="B9" s="16" t="s">
        <v>121</v>
      </c>
      <c r="C9" s="16" t="s">
        <v>32</v>
      </c>
      <c r="D9" s="11">
        <v>5.3</v>
      </c>
    </row>
    <row r="10" spans="1:4" ht="15.6" x14ac:dyDescent="0.25">
      <c r="A10" s="8">
        <v>8</v>
      </c>
      <c r="B10" s="16" t="s">
        <v>122</v>
      </c>
      <c r="C10" s="16" t="s">
        <v>83</v>
      </c>
      <c r="D10" s="11">
        <v>7.7</v>
      </c>
    </row>
    <row r="11" spans="1:4" ht="15.6" x14ac:dyDescent="0.25">
      <c r="A11" s="8">
        <v>9</v>
      </c>
      <c r="B11" s="16" t="s">
        <v>123</v>
      </c>
      <c r="C11" s="16" t="s">
        <v>84</v>
      </c>
      <c r="D11" s="11">
        <v>-3</v>
      </c>
    </row>
    <row r="12" spans="1:4" ht="15.6" x14ac:dyDescent="0.25">
      <c r="A12" s="8">
        <v>10</v>
      </c>
      <c r="B12" s="16" t="s">
        <v>124</v>
      </c>
      <c r="C12" s="16" t="s">
        <v>85</v>
      </c>
      <c r="D12" s="11">
        <v>6.8</v>
      </c>
    </row>
    <row r="13" spans="1:4" ht="15.6" x14ac:dyDescent="0.25">
      <c r="A13" s="8">
        <v>11</v>
      </c>
      <c r="B13" s="16" t="s">
        <v>125</v>
      </c>
      <c r="C13" s="16" t="s">
        <v>86</v>
      </c>
      <c r="D13" s="11">
        <v>6.3</v>
      </c>
    </row>
    <row r="14" spans="1:4" ht="15.6" x14ac:dyDescent="0.25">
      <c r="A14" s="8">
        <v>12</v>
      </c>
      <c r="B14" s="16" t="s">
        <v>126</v>
      </c>
      <c r="C14" s="16" t="s">
        <v>87</v>
      </c>
      <c r="D14" s="11">
        <v>8.3000000000000007</v>
      </c>
    </row>
    <row r="15" spans="1:4" ht="15.6" x14ac:dyDescent="0.25">
      <c r="A15" s="8">
        <v>13</v>
      </c>
      <c r="B15" s="16" t="s">
        <v>127</v>
      </c>
      <c r="C15" s="16" t="s">
        <v>88</v>
      </c>
      <c r="D15" s="11">
        <v>5.5</v>
      </c>
    </row>
    <row r="16" spans="1:4" ht="15.6" x14ac:dyDescent="0.25">
      <c r="A16" s="8">
        <v>14</v>
      </c>
      <c r="B16" s="16" t="s">
        <v>128</v>
      </c>
      <c r="C16" s="16" t="s">
        <v>89</v>
      </c>
      <c r="D16" s="11">
        <v>6</v>
      </c>
    </row>
    <row r="17" spans="1:4" ht="15.6" x14ac:dyDescent="0.25">
      <c r="A17" s="8">
        <v>15</v>
      </c>
      <c r="B17" s="16" t="s">
        <v>129</v>
      </c>
      <c r="C17" s="16" t="s">
        <v>37</v>
      </c>
      <c r="D17" s="11">
        <v>-3</v>
      </c>
    </row>
    <row r="18" spans="1:4" ht="15.6" x14ac:dyDescent="0.25">
      <c r="A18" s="8">
        <v>16</v>
      </c>
      <c r="B18" s="16" t="s">
        <v>130</v>
      </c>
      <c r="C18" s="16" t="s">
        <v>90</v>
      </c>
      <c r="D18" s="11">
        <v>5.7</v>
      </c>
    </row>
    <row r="19" spans="1:4" ht="15.6" x14ac:dyDescent="0.25">
      <c r="A19" s="8">
        <v>17</v>
      </c>
      <c r="B19" s="16" t="s">
        <v>131</v>
      </c>
      <c r="C19" s="16" t="s">
        <v>39</v>
      </c>
      <c r="D19" s="11">
        <v>7</v>
      </c>
    </row>
    <row r="20" spans="1:4" ht="15.6" x14ac:dyDescent="0.25">
      <c r="A20" s="8">
        <v>18</v>
      </c>
      <c r="B20" s="16" t="s">
        <v>132</v>
      </c>
      <c r="C20" s="16" t="s">
        <v>91</v>
      </c>
      <c r="D20" s="11">
        <v>6.5</v>
      </c>
    </row>
    <row r="21" spans="1:4" ht="15.6" x14ac:dyDescent="0.25">
      <c r="A21" s="8">
        <v>19</v>
      </c>
      <c r="B21" s="16" t="s">
        <v>133</v>
      </c>
      <c r="C21" s="16" t="s">
        <v>41</v>
      </c>
      <c r="D21" s="11">
        <v>-3</v>
      </c>
    </row>
    <row r="22" spans="1:4" ht="15.6" x14ac:dyDescent="0.25">
      <c r="A22" s="8">
        <v>20</v>
      </c>
      <c r="B22" s="16" t="s">
        <v>134</v>
      </c>
      <c r="C22" s="16" t="s">
        <v>92</v>
      </c>
      <c r="D22" s="11">
        <v>6.5</v>
      </c>
    </row>
    <row r="23" spans="1:4" ht="15.6" x14ac:dyDescent="0.25">
      <c r="A23" s="8">
        <v>21</v>
      </c>
      <c r="B23" s="16" t="s">
        <v>135</v>
      </c>
      <c r="C23" s="16" t="s">
        <v>93</v>
      </c>
      <c r="D23" s="11">
        <v>6.7</v>
      </c>
    </row>
    <row r="24" spans="1:4" ht="15.6" x14ac:dyDescent="0.25">
      <c r="A24" s="8">
        <v>22</v>
      </c>
      <c r="B24" s="16" t="s">
        <v>136</v>
      </c>
      <c r="C24" s="16" t="s">
        <v>94</v>
      </c>
      <c r="D24" s="11">
        <v>4.5</v>
      </c>
    </row>
    <row r="25" spans="1:4" ht="15.6" x14ac:dyDescent="0.25">
      <c r="A25" s="8">
        <v>23</v>
      </c>
      <c r="B25" s="16" t="s">
        <v>137</v>
      </c>
      <c r="C25" s="16" t="s">
        <v>95</v>
      </c>
      <c r="D25" s="11">
        <v>7.5</v>
      </c>
    </row>
    <row r="26" spans="1:4" ht="15.6" x14ac:dyDescent="0.25">
      <c r="A26" s="8">
        <v>24</v>
      </c>
      <c r="B26" s="16" t="s">
        <v>138</v>
      </c>
      <c r="C26" s="16" t="s">
        <v>96</v>
      </c>
      <c r="D26" s="11">
        <v>8.8000000000000007</v>
      </c>
    </row>
    <row r="27" spans="1:4" ht="15.6" x14ac:dyDescent="0.25">
      <c r="A27" s="8">
        <v>25</v>
      </c>
      <c r="B27" s="16" t="s">
        <v>139</v>
      </c>
      <c r="C27" s="16" t="s">
        <v>97</v>
      </c>
      <c r="D27" s="11">
        <v>6.8</v>
      </c>
    </row>
    <row r="28" spans="1:4" ht="15.6" x14ac:dyDescent="0.25">
      <c r="A28" s="8">
        <v>26</v>
      </c>
      <c r="B28" s="16" t="s">
        <v>140</v>
      </c>
      <c r="C28" s="16" t="s">
        <v>98</v>
      </c>
      <c r="D28" s="11">
        <v>7.8</v>
      </c>
    </row>
    <row r="29" spans="1:4" ht="15.6" x14ac:dyDescent="0.25">
      <c r="A29" s="8">
        <v>27</v>
      </c>
      <c r="B29" s="16" t="s">
        <v>141</v>
      </c>
      <c r="C29" s="16" t="s">
        <v>99</v>
      </c>
      <c r="D29" s="11">
        <v>8.8000000000000007</v>
      </c>
    </row>
    <row r="30" spans="1:4" ht="15.6" x14ac:dyDescent="0.25">
      <c r="A30" s="8">
        <v>28</v>
      </c>
      <c r="B30" s="16" t="s">
        <v>142</v>
      </c>
      <c r="C30" s="16" t="s">
        <v>100</v>
      </c>
      <c r="D30" s="11">
        <v>7.8</v>
      </c>
    </row>
    <row r="31" spans="1:4" ht="15.6" x14ac:dyDescent="0.25">
      <c r="A31" s="8">
        <v>29</v>
      </c>
      <c r="B31" s="16" t="s">
        <v>143</v>
      </c>
      <c r="C31" s="16" t="s">
        <v>101</v>
      </c>
      <c r="D31" s="11">
        <v>7.7</v>
      </c>
    </row>
    <row r="32" spans="1:4" ht="15.6" x14ac:dyDescent="0.25">
      <c r="A32" s="8">
        <v>30</v>
      </c>
      <c r="B32" s="16" t="s">
        <v>144</v>
      </c>
      <c r="C32" s="16" t="s">
        <v>102</v>
      </c>
      <c r="D32" s="11">
        <v>-3</v>
      </c>
    </row>
    <row r="33" spans="1:4" ht="15.6" x14ac:dyDescent="0.25">
      <c r="A33" s="8">
        <v>31</v>
      </c>
      <c r="B33" s="16" t="s">
        <v>145</v>
      </c>
      <c r="C33" s="16" t="s">
        <v>103</v>
      </c>
      <c r="D33" s="11">
        <v>9.1999999999999993</v>
      </c>
    </row>
    <row r="34" spans="1:4" ht="15.6" x14ac:dyDescent="0.25">
      <c r="A34" s="8">
        <v>32</v>
      </c>
      <c r="B34" s="16" t="s">
        <v>146</v>
      </c>
      <c r="C34" s="16" t="s">
        <v>104</v>
      </c>
      <c r="D34" s="11">
        <v>7.5</v>
      </c>
    </row>
    <row r="35" spans="1:4" ht="15.6" x14ac:dyDescent="0.25">
      <c r="A35" s="8">
        <v>33</v>
      </c>
      <c r="B35" s="16" t="s">
        <v>147</v>
      </c>
      <c r="C35" s="16" t="s">
        <v>105</v>
      </c>
      <c r="D35" s="11">
        <v>-3</v>
      </c>
    </row>
    <row r="36" spans="1:4" ht="15.6" x14ac:dyDescent="0.25">
      <c r="A36" s="8">
        <v>34</v>
      </c>
      <c r="B36" s="16" t="s">
        <v>148</v>
      </c>
      <c r="C36" s="16" t="s">
        <v>106</v>
      </c>
      <c r="D36" s="11">
        <v>8.3000000000000007</v>
      </c>
    </row>
    <row r="37" spans="1:4" ht="15.6" x14ac:dyDescent="0.25">
      <c r="A37" s="8">
        <v>35</v>
      </c>
      <c r="B37" s="16" t="s">
        <v>149</v>
      </c>
      <c r="C37" s="16" t="s">
        <v>107</v>
      </c>
      <c r="D37" s="11">
        <v>7.5</v>
      </c>
    </row>
    <row r="38" spans="1:4" ht="15.6" x14ac:dyDescent="0.25">
      <c r="A38" s="8">
        <v>36</v>
      </c>
      <c r="B38" s="16" t="s">
        <v>150</v>
      </c>
      <c r="C38" s="16" t="s">
        <v>108</v>
      </c>
      <c r="D38" s="11">
        <v>5.5</v>
      </c>
    </row>
    <row r="39" spans="1:4" ht="15.6" x14ac:dyDescent="0.25">
      <c r="A39" s="8">
        <v>37</v>
      </c>
      <c r="B39" s="16" t="s">
        <v>151</v>
      </c>
      <c r="C39" s="16" t="s">
        <v>109</v>
      </c>
      <c r="D39" s="11">
        <v>6.7</v>
      </c>
    </row>
    <row r="40" spans="1:4" ht="15.6" x14ac:dyDescent="0.25">
      <c r="A40" s="8">
        <v>38</v>
      </c>
      <c r="B40" s="16" t="s">
        <v>152</v>
      </c>
      <c r="C40" s="16" t="s">
        <v>110</v>
      </c>
      <c r="D40" s="11">
        <v>5.5</v>
      </c>
    </row>
    <row r="41" spans="1:4" ht="15.6" x14ac:dyDescent="0.25">
      <c r="A41" s="8">
        <v>39</v>
      </c>
      <c r="B41" s="16" t="s">
        <v>153</v>
      </c>
      <c r="C41" s="16" t="s">
        <v>111</v>
      </c>
      <c r="D41" s="11">
        <v>3.2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topLeftCell="A4" zoomScale="85" zoomScaleNormal="85" workbookViewId="0">
      <selection activeCell="B10" sqref="B10"/>
    </sheetView>
  </sheetViews>
  <sheetFormatPr defaultColWidth="9.33203125" defaultRowHeight="13.2" x14ac:dyDescent="0.25"/>
  <cols>
    <col min="1" max="1" width="18.77734375" style="17" customWidth="1"/>
    <col min="2" max="2" width="16.33203125" style="17" customWidth="1"/>
    <col min="3" max="3" width="34.77734375" style="17" customWidth="1"/>
    <col min="4" max="4" width="6.33203125" style="17" customWidth="1"/>
    <col min="5" max="5" width="27" style="17" customWidth="1"/>
    <col min="6" max="6" width="38.109375" style="17" customWidth="1"/>
    <col min="7" max="7" width="6.33203125" style="17" customWidth="1"/>
    <col min="8" max="8" width="6" style="17" bestFit="1" customWidth="1"/>
    <col min="9" max="9" width="57.6640625" style="17" customWidth="1"/>
    <col min="10" max="10" width="9.77734375" style="17" customWidth="1"/>
    <col min="11" max="11" width="83" style="17" customWidth="1"/>
    <col min="12" max="12" width="39.77734375" style="17" customWidth="1"/>
    <col min="13" max="15" width="14.6640625" style="17" bestFit="1" customWidth="1"/>
    <col min="16" max="16" width="17.33203125" style="17" bestFit="1" customWidth="1"/>
    <col min="17" max="17" width="12" style="17" bestFit="1" customWidth="1"/>
    <col min="18" max="18" width="14.44140625" style="17" bestFit="1" customWidth="1"/>
    <col min="19" max="19" width="33.6640625" style="17" bestFit="1" customWidth="1"/>
    <col min="20" max="20" width="13.44140625" style="17" bestFit="1" customWidth="1"/>
    <col min="21" max="21" width="11.109375" style="17" customWidth="1"/>
    <col min="22" max="16384" width="9.33203125" style="17"/>
  </cols>
  <sheetData>
    <row r="1" spans="1:6" ht="20.399999999999999" x14ac:dyDescent="0.35">
      <c r="A1" s="35" t="s">
        <v>46</v>
      </c>
      <c r="B1" s="35"/>
      <c r="C1" s="35"/>
      <c r="D1" s="4"/>
      <c r="E1" s="36" t="s">
        <v>55</v>
      </c>
      <c r="F1" s="36"/>
    </row>
    <row r="2" spans="1:6" ht="31.2" x14ac:dyDescent="0.25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6" x14ac:dyDescent="0.3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6" x14ac:dyDescent="0.3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6" x14ac:dyDescent="0.3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6" x14ac:dyDescent="0.3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6" x14ac:dyDescent="0.3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6" x14ac:dyDescent="0.3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6" x14ac:dyDescent="0.3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6" x14ac:dyDescent="0.3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6" x14ac:dyDescent="0.3">
      <c r="A11" s="7"/>
      <c r="B11" s="7"/>
      <c r="C11" s="7"/>
      <c r="D11" s="4"/>
      <c r="E11" s="4"/>
      <c r="F11" s="4"/>
    </row>
    <row r="12" spans="1:6" ht="20.399999999999999" x14ac:dyDescent="0.25">
      <c r="A12" s="39" t="s">
        <v>158</v>
      </c>
      <c r="B12" s="39"/>
      <c r="C12" s="39"/>
      <c r="D12" s="4"/>
      <c r="E12" s="37" t="s">
        <v>154</v>
      </c>
      <c r="F12" s="38"/>
    </row>
    <row r="13" spans="1:6" ht="15.6" x14ac:dyDescent="0.25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6" x14ac:dyDescent="0.3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5"/>
    </row>
    <row r="15" spans="1:6" ht="15.6" x14ac:dyDescent="0.3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5"/>
    </row>
    <row r="16" spans="1:6" ht="15.6" x14ac:dyDescent="0.3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5"/>
    </row>
    <row r="17" spans="1:11" ht="15.6" x14ac:dyDescent="0.3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5"/>
    </row>
    <row r="18" spans="1:11" ht="15.6" x14ac:dyDescent="0.3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5"/>
    </row>
    <row r="19" spans="1:11" ht="15.6" x14ac:dyDescent="0.3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5"/>
    </row>
    <row r="20" spans="1:11" ht="15.6" x14ac:dyDescent="0.3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5"/>
    </row>
    <row r="21" spans="1:11" ht="15.6" x14ac:dyDescent="0.3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5"/>
    </row>
    <row r="22" spans="1:11" ht="15.6" x14ac:dyDescent="0.25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25">
      <c r="A23" s="8">
        <v>10</v>
      </c>
      <c r="B23" s="16" t="s">
        <v>137</v>
      </c>
      <c r="C23" s="16" t="s">
        <v>95</v>
      </c>
      <c r="D23" s="4"/>
      <c r="E23" s="40" t="s">
        <v>156</v>
      </c>
      <c r="F23" s="40"/>
    </row>
    <row r="24" spans="1:11" ht="15.75" customHeight="1" x14ac:dyDescent="0.25">
      <c r="A24" s="8">
        <v>11</v>
      </c>
      <c r="B24" s="16" t="s">
        <v>121</v>
      </c>
      <c r="C24" s="16" t="s">
        <v>32</v>
      </c>
      <c r="D24" s="4"/>
      <c r="E24" s="30" t="s">
        <v>157</v>
      </c>
      <c r="F24" s="31" t="s">
        <v>155</v>
      </c>
    </row>
    <row r="25" spans="1:11" ht="15.6" x14ac:dyDescent="0.25">
      <c r="A25" s="8">
        <v>12</v>
      </c>
      <c r="B25" s="16" t="s">
        <v>136</v>
      </c>
      <c r="C25" s="16" t="s">
        <v>94</v>
      </c>
      <c r="D25" s="4"/>
      <c r="E25" s="30"/>
      <c r="F25" s="31"/>
      <c r="K25" s="23"/>
    </row>
    <row r="26" spans="1:11" ht="15.6" x14ac:dyDescent="0.25">
      <c r="A26" s="8">
        <v>13</v>
      </c>
      <c r="B26" s="16" t="s">
        <v>119</v>
      </c>
      <c r="C26" s="16" t="s">
        <v>29</v>
      </c>
      <c r="D26" s="4"/>
      <c r="E26" s="30"/>
      <c r="F26" s="31"/>
    </row>
    <row r="27" spans="1:11" ht="15.75" customHeight="1" x14ac:dyDescent="0.25">
      <c r="A27" s="8">
        <v>14</v>
      </c>
      <c r="B27" s="16" t="s">
        <v>116</v>
      </c>
      <c r="C27" s="16" t="s">
        <v>23</v>
      </c>
      <c r="D27" s="4"/>
      <c r="E27" s="32" t="s">
        <v>162</v>
      </c>
      <c r="F27" s="31" t="s">
        <v>155</v>
      </c>
    </row>
    <row r="28" spans="1:11" ht="15.6" x14ac:dyDescent="0.25">
      <c r="A28" s="8">
        <v>15</v>
      </c>
      <c r="B28" s="16" t="s">
        <v>135</v>
      </c>
      <c r="C28" s="16" t="s">
        <v>93</v>
      </c>
      <c r="D28" s="4"/>
      <c r="E28" s="33"/>
      <c r="F28" s="31"/>
    </row>
    <row r="29" spans="1:11" ht="15.6" x14ac:dyDescent="0.25">
      <c r="A29" s="8">
        <v>16</v>
      </c>
      <c r="B29" s="16" t="s">
        <v>141</v>
      </c>
      <c r="C29" s="16" t="s">
        <v>99</v>
      </c>
      <c r="D29" s="4"/>
      <c r="E29" s="34"/>
      <c r="F29" s="31"/>
    </row>
    <row r="30" spans="1:11" ht="15.6" x14ac:dyDescent="0.25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6" x14ac:dyDescent="0.25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6" x14ac:dyDescent="0.25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6" x14ac:dyDescent="0.25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6" x14ac:dyDescent="0.25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6" x14ac:dyDescent="0.25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6" x14ac:dyDescent="0.25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6" x14ac:dyDescent="0.25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6" x14ac:dyDescent="0.25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25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3"/>
      <c r="V39" s="23"/>
      <c r="W39" s="23"/>
    </row>
    <row r="40" spans="1:23" ht="15.6" x14ac:dyDescent="0.25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6" x14ac:dyDescent="0.25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6" x14ac:dyDescent="0.25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6" x14ac:dyDescent="0.25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6" x14ac:dyDescent="0.25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6" x14ac:dyDescent="0.25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6" x14ac:dyDescent="0.25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6" x14ac:dyDescent="0.25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6" x14ac:dyDescent="0.25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6" x14ac:dyDescent="0.25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6" x14ac:dyDescent="0.25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6" x14ac:dyDescent="0.25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6" x14ac:dyDescent="0.25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3EAA-8F52-4380-97CA-A9CCC45842B7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5021-D6B4-4466-A9BE-F33D400EAE4A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Tổng hợp điểm</vt:lpstr>
      <vt:lpstr>Điểm thực hành các buổi</vt:lpstr>
      <vt:lpstr>Điểm bài tập lớn</vt:lpstr>
      <vt:lpstr>Điểm lý thuyết</vt:lpstr>
      <vt:lpstr>Các bảng tham chiếu &amp; Thống kê</vt:lpstr>
      <vt:lpstr>Sinh viên điểm &lt; 7</vt:lpstr>
      <vt:lpstr>Sinh viên điểm &gt;= 7</vt:lpstr>
      <vt:lpstr>'Các bảng tham chiếu &amp; Thống kê'!Criteria</vt:lpstr>
      <vt:lpstr>'Các bảng tham chiếu &amp; Thống kê'!Extract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Chi Khanh Trinh</cp:lastModifiedBy>
  <dcterms:created xsi:type="dcterms:W3CDTF">2021-06-18T08:44:47Z</dcterms:created>
  <dcterms:modified xsi:type="dcterms:W3CDTF">2025-10-16T07:21:29Z</dcterms:modified>
  <cp:category/>
</cp:coreProperties>
</file>