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 firstSheet="3" activeTab="5"/>
  </bookViews>
  <sheets>
    <sheet name="INFO_DNA" sheetId="188" r:id="rId1"/>
    <sheet name="Calibration_Model" sheetId="1" r:id="rId2"/>
    <sheet name="Main Simulator" sheetId="153" r:id="rId3"/>
    <sheet name="Optimization" sheetId="191" r:id="rId4"/>
    <sheet name="Result" sheetId="164" r:id="rId5"/>
    <sheet name="Replacement_Module" sheetId="163" r:id="rId6"/>
    <sheet name="Calibration_Engine" sheetId="3" r:id="rId7"/>
    <sheet name="Variables" sheetId="2" r:id="rId8"/>
    <sheet name="Insulation_Spec." sheetId="156" r:id="rId9"/>
    <sheet name="Concrete_Spec." sheetId="190" r:id="rId10"/>
    <sheet name="Window_Spec." sheetId="177" r:id="rId11"/>
    <sheet name="Glazing&amp;Gas_Spec." sheetId="157" r:id="rId12"/>
    <sheet name="Lighthing_Spec." sheetId="158" r:id="rId13"/>
    <sheet name="Shading_Spec." sheetId="175" r:id="rId14"/>
    <sheet name="Roof Vegetation_Spec." sheetId="176" r:id="rId15"/>
  </sheets>
  <functionGroups builtInGroupCount="18"/>
  <definedNames>
    <definedName name="ConcreteType">Concrete_Spec.!$B$2</definedName>
    <definedName name="ConditionSet">Calibration_Engine!$C$3:$C$10</definedName>
    <definedName name="ElecConsumption">Calibration_Model!$K$59:$V$59</definedName>
    <definedName name="GasConsumption">Calibration_Model!$K$61:$V$61</definedName>
    <definedName name="GypsumType">Concrete_Spec.!$B$9</definedName>
    <definedName name="InputSet">Calibration_Engine!$B$3:$B$10</definedName>
    <definedName name="InsulationTn" localSheetId="9">Concrete_Spec.!$H$2</definedName>
    <definedName name="InsulationTn">Insulation_Spec.!$I$2</definedName>
    <definedName name="InsulationType" localSheetId="9">Concrete_Spec.!$B$2</definedName>
    <definedName name="InsulationType">Insulation_Spec.!$B$2</definedName>
    <definedName name="LightingSetupType">Lighthing_Spec.!$B$2</definedName>
    <definedName name="Repla_Calibration">Replacement_Module!$A$2</definedName>
    <definedName name="Repla_colCount">Replacement_Module!$D$2</definedName>
    <definedName name="Repla_Insulation">Replacement_Module!$A$28</definedName>
    <definedName name="Repla_Lighting">Replacement_Module!$A$85</definedName>
    <definedName name="Repla_rowCount">Replacement_Module!$D$1</definedName>
    <definedName name="Repla_Shading">Replacement_Module!$A$74</definedName>
    <definedName name="Repla_Wall">Replacement_Module!$A$9</definedName>
    <definedName name="Repla_Window">Replacement_Module!$A$39</definedName>
    <definedName name="Result_Elec">Result!$B$1</definedName>
    <definedName name="Result_Gas">Result!$O$1</definedName>
    <definedName name="Result_No">Result!$A$1</definedName>
    <definedName name="RngSetCondition">Replacement_Module!$M$4:$M$6</definedName>
    <definedName name="RngSetVariable">Replacement_Module!$J$4:$J$6</definedName>
    <definedName name="ShadingType">Shading_Spec.!$B$2</definedName>
    <definedName name="WindowType">Window_Spec.!$B$2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63" l="1"/>
  <c r="C25" i="163"/>
  <c r="C24" i="163"/>
  <c r="C23" i="163"/>
  <c r="C22" i="163"/>
  <c r="C21" i="163"/>
  <c r="C20" i="163"/>
  <c r="C19" i="163"/>
  <c r="C18" i="163"/>
  <c r="C17" i="163"/>
  <c r="C16" i="163"/>
  <c r="C15" i="163"/>
  <c r="C14" i="163"/>
  <c r="C13" i="163"/>
  <c r="C12" i="163"/>
  <c r="C11" i="163"/>
  <c r="AN6" i="1" l="1"/>
  <c r="AO6" i="1"/>
  <c r="AP6" i="1"/>
  <c r="AQ6" i="1"/>
  <c r="AR6" i="1"/>
  <c r="AS6" i="1"/>
  <c r="AT6" i="1"/>
  <c r="AU6" i="1"/>
  <c r="AV6" i="1"/>
  <c r="AW6" i="1"/>
  <c r="AX6" i="1"/>
  <c r="AM6" i="1"/>
  <c r="AN5" i="1"/>
  <c r="AO5" i="1"/>
  <c r="AP5" i="1"/>
  <c r="AQ5" i="1"/>
  <c r="AR5" i="1"/>
  <c r="AS5" i="1"/>
  <c r="AT5" i="1"/>
  <c r="AU5" i="1"/>
  <c r="AV5" i="1"/>
  <c r="AW5" i="1"/>
  <c r="AX5" i="1"/>
  <c r="AM5" i="1"/>
  <c r="AM8" i="1" l="1"/>
  <c r="AM11" i="1" s="1"/>
  <c r="AM14" i="1" s="1"/>
  <c r="I71" i="1" s="1"/>
  <c r="AM7" i="1"/>
  <c r="AM10" i="1" s="1"/>
  <c r="AM13" i="1" s="1"/>
  <c r="I69" i="1" s="1"/>
  <c r="I61" i="1"/>
  <c r="I59" i="1"/>
  <c r="I29" i="1"/>
  <c r="I27" i="1"/>
  <c r="C34" i="163" l="1"/>
  <c r="C30" i="163"/>
  <c r="C58" i="163"/>
  <c r="C57" i="163"/>
  <c r="C56" i="163"/>
  <c r="C55" i="163"/>
  <c r="C54" i="163"/>
  <c r="C53" i="163"/>
  <c r="C52" i="163"/>
  <c r="C51" i="163"/>
  <c r="C50" i="163"/>
  <c r="C49" i="163"/>
  <c r="C48" i="163"/>
  <c r="C47" i="163"/>
  <c r="C43" i="163"/>
  <c r="C42" i="163"/>
  <c r="C41" i="163"/>
  <c r="C37" i="163"/>
  <c r="C36" i="163"/>
  <c r="C35" i="163"/>
  <c r="C33" i="163"/>
  <c r="C32" i="163"/>
  <c r="C31" i="163"/>
  <c r="C7" i="163"/>
  <c r="C6" i="163"/>
  <c r="C5" i="163"/>
  <c r="C4" i="163"/>
  <c r="F43" i="158" l="1"/>
  <c r="F44" i="158"/>
  <c r="F45" i="158"/>
  <c r="F42" i="158"/>
  <c r="E43" i="158"/>
  <c r="E44" i="158"/>
  <c r="E45" i="158"/>
  <c r="E42" i="158"/>
  <c r="M5" i="163" l="1"/>
  <c r="M6" i="163"/>
  <c r="M4" i="163"/>
  <c r="C3" i="3" l="1"/>
  <c r="C4" i="3"/>
  <c r="C5" i="3"/>
  <c r="E87" i="1" l="1"/>
  <c r="E86" i="1"/>
  <c r="E85" i="1"/>
  <c r="Y6" i="1" l="1"/>
  <c r="Y5" i="1"/>
  <c r="Z6" i="1"/>
  <c r="AD5" i="1" l="1"/>
  <c r="AC5" i="1"/>
  <c r="AA6" i="1" l="1"/>
  <c r="AB6" i="1"/>
  <c r="AC6" i="1"/>
  <c r="AD6" i="1"/>
  <c r="AE6" i="1"/>
  <c r="AF6" i="1"/>
  <c r="AG6" i="1"/>
  <c r="AH6" i="1"/>
  <c r="AI6" i="1"/>
  <c r="AJ6" i="1"/>
  <c r="AJ5" i="1"/>
  <c r="AI5" i="1"/>
  <c r="AH5" i="1"/>
  <c r="AG5" i="1"/>
  <c r="AF5" i="1"/>
  <c r="AE5" i="1"/>
  <c r="AB5" i="1"/>
  <c r="AA5" i="1"/>
  <c r="Z5" i="1"/>
  <c r="Y7" i="1" l="1"/>
  <c r="Y10" i="1" s="1"/>
  <c r="Y8" i="1"/>
  <c r="Y11" i="1" s="1"/>
  <c r="Y13" i="1" l="1"/>
  <c r="I64" i="1" s="1"/>
  <c r="Y14" i="1"/>
  <c r="I66" i="1" s="1"/>
  <c r="H20" i="3" s="1"/>
  <c r="H19" i="3" l="1"/>
  <c r="H18" i="3"/>
</calcChain>
</file>

<file path=xl/sharedStrings.xml><?xml version="1.0" encoding="utf-8"?>
<sst xmlns="http://schemas.openxmlformats.org/spreadsheetml/2006/main" count="1221" uniqueCount="757">
  <si>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</si>
  <si>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</si>
  <si>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</si>
  <si>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</si>
  <si>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</si>
  <si>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</si>
  <si>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</si>
  <si>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</si>
  <si>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</si>
  <si>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</si>
  <si>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</si>
  <si>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</si>
  <si>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세대당 면적</t>
  </si>
  <si>
    <t>세대위치</t>
    <phoneticPr fontId="3" type="noConversion"/>
  </si>
  <si>
    <t>단열재 상세사항</t>
    <phoneticPr fontId="3" type="noConversion"/>
  </si>
  <si>
    <t>Jan</t>
    <phoneticPr fontId="1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</si>
  <si>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</si>
  <si>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</si>
  <si>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</si>
  <si>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</si>
  <si>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</si>
  <si>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</si>
  <si>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</si>
  <si>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</si>
  <si>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</si>
  <si>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</si>
  <si>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</si>
  <si>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</si>
  <si>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</si>
  <si>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</si>
  <si>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</si>
  <si>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</si>
  <si>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</si>
  <si>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</si>
  <si>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</si>
  <si>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</si>
  <si>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</si>
  <si>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</si>
  <si>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</si>
  <si>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</si>
  <si>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</si>
  <si>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</si>
  <si>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</si>
  <si>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</si>
  <si>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</si>
  <si>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</si>
  <si>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</si>
  <si>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</si>
  <si>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</si>
  <si>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</si>
  <si>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</si>
  <si>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</si>
  <si>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</si>
  <si>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</si>
  <si>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</si>
  <si>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</si>
  <si>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</si>
  <si>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</si>
  <si>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</si>
  <si>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</si>
  <si>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</si>
  <si>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</si>
  <si>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</si>
  <si>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</si>
  <si>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</si>
  <si>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</si>
  <si>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</si>
  <si>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</si>
  <si>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</si>
  <si>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</si>
  <si>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</si>
  <si>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</si>
  <si>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</si>
  <si>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</si>
  <si>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</si>
  <si>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</si>
  <si>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</si>
  <si>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</si>
  <si>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</si>
  <si>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</si>
  <si>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</si>
  <si>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</si>
  <si>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</si>
  <si>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</si>
  <si>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</si>
  <si>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</si>
  <si>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</si>
  <si>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</si>
  <si>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</si>
  <si>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</si>
  <si>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</si>
  <si>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</si>
  <si>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</si>
  <si>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</si>
  <si>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</si>
  <si>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</si>
  <si>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</si>
  <si>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</si>
  <si>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</si>
  <si>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</si>
  <si>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</si>
  <si>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</si>
  <si>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</si>
  <si>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</si>
  <si>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</si>
  <si>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</si>
  <si>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</si>
  <si>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</si>
  <si>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</si>
  <si>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</si>
  <si>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</si>
  <si>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</si>
  <si>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</si>
  <si>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</si>
  <si>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</si>
  <si>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</si>
  <si>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</si>
  <si>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</si>
  <si>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</si>
  <si>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</si>
  <si>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</si>
  <si>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</si>
  <si>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</si>
  <si>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</si>
  <si>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</si>
  <si>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</si>
  <si>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</si>
  <si>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</si>
  <si>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</si>
  <si>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</si>
  <si>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</si>
  <si>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</si>
  <si>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</si>
  <si>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</si>
  <si>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</si>
  <si>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</si>
  <si>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</si>
  <si>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</si>
  <si>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</si>
  <si>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</si>
  <si>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</si>
  <si>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</si>
  <si>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</si>
  <si>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</si>
  <si>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</si>
  <si>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</si>
  <si>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</si>
  <si>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(4)  Type 4 (84 m2)</t>
    <phoneticPr fontId="1" type="noConversion"/>
  </si>
  <si>
    <t>Y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</si>
  <si>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</si>
  <si>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</si>
  <si>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</si>
  <si>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</si>
  <si>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근거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</si>
  <si>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</si>
  <si>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</si>
  <si>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</si>
  <si>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</si>
  <si>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</si>
  <si>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"나" 형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</si>
  <si>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</si>
  <si>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</si>
  <si>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</si>
  <si>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KS M 3808:2011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</si>
  <si>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</si>
  <si>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</si>
  <si>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</si>
  <si>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</si>
  <si>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</si>
  <si>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</si>
  <si>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</si>
  <si>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</si>
  <si>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</si>
  <si>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</si>
  <si>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</si>
  <si>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</si>
  <si>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</si>
  <si>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</si>
  <si>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</si>
  <si>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</si>
  <si>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</si>
  <si>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</si>
  <si>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</si>
  <si>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</si>
  <si>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</si>
  <si>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</si>
  <si>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</si>
  <si>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</si>
  <si>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</si>
  <si>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</si>
  <si>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</si>
  <si>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</si>
  <si>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</si>
  <si>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</si>
  <si>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</si>
  <si>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</si>
  <si>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</si>
  <si>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</si>
  <si>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</si>
  <si>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</si>
  <si>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</si>
  <si>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</si>
  <si>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</si>
  <si>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</si>
  <si>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</si>
  <si>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</si>
  <si>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</si>
  <si>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</si>
  <si>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</si>
  <si>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</si>
  <si>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</si>
  <si>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</si>
  <si>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</si>
  <si>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</si>
  <si>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</si>
  <si>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</si>
  <si>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</si>
  <si>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</si>
  <si>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</si>
  <si>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</si>
  <si>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</si>
  <si>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</si>
  <si>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</si>
  <si>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</si>
  <si>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</si>
  <si>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</si>
  <si>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</si>
  <si>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</si>
  <si>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</si>
  <si>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</si>
  <si>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</si>
  <si>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</si>
  <si>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</si>
  <si>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</si>
  <si>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</si>
  <si>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</si>
  <si>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</si>
  <si>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</si>
  <si>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</si>
  <si>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</si>
  <si>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</si>
  <si>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</si>
  <si>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</si>
  <si>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</si>
  <si>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</si>
  <si>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</si>
  <si>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</si>
  <si>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</si>
  <si>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</si>
  <si>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</si>
  <si>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</si>
  <si>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</si>
  <si>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</si>
  <si>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</si>
  <si>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</si>
  <si>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</si>
  <si>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</si>
  <si>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</si>
  <si>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</si>
  <si>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</si>
  <si>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</si>
  <si>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</si>
  <si>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</si>
  <si>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</si>
  <si>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</si>
  <si>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</si>
  <si>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</si>
  <si>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</si>
  <si>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</si>
  <si>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</si>
  <si>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</si>
  <si>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</si>
  <si>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</si>
  <si>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</si>
  <si>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</si>
  <si>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</si>
  <si>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</si>
  <si>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</si>
  <si>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</si>
  <si>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</si>
  <si>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</si>
  <si>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</si>
  <si>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</si>
  <si>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</si>
  <si>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</si>
  <si>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</si>
  <si>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</si>
  <si>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</si>
  <si>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</si>
  <si>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</si>
  <si>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</si>
  <si>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</si>
  <si>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</si>
  <si>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</si>
  <si>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</si>
  <si>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</si>
  <si>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</si>
  <si>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</si>
  <si>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</si>
  <si>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</si>
  <si>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</si>
  <si>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</si>
  <si>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</si>
  <si>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</si>
  <si>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</si>
  <si>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</si>
  <si>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</si>
  <si>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</si>
  <si>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</si>
  <si>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</si>
  <si>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</si>
  <si>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</si>
  <si>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</si>
  <si>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</si>
  <si>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</si>
  <si>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</si>
  <si>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</si>
  <si>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</si>
  <si>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</si>
  <si>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</si>
  <si>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</si>
  <si>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</si>
  <si>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</si>
  <si>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</si>
  <si>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</si>
  <si>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</si>
  <si>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</si>
  <si>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</si>
  <si>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</si>
  <si>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</si>
  <si>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</si>
  <si>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</si>
  <si>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</si>
  <si>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</si>
  <si>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</si>
  <si>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</si>
  <si>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변수 명</t>
    <phoneticPr fontId="1" type="noConversion"/>
  </si>
  <si>
    <t>기본값</t>
    <phoneticPr fontId="1" type="noConversion"/>
  </si>
  <si>
    <t>var1_1</t>
    <phoneticPr fontId="1" type="noConversion"/>
  </si>
  <si>
    <t>var1_3</t>
  </si>
  <si>
    <t>var1_2</t>
    <phoneticPr fontId="1" type="noConversion"/>
  </si>
  <si>
    <t>var1_4</t>
  </si>
  <si>
    <t>범위여부</t>
    <phoneticPr fontId="1" type="noConversion"/>
  </si>
  <si>
    <t>범위여부</t>
    <phoneticPr fontId="1" type="noConversion"/>
  </si>
  <si>
    <t>기본값</t>
    <phoneticPr fontId="1" type="noConversion"/>
  </si>
  <si>
    <t>설정값</t>
    <phoneticPr fontId="1" type="noConversion"/>
  </si>
  <si>
    <t>설정값</t>
    <phoneticPr fontId="1" type="noConversion"/>
  </si>
  <si>
    <t>정수여부</t>
    <phoneticPr fontId="1" type="noConversion"/>
  </si>
  <si>
    <t>정수여부</t>
    <phoneticPr fontId="1" type="noConversion"/>
  </si>
  <si>
    <t>var1_5</t>
    <phoneticPr fontId="1" type="noConversion"/>
  </si>
  <si>
    <t>var1_6</t>
    <phoneticPr fontId="1" type="noConversion"/>
  </si>
  <si>
    <t>var1_7</t>
  </si>
  <si>
    <t>var1_8</t>
  </si>
  <si>
    <r>
      <t>Heating SetPoint</t>
    </r>
    <r>
      <rPr>
        <sz val="11"/>
        <color theme="1"/>
        <rFont val="맑은 고딕"/>
        <family val="3"/>
        <charset val="129"/>
        <scheme val="minor"/>
      </rPr>
      <t xml:space="preserve"> (℃)</t>
    </r>
    <phoneticPr fontId="1" type="noConversion"/>
  </si>
  <si>
    <t>Cooling SetPoint (℃)</t>
    <phoneticPr fontId="1" type="noConversion"/>
  </si>
  <si>
    <t>기본 최소값</t>
    <phoneticPr fontId="1" type="noConversion"/>
  </si>
  <si>
    <t>기본 최대값</t>
    <phoneticPr fontId="1" type="noConversion"/>
  </si>
  <si>
    <t>기본 최소값</t>
    <phoneticPr fontId="1" type="noConversion"/>
  </si>
  <si>
    <t>기본 최대값</t>
    <phoneticPr fontId="1" type="noConversion"/>
  </si>
  <si>
    <t>설정 최대값</t>
    <phoneticPr fontId="1" type="noConversion"/>
  </si>
  <si>
    <t>설정 최소값</t>
    <phoneticPr fontId="1" type="noConversion"/>
  </si>
  <si>
    <t>설정 최소값</t>
    <phoneticPr fontId="1" type="noConversion"/>
  </si>
  <si>
    <t>변수설정</t>
    <phoneticPr fontId="3" type="noConversion"/>
  </si>
  <si>
    <t>No</t>
    <phoneticPr fontId="3" type="noConversion"/>
  </si>
  <si>
    <t>Variable Value</t>
    <phoneticPr fontId="3" type="noConversion"/>
  </si>
  <si>
    <t>Condition</t>
    <phoneticPr fontId="3" type="noConversion"/>
  </si>
  <si>
    <t>Min</t>
    <phoneticPr fontId="3" type="noConversion"/>
  </si>
  <si>
    <t>Max</t>
    <phoneticPr fontId="3" type="noConversion"/>
  </si>
  <si>
    <t>Integer</t>
    <phoneticPr fontId="3" type="noConversion"/>
  </si>
  <si>
    <t>No</t>
    <phoneticPr fontId="1" type="noConversion"/>
  </si>
  <si>
    <t>Score</t>
    <phoneticPr fontId="1" type="noConversion"/>
  </si>
  <si>
    <t>(6)  최상층 최측세대</t>
    <phoneticPr fontId="3" type="noConversion"/>
  </si>
  <si>
    <t>(5)  최상층 중간세대</t>
    <phoneticPr fontId="3" type="noConversion"/>
  </si>
  <si>
    <t>(4)  중간층 최측세대</t>
    <phoneticPr fontId="3" type="noConversion"/>
  </si>
  <si>
    <t>(3)  중간층 중간세대</t>
    <phoneticPr fontId="3" type="noConversion"/>
  </si>
  <si>
    <t>(2)  최하층 최측세대</t>
    <phoneticPr fontId="3" type="noConversion"/>
  </si>
  <si>
    <t>(1)  최하층 중간세대</t>
    <phoneticPr fontId="3" type="noConversion"/>
  </si>
  <si>
    <t>(8)  남서향 : 315°</t>
    <phoneticPr fontId="3" type="noConversion"/>
  </si>
  <si>
    <t>(7)  서향 : 270°</t>
    <phoneticPr fontId="3" type="noConversion"/>
  </si>
  <si>
    <t>(6)  북서향 : 225°</t>
    <phoneticPr fontId="3" type="noConversion"/>
  </si>
  <si>
    <t>(5)  북향 : 180°</t>
    <phoneticPr fontId="3" type="noConversion"/>
  </si>
  <si>
    <t>(4)  북동향 : 135°</t>
    <phoneticPr fontId="3" type="noConversion"/>
  </si>
  <si>
    <t>(3)  동향 : 90°</t>
    <phoneticPr fontId="3" type="noConversion"/>
  </si>
  <si>
    <t>(2)  남동향 : 45°</t>
  </si>
  <si>
    <t>(2)  남동향 : 45°</t>
    <phoneticPr fontId="3" type="noConversion"/>
  </si>
  <si>
    <t>(1)  남향 : 0°</t>
    <phoneticPr fontId="3" type="noConversion"/>
  </si>
  <si>
    <t>Elec consumption</t>
    <phoneticPr fontId="1" type="noConversion"/>
  </si>
  <si>
    <t>Gas consumption</t>
    <phoneticPr fontId="1" type="noConversion"/>
  </si>
  <si>
    <t>Visible Transmittance</t>
    <phoneticPr fontId="1" type="noConversion"/>
  </si>
  <si>
    <t>U-Factor (W/m2*K)</t>
    <phoneticPr fontId="1" type="noConversion"/>
  </si>
  <si>
    <t>Back Side Solar Transmittance at Normal Incidence</t>
    <phoneticPr fontId="1" type="noConversion"/>
  </si>
  <si>
    <t>Thickness (mm)</t>
    <phoneticPr fontId="1" type="noConversion"/>
  </si>
  <si>
    <t>Back Side Solar Reflectance at Normal Incidence</t>
    <phoneticPr fontId="1" type="noConversion"/>
  </si>
  <si>
    <t>Front Side Visible Transmittance at Normal Incidence</t>
    <phoneticPr fontId="1" type="noConversion"/>
  </si>
  <si>
    <t>Back Side Visible Transmittance at Normal Incidence</t>
    <phoneticPr fontId="1" type="noConversion"/>
  </si>
  <si>
    <t>Front Side Visible Reflectance at Normal Incidence</t>
    <phoneticPr fontId="1" type="noConversion"/>
  </si>
  <si>
    <t>Back Side Visible Reflectance at Normal Incidence</t>
    <phoneticPr fontId="1" type="noConversion"/>
  </si>
  <si>
    <t>Infrared Transmittance at Normal Incidence</t>
    <phoneticPr fontId="1" type="noConversion"/>
  </si>
  <si>
    <t>Front Side Infrared Hemispherical Emissivity</t>
    <phoneticPr fontId="1" type="noConversion"/>
  </si>
  <si>
    <t>Back Side Infrared Hemispherical Emissivity</t>
    <phoneticPr fontId="1" type="noConversion"/>
  </si>
  <si>
    <t>Front Side Solar Reflectance at Normal Incidence</t>
    <phoneticPr fontId="1" type="noConversion"/>
  </si>
  <si>
    <t>Front Side Solar Transmittance at Normal Incidence</t>
    <phoneticPr fontId="1" type="noConversion"/>
  </si>
  <si>
    <t>var1_12</t>
    <phoneticPr fontId="1" type="noConversion"/>
  </si>
  <si>
    <t>var1_13</t>
    <phoneticPr fontId="1" type="noConversion"/>
  </si>
  <si>
    <t>var1_14</t>
    <phoneticPr fontId="1" type="noConversion"/>
  </si>
  <si>
    <t>var1_15</t>
  </si>
  <si>
    <t>var1_16</t>
  </si>
  <si>
    <t>var1_17</t>
  </si>
  <si>
    <t>var1_18</t>
  </si>
  <si>
    <t>var1_19</t>
  </si>
  <si>
    <t>var1_20</t>
  </si>
  <si>
    <t>var1_21</t>
  </si>
  <si>
    <t>var1_22</t>
  </si>
  <si>
    <t>var1_23</t>
    <phoneticPr fontId="1" type="noConversion"/>
  </si>
  <si>
    <t>var1_25</t>
    <phoneticPr fontId="1" type="noConversion"/>
  </si>
  <si>
    <t>var1_26</t>
  </si>
  <si>
    <t>var1_27</t>
  </si>
  <si>
    <t>var1_28</t>
  </si>
  <si>
    <t>var1_29</t>
  </si>
  <si>
    <t>var1_30</t>
  </si>
  <si>
    <t>var1_31</t>
  </si>
  <si>
    <t>var1_32</t>
  </si>
  <si>
    <t>var1_33</t>
  </si>
  <si>
    <t>var1_34</t>
  </si>
  <si>
    <t>var1_37</t>
  </si>
  <si>
    <t>var1_38</t>
  </si>
  <si>
    <t>var1_39</t>
  </si>
  <si>
    <t>var1_40</t>
  </si>
  <si>
    <t>var1_24</t>
    <phoneticPr fontId="1" type="noConversion"/>
  </si>
  <si>
    <t>Conductivity Coefficient A (W/mK)</t>
    <phoneticPr fontId="1" type="noConversion"/>
  </si>
  <si>
    <t>Conductivity Coefficient B (W/mK2)</t>
    <phoneticPr fontId="1" type="noConversion"/>
  </si>
  <si>
    <t>Conductivity Coefficient C (W/mK3)</t>
    <phoneticPr fontId="1" type="noConversion"/>
  </si>
  <si>
    <t>Viscocity Coefficient A (kg/ms)</t>
    <phoneticPr fontId="1" type="noConversion"/>
  </si>
  <si>
    <t>Viscocity Coefficient B (kg/msK)</t>
    <phoneticPr fontId="1" type="noConversion"/>
  </si>
  <si>
    <t>Viscocity Coefficient C (kg/msK2)</t>
    <phoneticPr fontId="1" type="noConversion"/>
  </si>
  <si>
    <t>Specific Heat Coefficient A (J/kgK)</t>
    <phoneticPr fontId="1" type="noConversion"/>
  </si>
  <si>
    <t>Specific Heat Coefficient B (J/kgK)</t>
    <phoneticPr fontId="1" type="noConversion"/>
  </si>
  <si>
    <t>Specific Heat Coefficient C (J/kgK)</t>
    <phoneticPr fontId="1" type="noConversion"/>
  </si>
  <si>
    <t>Molecular Weight</t>
    <phoneticPr fontId="1" type="noConversion"/>
  </si>
  <si>
    <t>Pa</t>
    <phoneticPr fontId="1" type="noConversion"/>
  </si>
  <si>
    <t>Internal Heat Gain-Equipment (W/m2)</t>
    <phoneticPr fontId="1" type="noConversion"/>
  </si>
  <si>
    <t>Lighthing(W/m2)</t>
    <phoneticPr fontId="1" type="noConversion"/>
  </si>
  <si>
    <t>Solar Transmittance</t>
    <phoneticPr fontId="1" type="noConversion"/>
  </si>
  <si>
    <t>Solar Relectance</t>
    <phoneticPr fontId="1" type="noConversion"/>
  </si>
  <si>
    <t>Visible Transmittance</t>
    <phoneticPr fontId="1" type="noConversion"/>
  </si>
  <si>
    <t>Visible Reflectance</t>
    <phoneticPr fontId="1" type="noConversion"/>
  </si>
  <si>
    <t>Infrared Hemispherical Emissivity</t>
    <phoneticPr fontId="1" type="noConversion"/>
  </si>
  <si>
    <t>Infrared Transmittance</t>
    <phoneticPr fontId="1" type="noConversion"/>
  </si>
  <si>
    <t>Conductivity (W/mK)</t>
    <phoneticPr fontId="1" type="noConversion"/>
  </si>
  <si>
    <t>Thickness (m)</t>
    <phoneticPr fontId="1" type="noConversion"/>
  </si>
  <si>
    <t>var1_35</t>
    <phoneticPr fontId="1" type="noConversion"/>
  </si>
  <si>
    <t>var1_36</t>
    <phoneticPr fontId="1" type="noConversion"/>
  </si>
  <si>
    <t>var1_41</t>
  </si>
  <si>
    <t>var1_42</t>
  </si>
  <si>
    <t>종류</t>
    <phoneticPr fontId="1" type="noConversion"/>
  </si>
  <si>
    <t>Top Opening Multiplier</t>
    <phoneticPr fontId="1" type="noConversion"/>
  </si>
  <si>
    <t>Left-Side Opening Multiplier</t>
    <phoneticPr fontId="1" type="noConversion"/>
  </si>
  <si>
    <t>Bottom Opening Multiplier</t>
    <phoneticPr fontId="1" type="noConversion"/>
  </si>
  <si>
    <t>Right-Side Opening Multiplier</t>
    <phoneticPr fontId="1" type="noConversion"/>
  </si>
  <si>
    <t>Airflow Permeability</t>
    <phoneticPr fontId="1" type="noConversion"/>
  </si>
  <si>
    <t>Solar Transmittance
(일사 투과율)</t>
    <phoneticPr fontId="1" type="noConversion"/>
  </si>
  <si>
    <t>Solar Reflectance
(일사 반사율)</t>
    <phoneticPr fontId="1" type="noConversion"/>
  </si>
  <si>
    <t>Visible Transmittance
(가시광선 투과율)</t>
    <phoneticPr fontId="1" type="noConversion"/>
  </si>
  <si>
    <t>Visible Reflectance
(가시광선 반사율)</t>
    <phoneticPr fontId="1" type="noConversion"/>
  </si>
  <si>
    <t>Shade to Glass Distance
(유리-차양간 거리)</t>
    <phoneticPr fontId="1" type="noConversion"/>
  </si>
  <si>
    <t>Thickness
(두께 mm)</t>
    <phoneticPr fontId="1" type="noConversion"/>
  </si>
  <si>
    <t>Conductivity
(전도율 W/mK)</t>
    <phoneticPr fontId="1" type="noConversion"/>
  </si>
  <si>
    <t>Infrared Transmittance
(적외선 투과율)</t>
    <phoneticPr fontId="1" type="noConversion"/>
  </si>
  <si>
    <t>Infrared Hemispherical Emissivity
(적외선 반구형 방사율)</t>
    <phoneticPr fontId="1" type="noConversion"/>
  </si>
  <si>
    <t>커튼 (어두은 색상의 빡빡한 직물)</t>
    <phoneticPr fontId="1" type="noConversion"/>
  </si>
  <si>
    <t>커튼 (중간 색상의 빡빡한 직물)</t>
    <phoneticPr fontId="1" type="noConversion"/>
  </si>
  <si>
    <t>커튼 (밝은 색상의 빡빡한 직물)</t>
    <phoneticPr fontId="1" type="noConversion"/>
  </si>
  <si>
    <t>롤업쉐이드 (밝은 색상의 불투명한 직물)</t>
    <phoneticPr fontId="1" type="noConversion"/>
  </si>
  <si>
    <t>롤업쉐이드 (밝은 색상의 반투명한 직물)</t>
    <phoneticPr fontId="1" type="noConversion"/>
  </si>
  <si>
    <t>롤업쉐이드 (중간 색상의 불투명한 직물)</t>
    <phoneticPr fontId="1" type="noConversion"/>
  </si>
  <si>
    <t>롤업쉐이드 (중간 색상의 반투명한 직물)</t>
    <phoneticPr fontId="1" type="noConversion"/>
  </si>
  <si>
    <t>베네시안 블라인드 (밝은 색상의 직물)</t>
    <phoneticPr fontId="1" type="noConversion"/>
  </si>
  <si>
    <t>베네시안 블라인드 (중간 색상의 직물)</t>
    <phoneticPr fontId="1" type="noConversion"/>
  </si>
  <si>
    <t>커튼 (어두은 색상의 덜 빡빡한 직물)</t>
    <phoneticPr fontId="1" type="noConversion"/>
  </si>
  <si>
    <t>커튼 (중간 색상의 덜 빡빡한 직물)</t>
    <phoneticPr fontId="1" type="noConversion"/>
  </si>
  <si>
    <t>커튼 (밝은 색상의 덜 빡빡한 직물)</t>
    <phoneticPr fontId="1" type="noConversion"/>
  </si>
  <si>
    <t>커튼 (어두은 색상의 틈새가 많은 직물)</t>
    <phoneticPr fontId="1" type="noConversion"/>
  </si>
  <si>
    <t>커튼 (중간 색상의 틈새가 많은 직물)</t>
    <phoneticPr fontId="1" type="noConversion"/>
  </si>
  <si>
    <t>커튼 (밝은 색상의 틈새가 많은 직물)</t>
    <phoneticPr fontId="1" type="noConversion"/>
  </si>
  <si>
    <t>근거</t>
    <phoneticPr fontId="1" type="noConversion"/>
  </si>
  <si>
    <t>BLAST</t>
    <phoneticPr fontId="1" type="noConversion"/>
  </si>
  <si>
    <t>일사에너지투과율
(SHGC)</t>
    <phoneticPr fontId="1" type="noConversion"/>
  </si>
  <si>
    <t>열용량(J/kg/k)</t>
    <phoneticPr fontId="1" type="noConversion"/>
  </si>
  <si>
    <t>Lighting energy
(W/m2-100lux)</t>
    <phoneticPr fontId="1" type="noConversion"/>
  </si>
  <si>
    <t>Radiant Fraction</t>
    <phoneticPr fontId="1" type="noConversion"/>
  </si>
  <si>
    <t>Visible Fraction</t>
    <phoneticPr fontId="1" type="noConversion"/>
  </si>
  <si>
    <t>조명 설치 형태</t>
    <phoneticPr fontId="1" type="noConversion"/>
  </si>
  <si>
    <t>Return Air Fraction</t>
    <phoneticPr fontId="1" type="noConversion"/>
  </si>
  <si>
    <t>Design Builder</t>
    <phoneticPr fontId="1" type="noConversion"/>
  </si>
  <si>
    <t>Return Air Fraction</t>
    <phoneticPr fontId="1" type="noConversion"/>
  </si>
  <si>
    <t>Fraction Radiant</t>
    <phoneticPr fontId="1" type="noConversion"/>
  </si>
  <si>
    <t>Fraction Visible</t>
    <phoneticPr fontId="1" type="noConversion"/>
  </si>
  <si>
    <t>식물 종류</t>
    <phoneticPr fontId="1" type="noConversion"/>
  </si>
  <si>
    <t>Height of Plants
(식물 높이 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</si>
  <si>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</si>
  <si>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</si>
  <si>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</si>
  <si>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</si>
  <si>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Roughness
(거칠기)</t>
    <phoneticPr fontId="1" type="noConversion"/>
  </si>
  <si>
    <t>Thermal Absorptance</t>
    <phoneticPr fontId="1" type="noConversion"/>
  </si>
  <si>
    <t>Solar Absorptance</t>
    <phoneticPr fontId="1" type="noConversion"/>
  </si>
  <si>
    <t>Saturation Volumetric Moisture Content of the Soil Layer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</si>
  <si>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</si>
  <si>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</si>
  <si>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</si>
  <si>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</si>
  <si>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Visible Absorptance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</si>
  <si>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</si>
  <si>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</si>
  <si>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</si>
  <si>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</si>
  <si>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</si>
  <si>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</si>
  <si>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</si>
  <si>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</si>
  <si>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</si>
  <si>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</si>
  <si>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Thermal Absorptance</t>
    <phoneticPr fontId="1" type="noConversion"/>
  </si>
  <si>
    <t>Visible Absorptance</t>
    <phoneticPr fontId="1" type="noConversion"/>
  </si>
  <si>
    <t>Saturation Volumetric Moisture Content of the Soil Layer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</si>
  <si>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</si>
  <si>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</si>
  <si>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var1_43</t>
    <phoneticPr fontId="1" type="noConversion"/>
  </si>
  <si>
    <t>var1_44</t>
    <phoneticPr fontId="1" type="noConversion"/>
  </si>
  <si>
    <t>var1_45</t>
  </si>
  <si>
    <t>var1_46</t>
    <phoneticPr fontId="1" type="noConversion"/>
  </si>
  <si>
    <t>var1_47</t>
    <phoneticPr fontId="1" type="noConversion"/>
  </si>
  <si>
    <t>var1_48</t>
    <phoneticPr fontId="1" type="noConversion"/>
  </si>
  <si>
    <t>var1_49</t>
  </si>
  <si>
    <t>var1_50</t>
  </si>
  <si>
    <t>var1_51</t>
  </si>
  <si>
    <t>var1_52</t>
  </si>
  <si>
    <t>var1_53</t>
  </si>
  <si>
    <t>var1_54</t>
  </si>
  <si>
    <t>var1_55</t>
  </si>
  <si>
    <t>var1_56</t>
  </si>
  <si>
    <t>var1_57</t>
  </si>
  <si>
    <t>var1_58</t>
  </si>
  <si>
    <t>var1_59</t>
  </si>
  <si>
    <t>var1_60</t>
  </si>
  <si>
    <t>var1_61</t>
  </si>
  <si>
    <t>Roughness</t>
    <phoneticPr fontId="1" type="noConversion"/>
  </si>
  <si>
    <t>Height of Plants</t>
    <phoneticPr fontId="1" type="noConversion"/>
  </si>
  <si>
    <t>Solar Heat Gain Coefficient</t>
    <phoneticPr fontId="1" type="noConversion"/>
  </si>
  <si>
    <t>Simple Material Glazing</t>
    <phoneticPr fontId="1" type="noConversion"/>
  </si>
  <si>
    <t>(Clr5+Air6+Clr5)&amp;(Clr5+Air6+Clr5)</t>
  </si>
  <si>
    <t>(Clr5+Air12+Clr5)&amp;(Clr5+Air6+Clr5)</t>
  </si>
  <si>
    <t>(Clr6+Air12+Clr6)&amp;(Clr5+Air6+Clr5)</t>
  </si>
  <si>
    <t>(Clr5+Air12+Clr5)&amp;(Clr5+Air12+Clr5)</t>
  </si>
  <si>
    <t>(Clr6+Air12+Clr6)&amp;(Clr5+Air12+Clr5)</t>
  </si>
  <si>
    <t>(Clr6+Air12+Clr6)&amp;(Clr6+Air12+Clr6)</t>
  </si>
  <si>
    <t>(Low-E Clr5+Air12+Clr5)&amp;(Clr5+Air6+Clr5)</t>
  </si>
  <si>
    <t>(Low-E Clr6+Air12+Clr6)&amp;(Clr5+Air6+Clr5)</t>
  </si>
  <si>
    <t>(Low-E Clr5+Air12+Clr5)&amp;(Clr5+Air12+Clr5)</t>
  </si>
  <si>
    <t>(Low-E Clr5+Air12+Clr5)&amp;(Clr6+Air12+Clr6)</t>
  </si>
  <si>
    <t>(Low-E Clr6+Air12+Clr6)&amp;(Clr5+Air12+Clr5)</t>
  </si>
  <si>
    <t>(Low-E Clr6+Air12+Clr6)&amp;(Clr6+Air12+Clr6)</t>
  </si>
  <si>
    <t>(Low-E Clr6+Air12+Low-E Clr5+Air18+Clr6)</t>
  </si>
  <si>
    <t>Solar Heat Gain Coeeficient
(SHGC)</t>
    <phoneticPr fontId="1" type="noConversion"/>
  </si>
  <si>
    <t>Visible Transmittance
(VT)</t>
    <phoneticPr fontId="1" type="noConversion"/>
  </si>
  <si>
    <t>종류</t>
    <phoneticPr fontId="1" type="noConversion"/>
  </si>
  <si>
    <t>설명</t>
    <phoneticPr fontId="1" type="noConversion"/>
  </si>
  <si>
    <t>등기구타입</t>
    <phoneticPr fontId="1" type="noConversion"/>
  </si>
  <si>
    <t>수량</t>
    <phoneticPr fontId="1" type="noConversion"/>
  </si>
  <si>
    <t>거실</t>
    <phoneticPr fontId="1" type="noConversion"/>
  </si>
  <si>
    <t>침실1</t>
    <phoneticPr fontId="1" type="noConversion"/>
  </si>
  <si>
    <t>침실2</t>
    <phoneticPr fontId="1" type="noConversion"/>
  </si>
  <si>
    <t>침실3</t>
    <phoneticPr fontId="1" type="noConversion"/>
  </si>
  <si>
    <t>주방</t>
    <phoneticPr fontId="1" type="noConversion"/>
  </si>
  <si>
    <t>식탁등</t>
    <phoneticPr fontId="1" type="noConversion"/>
  </si>
  <si>
    <t>욕실1</t>
    <phoneticPr fontId="1" type="noConversion"/>
  </si>
  <si>
    <t>욕실2</t>
    <phoneticPr fontId="1" type="noConversion"/>
  </si>
  <si>
    <t>드레스룸</t>
    <phoneticPr fontId="1" type="noConversion"/>
  </si>
  <si>
    <t>현관</t>
    <phoneticPr fontId="1" type="noConversion"/>
  </si>
  <si>
    <t>복도</t>
    <phoneticPr fontId="1" type="noConversion"/>
  </si>
  <si>
    <t>발코니</t>
    <phoneticPr fontId="1" type="noConversion"/>
  </si>
  <si>
    <t>FPL 55W*3</t>
    <phoneticPr fontId="1" type="noConversion"/>
  </si>
  <si>
    <t>FPL 56W*2</t>
    <phoneticPr fontId="1" type="noConversion"/>
  </si>
  <si>
    <t>FPL 36W*2</t>
    <phoneticPr fontId="1" type="noConversion"/>
  </si>
  <si>
    <t>FPL 36W*2</t>
    <phoneticPr fontId="1" type="noConversion"/>
  </si>
  <si>
    <t>FPL 32W*2</t>
    <phoneticPr fontId="1" type="noConversion"/>
  </si>
  <si>
    <t>EL 20W</t>
    <phoneticPr fontId="1" type="noConversion"/>
  </si>
  <si>
    <t>FPL 32W*2</t>
    <phoneticPr fontId="1" type="noConversion"/>
  </si>
  <si>
    <t>EL 20W</t>
    <phoneticPr fontId="1" type="noConversion"/>
  </si>
  <si>
    <t>HAL 50W</t>
    <phoneticPr fontId="1" type="noConversion"/>
  </si>
  <si>
    <t>일반 형광등 (84m2 기준)</t>
    <phoneticPr fontId="1" type="noConversion"/>
  </si>
  <si>
    <t>LED 조명 (84m2 기준)</t>
    <phoneticPr fontId="1" type="noConversion"/>
  </si>
  <si>
    <t>거실</t>
    <phoneticPr fontId="1" type="noConversion"/>
  </si>
  <si>
    <t>침실1</t>
    <phoneticPr fontId="1" type="noConversion"/>
  </si>
  <si>
    <t>식탁등</t>
    <phoneticPr fontId="1" type="noConversion"/>
  </si>
  <si>
    <t>욕실2</t>
    <phoneticPr fontId="1" type="noConversion"/>
  </si>
  <si>
    <t>현관</t>
    <phoneticPr fontId="1" type="noConversion"/>
  </si>
  <si>
    <t>발코니</t>
    <phoneticPr fontId="1" type="noConversion"/>
  </si>
  <si>
    <t>LED 52W</t>
    <phoneticPr fontId="1" type="noConversion"/>
  </si>
  <si>
    <t>LED 45W</t>
    <phoneticPr fontId="1" type="noConversion"/>
  </si>
  <si>
    <t>LED 13W</t>
    <phoneticPr fontId="1" type="noConversion"/>
  </si>
  <si>
    <t>LED 45W</t>
    <phoneticPr fontId="1" type="noConversion"/>
  </si>
  <si>
    <t>LED 13W</t>
    <phoneticPr fontId="1" type="noConversion"/>
  </si>
  <si>
    <t>LED 13W</t>
    <phoneticPr fontId="1" type="noConversion"/>
  </si>
  <si>
    <t>LED 8W</t>
    <phoneticPr fontId="1" type="noConversion"/>
  </si>
  <si>
    <t>LED 13W</t>
    <phoneticPr fontId="1" type="noConversion"/>
  </si>
  <si>
    <t>전등 합계 용량(W)</t>
    <phoneticPr fontId="1" type="noConversion"/>
  </si>
  <si>
    <t>조명밀도(W/m2)</t>
    <phoneticPr fontId="1" type="noConversion"/>
  </si>
  <si>
    <t>형광등</t>
    <phoneticPr fontId="1" type="noConversion"/>
  </si>
  <si>
    <t>형광등</t>
    <phoneticPr fontId="1" type="noConversion"/>
  </si>
  <si>
    <t>LED조명</t>
    <phoneticPr fontId="1" type="noConversion"/>
  </si>
  <si>
    <t>전용면적(m2)</t>
    <phoneticPr fontId="1" type="noConversion"/>
  </si>
  <si>
    <t>창    호
-----------------
Window</t>
    <phoneticPr fontId="1" type="noConversion"/>
  </si>
  <si>
    <t>U-value
(W/m2K)</t>
    <phoneticPr fontId="1" type="noConversion"/>
  </si>
  <si>
    <t>(3)  중간층 중간세대</t>
  </si>
  <si>
    <t>그린리모델링 요소 선택 여부</t>
    <phoneticPr fontId="1" type="noConversion"/>
  </si>
  <si>
    <t>범위여부</t>
    <phoneticPr fontId="1" type="noConversion"/>
  </si>
  <si>
    <t>범위여부</t>
    <phoneticPr fontId="1" type="noConversion"/>
  </si>
  <si>
    <t>간격</t>
    <phoneticPr fontId="1" type="noConversion"/>
  </si>
  <si>
    <t>간격</t>
    <phoneticPr fontId="1" type="noConversion"/>
  </si>
  <si>
    <t>var1_9</t>
  </si>
  <si>
    <t>var1_10</t>
  </si>
  <si>
    <t>var1_11</t>
  </si>
  <si>
    <t>var1_12</t>
  </si>
  <si>
    <t>var1_14</t>
  </si>
  <si>
    <t>요소</t>
    <phoneticPr fontId="1" type="noConversion"/>
  </si>
  <si>
    <t>설정값</t>
    <phoneticPr fontId="1" type="noConversion"/>
  </si>
  <si>
    <t>설정 최대값</t>
    <phoneticPr fontId="1" type="noConversion"/>
  </si>
  <si>
    <t>간격</t>
    <phoneticPr fontId="1" type="noConversion"/>
  </si>
  <si>
    <t>선택여부</t>
    <phoneticPr fontId="1" type="noConversion"/>
  </si>
  <si>
    <t>측벽_Thickness  (mm)</t>
    <phoneticPr fontId="1" type="noConversion"/>
  </si>
  <si>
    <t>측벽_Conductivity (W/m*K)</t>
    <phoneticPr fontId="1" type="noConversion"/>
  </si>
  <si>
    <t>측벽_Density (kg/m3)</t>
    <phoneticPr fontId="1" type="noConversion"/>
  </si>
  <si>
    <t>측벽_Specific Heat (J/kg*K)</t>
    <phoneticPr fontId="1" type="noConversion"/>
  </si>
  <si>
    <t>요소들의 전체 행(col)의 수 :</t>
    <phoneticPr fontId="1" type="noConversion"/>
  </si>
  <si>
    <t>요소들의 전체 열(row)의 수 :</t>
    <phoneticPr fontId="1" type="noConversion"/>
  </si>
  <si>
    <t>var1_13</t>
    <phoneticPr fontId="1" type="noConversion"/>
  </si>
  <si>
    <t>압출법 보온판 (특호)</t>
    <phoneticPr fontId="1" type="noConversion"/>
  </si>
  <si>
    <t>압출법 보온판 (1호)</t>
    <phoneticPr fontId="1" type="noConversion"/>
  </si>
  <si>
    <t>압출법 보온판 (2호)</t>
    <phoneticPr fontId="1" type="noConversion"/>
  </si>
  <si>
    <t>압출법 보온판 (3호)</t>
    <phoneticPr fontId="1" type="noConversion"/>
  </si>
  <si>
    <t>두께</t>
    <phoneticPr fontId="1" type="noConversion"/>
  </si>
  <si>
    <t>천장에 붙어있는 형태</t>
    <phoneticPr fontId="1" type="noConversion"/>
  </si>
  <si>
    <t>천장에 매립된 형태</t>
    <phoneticPr fontId="1" type="noConversion"/>
  </si>
  <si>
    <t>천장에 매달린 형태</t>
    <phoneticPr fontId="1" type="noConversion"/>
  </si>
  <si>
    <t>루버형 천장에 설치된 형태</t>
    <phoneticPr fontId="1" type="noConversion"/>
  </si>
  <si>
    <t>Return-Air Ducted</t>
    <phoneticPr fontId="1" type="noConversion"/>
  </si>
  <si>
    <t>Shading Device Specification</t>
    <phoneticPr fontId="1" type="noConversion"/>
  </si>
  <si>
    <t>var1_62</t>
    <phoneticPr fontId="1" type="noConversion"/>
  </si>
  <si>
    <t>외벽</t>
    <phoneticPr fontId="1" type="noConversion"/>
  </si>
  <si>
    <t>측벽</t>
    <phoneticPr fontId="1" type="noConversion"/>
  </si>
  <si>
    <t>종류 (Type)</t>
    <phoneticPr fontId="1" type="noConversion"/>
  </si>
  <si>
    <t>두께 (Thickness)</t>
    <phoneticPr fontId="1" type="noConversion"/>
  </si>
  <si>
    <t>범위 (Range)</t>
    <phoneticPr fontId="1" type="noConversion"/>
  </si>
  <si>
    <t>간격 (Step)</t>
    <phoneticPr fontId="1" type="noConversion"/>
  </si>
  <si>
    <t>종류 (Type)</t>
    <phoneticPr fontId="1" type="noConversion"/>
  </si>
  <si>
    <t>범위 (Range)</t>
    <phoneticPr fontId="1" type="noConversion"/>
  </si>
  <si>
    <t>간격 (Step)</t>
    <phoneticPr fontId="1" type="noConversion"/>
  </si>
  <si>
    <r>
      <t xml:space="preserve">조     명
-----------------
</t>
    </r>
    <r>
      <rPr>
        <b/>
        <sz val="11"/>
        <color theme="0"/>
        <rFont val="맑은 고딕"/>
        <family val="3"/>
        <charset val="129"/>
      </rPr>
      <t>Artificial Lighting</t>
    </r>
    <phoneticPr fontId="1" type="noConversion"/>
  </si>
  <si>
    <t>설치형태 (Setup Type)</t>
    <phoneticPr fontId="1" type="noConversion"/>
  </si>
  <si>
    <t>에너지소비량 (Energy)</t>
    <phoneticPr fontId="1" type="noConversion"/>
  </si>
  <si>
    <t>조명 방사율 (Radiant Fraction)</t>
    <phoneticPr fontId="1" type="noConversion"/>
  </si>
  <si>
    <t>가시광선 방사율 (Visible Fraction)</t>
    <phoneticPr fontId="1" type="noConversion"/>
  </si>
  <si>
    <t>순환공기 방사율 (Return Air Fraction)</t>
    <phoneticPr fontId="1" type="noConversion"/>
  </si>
  <si>
    <t>열관류율 (U-Value)</t>
    <phoneticPr fontId="1" type="noConversion"/>
  </si>
  <si>
    <t>가시관성 투과율 (VT)</t>
    <phoneticPr fontId="1" type="noConversion"/>
  </si>
  <si>
    <r>
      <t xml:space="preserve">차     양
-----------------
</t>
    </r>
    <r>
      <rPr>
        <b/>
        <sz val="11"/>
        <color theme="0"/>
        <rFont val="맑은 고딕"/>
        <family val="3"/>
        <charset val="129"/>
      </rPr>
      <t>Shading Device</t>
    </r>
    <phoneticPr fontId="1" type="noConversion"/>
  </si>
  <si>
    <r>
      <t xml:space="preserve">옥상녹화
-----------------
</t>
    </r>
    <r>
      <rPr>
        <b/>
        <sz val="11"/>
        <color theme="0"/>
        <rFont val="맑은 고딕"/>
        <family val="3"/>
        <charset val="129"/>
      </rPr>
      <t>Green Roof System</t>
    </r>
    <phoneticPr fontId="1" type="noConversion"/>
  </si>
  <si>
    <r>
      <t xml:space="preserve">단 열 재
-----------------
</t>
    </r>
    <r>
      <rPr>
        <b/>
        <sz val="11.5"/>
        <color theme="0"/>
        <rFont val="맑은 고딕"/>
        <family val="3"/>
        <charset val="129"/>
      </rPr>
      <t>Thermal Insulation</t>
    </r>
    <phoneticPr fontId="1" type="noConversion"/>
  </si>
  <si>
    <t>종류 (Type)</t>
    <phoneticPr fontId="1" type="noConversion"/>
  </si>
  <si>
    <t>일사 획득율 (SHGC)</t>
    <phoneticPr fontId="1" type="noConversion"/>
  </si>
  <si>
    <t>일사 투과율 (Solar Transmittance)</t>
    <phoneticPr fontId="1" type="noConversion"/>
  </si>
  <si>
    <t>일사 반사율 (Solar Reflectance)</t>
    <phoneticPr fontId="1" type="noConversion"/>
  </si>
  <si>
    <t>가시광선 투과율 (Visible Transmittance)</t>
    <phoneticPr fontId="1" type="noConversion"/>
  </si>
  <si>
    <t>두께 (Thickness)</t>
    <phoneticPr fontId="1" type="noConversion"/>
  </si>
  <si>
    <t>전도율 (Conductivity)</t>
    <phoneticPr fontId="1" type="noConversion"/>
  </si>
  <si>
    <t>유리-차양간 거리 (Shade to Glass Distance)</t>
    <phoneticPr fontId="1" type="noConversion"/>
  </si>
  <si>
    <t>LOGO</t>
    <phoneticPr fontId="1" type="noConversion"/>
  </si>
  <si>
    <t>건축물</t>
    <phoneticPr fontId="1" type="noConversion"/>
  </si>
  <si>
    <t>평면유형</t>
    <phoneticPr fontId="1" type="noConversion"/>
  </si>
  <si>
    <t>세대위치</t>
    <phoneticPr fontId="1" type="noConversion"/>
  </si>
  <si>
    <t>건축물의 부위</t>
    <phoneticPr fontId="1" type="noConversion"/>
  </si>
  <si>
    <t>(1)  중부지역 (Seoul)</t>
  </si>
  <si>
    <t>지역</t>
    <phoneticPr fontId="1" type="noConversion"/>
  </si>
  <si>
    <t>Jan</t>
    <phoneticPr fontId="1" type="noConversion"/>
  </si>
  <si>
    <t>April</t>
    <phoneticPr fontId="1" type="noConversion"/>
  </si>
  <si>
    <t>May</t>
    <phoneticPr fontId="1" type="noConversion"/>
  </si>
  <si>
    <t>Nov</t>
    <phoneticPr fontId="1" type="noConversion"/>
  </si>
  <si>
    <t>월별 전기에너지 입력</t>
    <phoneticPr fontId="1" type="noConversion"/>
  </si>
  <si>
    <t>월별 가스에너지 입력</t>
    <phoneticPr fontId="1" type="noConversion"/>
  </si>
  <si>
    <t>연간 에너지 소비량</t>
    <phoneticPr fontId="1" type="noConversion"/>
  </si>
  <si>
    <t>보정된 전기에너지</t>
    <phoneticPr fontId="1" type="noConversion"/>
  </si>
  <si>
    <t>보정된 가스에너지</t>
    <phoneticPr fontId="1" type="noConversion"/>
  </si>
  <si>
    <t>CV(RMSE) 전기에너지</t>
    <phoneticPr fontId="1" type="noConversion"/>
  </si>
  <si>
    <t>CV(RMSE) 가스에너지</t>
    <phoneticPr fontId="1" type="noConversion"/>
  </si>
  <si>
    <t>보정결과
출력</t>
    <phoneticPr fontId="1" type="noConversion"/>
  </si>
  <si>
    <t>에너지 사용량
입력</t>
    <phoneticPr fontId="1" type="noConversion"/>
  </si>
  <si>
    <t>단열재 종류 (Type)</t>
    <phoneticPr fontId="1" type="noConversion"/>
  </si>
  <si>
    <t>단열재 두께 (Thickness)</t>
    <phoneticPr fontId="1" type="noConversion"/>
  </si>
  <si>
    <t>콘크리트 두께 (Thickness)</t>
    <phoneticPr fontId="1" type="noConversion"/>
  </si>
  <si>
    <t>i</t>
    <phoneticPr fontId="1" type="noConversion"/>
  </si>
  <si>
    <t>건물 물성치
입력</t>
    <phoneticPr fontId="1" type="noConversion"/>
  </si>
  <si>
    <t>단열재 종류 (Type)</t>
    <phoneticPr fontId="1" type="noConversion"/>
  </si>
  <si>
    <t>단열재 두께 (Thickness)</t>
    <phoneticPr fontId="1" type="noConversion"/>
  </si>
  <si>
    <t>콘크리트 종류 (Type)</t>
    <phoneticPr fontId="1" type="noConversion"/>
  </si>
  <si>
    <t>조명</t>
    <phoneticPr fontId="1" type="noConversion"/>
  </si>
  <si>
    <t>조명 에너지 사용량</t>
    <phoneticPr fontId="1" type="noConversion"/>
  </si>
  <si>
    <t>외벽</t>
    <phoneticPr fontId="1" type="noConversion"/>
  </si>
  <si>
    <t>자동보정 특수조건 (정수여부)</t>
    <phoneticPr fontId="1" type="noConversion"/>
  </si>
  <si>
    <t>CV(RMSE)</t>
    <phoneticPr fontId="1" type="noConversion"/>
  </si>
  <si>
    <t>NMBE</t>
    <phoneticPr fontId="1" type="noConversion"/>
  </si>
  <si>
    <t>Set</t>
    <phoneticPr fontId="1" type="noConversion"/>
  </si>
  <si>
    <t>NMBE 전기에너지</t>
    <phoneticPr fontId="1" type="noConversion"/>
  </si>
  <si>
    <t>NMBE 가스에너지</t>
    <phoneticPr fontId="1" type="noConversion"/>
  </si>
  <si>
    <t>Concrete Specification</t>
    <phoneticPr fontId="1" type="noConversion"/>
  </si>
  <si>
    <t>콘크리트</t>
    <phoneticPr fontId="1" type="noConversion"/>
  </si>
  <si>
    <t>중량 콘크리트</t>
    <phoneticPr fontId="1" type="noConversion"/>
  </si>
  <si>
    <t>경량 콘크리트</t>
    <phoneticPr fontId="1" type="noConversion"/>
  </si>
  <si>
    <t>Design Builder</t>
    <phoneticPr fontId="1" type="noConversion"/>
  </si>
  <si>
    <t>Gypsum Specification</t>
    <phoneticPr fontId="1" type="noConversion"/>
  </si>
  <si>
    <t>ISO 10456</t>
    <phoneticPr fontId="1" type="noConversion"/>
  </si>
  <si>
    <t>석고보드</t>
    <phoneticPr fontId="1" type="noConversion"/>
  </si>
  <si>
    <t>석고보드 종류 (Type)</t>
    <phoneticPr fontId="1" type="noConversion"/>
  </si>
  <si>
    <t>석고보드 두께 (Thickness)</t>
    <phoneticPr fontId="1" type="noConversion"/>
  </si>
  <si>
    <t>석고보드 종류 (Type)</t>
    <phoneticPr fontId="1" type="noConversion"/>
  </si>
  <si>
    <t>석고보드 두께 (Thickness)</t>
    <phoneticPr fontId="1" type="noConversion"/>
  </si>
  <si>
    <t>외벽_Thickness  (mm)</t>
    <phoneticPr fontId="1" type="noConversion"/>
  </si>
  <si>
    <t>외벽_Conductivity (W/m*K)</t>
    <phoneticPr fontId="1" type="noConversion"/>
  </si>
  <si>
    <t>외벽_Density (kg/m3)</t>
    <phoneticPr fontId="1" type="noConversion"/>
  </si>
  <si>
    <t>외벽_Specific Heat (J/kg*K)</t>
    <phoneticPr fontId="1" type="noConversion"/>
  </si>
  <si>
    <t>CV(RMSE) Calibration Variable</t>
    <phoneticPr fontId="1" type="noConversion"/>
  </si>
  <si>
    <t>Simulation Variable (Insulation)</t>
    <phoneticPr fontId="1" type="noConversion"/>
  </si>
  <si>
    <t>Simulation Variable (Window_Simplified)</t>
    <phoneticPr fontId="1" type="noConversion"/>
  </si>
  <si>
    <t>Simulation Variable (Glazing_Custom)</t>
    <phoneticPr fontId="1" type="noConversion"/>
  </si>
  <si>
    <t>Simulation Variable (Gas_Custom)</t>
    <phoneticPr fontId="1" type="noConversion"/>
  </si>
  <si>
    <t>Simulation Variable (Shading Device)</t>
    <phoneticPr fontId="1" type="noConversion"/>
  </si>
  <si>
    <t>Simulation Variable (Lighting Device)</t>
    <phoneticPr fontId="1" type="noConversion"/>
  </si>
  <si>
    <t>Simulation Variable (Green Roof System)</t>
    <phoneticPr fontId="1" type="noConversion"/>
  </si>
  <si>
    <t>Initial Variable (Wall)</t>
    <phoneticPr fontId="1" type="noConversion"/>
  </si>
  <si>
    <t>변수 명</t>
    <phoneticPr fontId="1" type="noConversion"/>
  </si>
  <si>
    <t>Lighting Level (W)</t>
    <phoneticPr fontId="1" type="noConversion"/>
  </si>
  <si>
    <t>외벽_콘크리트_Thickness (mm)</t>
    <phoneticPr fontId="1" type="noConversion"/>
  </si>
  <si>
    <t>외벽_콘크리트_Conductivity (W/m*K)</t>
    <phoneticPr fontId="1" type="noConversion"/>
  </si>
  <si>
    <t>외벽_콘크리트_Density (kg/m3)</t>
    <phoneticPr fontId="1" type="noConversion"/>
  </si>
  <si>
    <t>외벽_콘크리트_Specific Heat (J/kg*K)</t>
    <phoneticPr fontId="1" type="noConversion"/>
  </si>
  <si>
    <t>외벽_석고보드_Thickness (mm)</t>
    <phoneticPr fontId="1" type="noConversion"/>
  </si>
  <si>
    <t>외벽_석고보드_Conductivity (W/m*K)</t>
    <phoneticPr fontId="1" type="noConversion"/>
  </si>
  <si>
    <t>외벽_석고보드_Density (kg/m3)</t>
    <phoneticPr fontId="1" type="noConversion"/>
  </si>
  <si>
    <t>외벽_석고보드_Specific Heat (J/kg*K)</t>
    <phoneticPr fontId="1" type="noConversion"/>
  </si>
  <si>
    <t>측벽_콘크리트_Thickness (mm)</t>
    <phoneticPr fontId="1" type="noConversion"/>
  </si>
  <si>
    <t>측벽_콘크리트_Conductivity (W/m*K)</t>
    <phoneticPr fontId="1" type="noConversion"/>
  </si>
  <si>
    <t>측벽_콘크리트_Density (kg/m3)</t>
    <phoneticPr fontId="1" type="noConversion"/>
  </si>
  <si>
    <t>측벽_콘크리트_Specific Heat (J/kg*K)</t>
    <phoneticPr fontId="1" type="noConversion"/>
  </si>
  <si>
    <t>측벽_석고보드_Thickness (mm)</t>
    <phoneticPr fontId="1" type="noConversion"/>
  </si>
  <si>
    <t>측벽_석고보드_Conductivity (W/m*K)</t>
    <phoneticPr fontId="1" type="noConversion"/>
  </si>
  <si>
    <t>측벽_석고보드_Density (kg/m3)</t>
    <phoneticPr fontId="1" type="noConversion"/>
  </si>
  <si>
    <t>측벽_석고보드_Specific Heat (J/kg*K)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</si>
</sst>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  <numFmt numFmtId="186" formatCode="&quot;&quot;#,##0.00&quot; kWh&quot;"/>
  </numFmts>
  <fonts count="2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.5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28"/>
      <color theme="0"/>
      <name val="맑은 고딕"/>
      <family val="3"/>
      <charset val="129"/>
      <scheme val="minor"/>
    </font>
    <font>
      <sz val="11"/>
      <name val="맑은 고딕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2D2FF"/>
        <bgColor indexed="64"/>
      </patternFill>
    </fill>
    <fill>
      <patternFill patternType="solid">
        <fgColor rgb="FF227447"/>
        <bgColor indexed="64"/>
      </patternFill>
    </fill>
    <fill>
      <patternFill patternType="solid">
        <fgColor rgb="FFB7472A"/>
        <bgColor indexed="64"/>
      </patternFill>
    </fill>
  </fills>
  <borders count="9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70707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/>
      <right/>
      <top style="medium">
        <color theme="2" tint="-0.499984740745262"/>
      </top>
      <bottom/>
      <diagonal/>
    </border>
    <border>
      <left/>
      <right/>
      <top/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65007477034817E-2"/>
      </left>
      <right style="thin">
        <color theme="2" tint="-9.9765007477034817E-2"/>
      </right>
      <top style="thin">
        <color theme="2" tint="-9.9765007477034817E-2"/>
      </top>
      <bottom style="thin">
        <color theme="2" tint="-9.9765007477034817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/>
      <diagonal/>
    </border>
    <border>
      <left/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/>
      <right/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/>
      <right/>
      <top style="thin">
        <color theme="2" tint="-9.9887081514938816E-2"/>
      </top>
      <bottom style="thin">
        <color theme="2" tint="-9.9887081514938816E-2"/>
      </bottom>
      <diagonal/>
    </border>
    <border>
      <left/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/>
      <right/>
      <top style="thin">
        <color theme="2" tint="-9.9887081514938816E-2"/>
      </top>
      <bottom/>
      <diagonal/>
    </border>
    <border>
      <left/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/>
      <right/>
      <top style="thin">
        <color theme="2" tint="-9.985656300546282E-2"/>
      </top>
      <bottom/>
      <diagonal/>
    </border>
    <border>
      <left/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2604449598681E-2"/>
      </left>
      <right/>
      <top style="thin">
        <color theme="2" tint="-9.982604449598681E-2"/>
      </top>
      <bottom/>
      <diagonal/>
    </border>
    <border>
      <left/>
      <right/>
      <top style="thin">
        <color theme="2" tint="-9.982604449598681E-2"/>
      </top>
      <bottom/>
      <diagonal/>
    </border>
    <border>
      <left/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/>
      <top/>
      <bottom/>
      <diagonal/>
    </border>
    <border>
      <left/>
      <right style="thin">
        <color theme="2" tint="-9.9948118533890809E-2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211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center" wrapText="1"/>
    </xf>
    <xf numFmtId="176" fontId="2" fillId="0" borderId="5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left" vertical="center" wrapText="1"/>
    </xf>
    <xf numFmtId="0" fontId="2" fillId="5" borderId="11" xfId="0" applyFont="1" applyFill="1" applyBorder="1" applyAlignment="1">
      <alignment horizontal="left" vertical="center" wrapText="1"/>
    </xf>
    <xf numFmtId="0" fontId="7" fillId="5" borderId="5" xfId="0" applyFont="1" applyFill="1" applyBorder="1" applyAlignment="1">
      <alignment horizontal="left" vertical="center"/>
    </xf>
    <xf numFmtId="9" fontId="2" fillId="5" borderId="5" xfId="0" applyNumberFormat="1" applyFont="1" applyFill="1" applyBorder="1" applyAlignment="1">
      <alignment horizontal="left" vertical="center" wrapText="1"/>
    </xf>
    <xf numFmtId="9" fontId="2" fillId="5" borderId="6" xfId="0" applyNumberFormat="1" applyFont="1" applyFill="1" applyBorder="1" applyAlignment="1">
      <alignment horizontal="left" vertical="center" wrapText="1"/>
    </xf>
    <xf numFmtId="9" fontId="2" fillId="5" borderId="25" xfId="0" applyNumberFormat="1" applyFont="1" applyFill="1" applyBorder="1" applyAlignment="1">
      <alignment horizontal="left" vertical="center" wrapText="1"/>
    </xf>
    <xf numFmtId="9" fontId="2" fillId="0" borderId="8" xfId="0" applyNumberFormat="1" applyFont="1" applyBorder="1" applyAlignment="1">
      <alignment horizontal="left" vertical="center" wrapText="1"/>
    </xf>
    <xf numFmtId="177" fontId="2" fillId="0" borderId="5" xfId="0" applyNumberFormat="1" applyFont="1" applyBorder="1" applyAlignment="1">
      <alignment horizontal="center" vertical="center" wrapText="1"/>
    </xf>
    <xf numFmtId="178" fontId="2" fillId="0" borderId="5" xfId="0" applyNumberFormat="1" applyFont="1" applyBorder="1" applyAlignment="1">
      <alignment horizontal="center" vertical="center" wrapText="1"/>
    </xf>
    <xf numFmtId="179" fontId="2" fillId="0" borderId="5" xfId="0" applyNumberFormat="1" applyFont="1" applyBorder="1" applyAlignment="1">
      <alignment horizontal="center" vertical="center" wrapText="1"/>
    </xf>
    <xf numFmtId="0" fontId="7" fillId="0" borderId="5" xfId="0" applyFont="1" applyBorder="1" applyAlignment="1">
      <alignment horizontal="left" vertical="center"/>
    </xf>
    <xf numFmtId="179" fontId="2" fillId="0" borderId="5" xfId="0" applyNumberFormat="1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/>
    </xf>
    <xf numFmtId="9" fontId="7" fillId="0" borderId="5" xfId="1" applyFont="1" applyBorder="1" applyAlignment="1">
      <alignment horizontal="center" vertical="center"/>
    </xf>
    <xf numFmtId="180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181" fontId="2" fillId="0" borderId="5" xfId="0" applyNumberFormat="1" applyFont="1" applyBorder="1" applyAlignment="1">
      <alignment horizontal="center" vertical="center" wrapText="1"/>
    </xf>
    <xf numFmtId="182" fontId="2" fillId="0" borderId="5" xfId="0" applyNumberFormat="1" applyFont="1" applyBorder="1" applyAlignment="1">
      <alignment horizontal="center" vertical="center" wrapText="1"/>
    </xf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1" applyNumberFormat="1" applyFont="1" applyAlignment="1"/>
    <xf numFmtId="0" fontId="11" fillId="5" borderId="5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6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15" fillId="0" borderId="0" xfId="0" applyFont="1"/>
    <xf numFmtId="0" fontId="12" fillId="7" borderId="5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0" xfId="0" applyBorder="1"/>
    <xf numFmtId="0" fontId="0" fillId="0" borderId="32" xfId="0" applyBorder="1"/>
    <xf numFmtId="0" fontId="9" fillId="0" borderId="0" xfId="0" applyFont="1" applyBorder="1"/>
    <xf numFmtId="0" fontId="0" fillId="0" borderId="0" xfId="0" applyNumberForma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5" xfId="0" applyBorder="1"/>
    <xf numFmtId="0" fontId="5" fillId="2" borderId="36" xfId="0" applyFont="1" applyFill="1" applyBorder="1" applyAlignment="1">
      <alignment horizontal="center" vertical="center" wrapText="1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25" xfId="0" applyBorder="1"/>
    <xf numFmtId="0" fontId="0" fillId="0" borderId="40" xfId="0" applyBorder="1"/>
    <xf numFmtId="0" fontId="6" fillId="3" borderId="27" xfId="0" applyFont="1" applyFill="1" applyBorder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7" fillId="9" borderId="3" xfId="0" applyFont="1" applyFill="1" applyBorder="1" applyAlignment="1">
      <alignment horizontal="center"/>
    </xf>
    <xf numFmtId="0" fontId="7" fillId="9" borderId="4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12" fillId="9" borderId="5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3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0" fontId="12" fillId="6" borderId="6" xfId="0" applyFont="1" applyFill="1" applyBorder="1" applyAlignment="1">
      <alignment horizontal="center" vertical="center"/>
    </xf>
    <xf numFmtId="0" fontId="17" fillId="0" borderId="42" xfId="0" applyFont="1" applyBorder="1" applyAlignment="1">
      <alignment horizontal="center" vertical="center" wrapText="1" readingOrder="1"/>
    </xf>
    <xf numFmtId="0" fontId="17" fillId="0" borderId="0" xfId="0" applyFont="1" applyBorder="1" applyAlignment="1">
      <alignment horizontal="center" vertical="center" wrapText="1" readingOrder="1"/>
    </xf>
    <xf numFmtId="2" fontId="0" fillId="0" borderId="0" xfId="0" applyNumberFormat="1"/>
    <xf numFmtId="0" fontId="0" fillId="10" borderId="0" xfId="0" applyFill="1" applyBorder="1"/>
    <xf numFmtId="0" fontId="12" fillId="6" borderId="8" xfId="0" applyFont="1" applyFill="1" applyBorder="1" applyAlignment="1">
      <alignment horizontal="center" vertical="center"/>
    </xf>
    <xf numFmtId="184" fontId="16" fillId="0" borderId="0" xfId="0" applyNumberFormat="1" applyFont="1" applyFill="1" applyAlignment="1">
      <alignment horizontal="center"/>
    </xf>
    <xf numFmtId="0" fontId="11" fillId="5" borderId="43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0" fillId="9" borderId="46" xfId="0" applyFill="1" applyBorder="1"/>
    <xf numFmtId="0" fontId="0" fillId="0" borderId="0" xfId="0" applyNumberFormat="1"/>
    <xf numFmtId="0" fontId="12" fillId="6" borderId="5" xfId="0" quotePrefix="1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0" fillId="0" borderId="0" xfId="0" quotePrefix="1"/>
    <xf numFmtId="0" fontId="0" fillId="13" borderId="0" xfId="0" applyFill="1"/>
    <xf numFmtId="0" fontId="0" fillId="13" borderId="0" xfId="0" applyFill="1" applyBorder="1"/>
    <xf numFmtId="0" fontId="0" fillId="0" borderId="47" xfId="0" applyBorder="1"/>
    <xf numFmtId="0" fontId="0" fillId="10" borderId="48" xfId="0" applyFill="1" applyBorder="1"/>
    <xf numFmtId="0" fontId="0" fillId="10" borderId="49" xfId="0" applyFill="1" applyBorder="1"/>
    <xf numFmtId="0" fontId="0" fillId="10" borderId="50" xfId="0" applyFill="1" applyBorder="1"/>
    <xf numFmtId="0" fontId="0" fillId="10" borderId="52" xfId="0" applyFill="1" applyBorder="1"/>
    <xf numFmtId="0" fontId="0" fillId="10" borderId="51" xfId="0" applyFill="1" applyBorder="1"/>
    <xf numFmtId="0" fontId="0" fillId="10" borderId="54" xfId="0" applyFill="1" applyBorder="1"/>
    <xf numFmtId="0" fontId="0" fillId="10" borderId="53" xfId="0" applyFill="1" applyBorder="1"/>
    <xf numFmtId="0" fontId="0" fillId="0" borderId="4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3" borderId="0" xfId="0" applyFill="1" applyBorder="1" applyAlignment="1">
      <alignment horizontal="left"/>
    </xf>
    <xf numFmtId="0" fontId="0" fillId="0" borderId="48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8" fillId="11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/>
    </xf>
    <xf numFmtId="0" fontId="0" fillId="0" borderId="55" xfId="0" applyBorder="1"/>
    <xf numFmtId="0" fontId="0" fillId="0" borderId="45" xfId="0" applyBorder="1"/>
    <xf numFmtId="0" fontId="0" fillId="13" borderId="56" xfId="0" applyFill="1" applyBorder="1" applyAlignment="1">
      <alignment horizontal="left"/>
    </xf>
    <xf numFmtId="0" fontId="0" fillId="13" borderId="57" xfId="0" applyFill="1" applyBorder="1" applyAlignment="1">
      <alignment horizontal="left"/>
    </xf>
    <xf numFmtId="0" fontId="0" fillId="13" borderId="58" xfId="0" applyFill="1" applyBorder="1" applyAlignment="1">
      <alignment horizontal="left"/>
    </xf>
    <xf numFmtId="0" fontId="0" fillId="10" borderId="59" xfId="0" applyFill="1" applyBorder="1"/>
    <xf numFmtId="0" fontId="0" fillId="10" borderId="61" xfId="0" applyFill="1" applyBorder="1"/>
    <xf numFmtId="0" fontId="0" fillId="10" borderId="60" xfId="0" applyFill="1" applyBorder="1"/>
    <xf numFmtId="0" fontId="0" fillId="13" borderId="0" xfId="0" applyFill="1" applyBorder="1" applyAlignment="1">
      <alignment vertical="center"/>
    </xf>
    <xf numFmtId="0" fontId="19" fillId="0" borderId="47" xfId="0" applyFont="1" applyFill="1" applyBorder="1" applyAlignment="1">
      <alignment horizontal="center" vertical="center"/>
    </xf>
    <xf numFmtId="0" fontId="18" fillId="0" borderId="47" xfId="0" applyFont="1" applyFill="1" applyBorder="1" applyAlignment="1">
      <alignment horizontal="center" vertical="center"/>
    </xf>
    <xf numFmtId="0" fontId="0" fillId="10" borderId="47" xfId="0" applyFill="1" applyBorder="1"/>
    <xf numFmtId="0" fontId="0" fillId="10" borderId="63" xfId="0" applyFill="1" applyBorder="1"/>
    <xf numFmtId="0" fontId="0" fillId="10" borderId="62" xfId="0" applyFill="1" applyBorder="1"/>
    <xf numFmtId="0" fontId="0" fillId="0" borderId="0" xfId="0" applyFill="1"/>
    <xf numFmtId="0" fontId="0" fillId="0" borderId="0" xfId="0" applyFill="1" applyBorder="1"/>
    <xf numFmtId="0" fontId="18" fillId="11" borderId="0" xfId="0" applyFont="1" applyFill="1" applyBorder="1" applyAlignment="1">
      <alignment horizontal="center" vertical="center" wrapText="1"/>
    </xf>
    <xf numFmtId="0" fontId="0" fillId="0" borderId="47" xfId="0" applyFill="1" applyBorder="1"/>
    <xf numFmtId="0" fontId="0" fillId="11" borderId="0" xfId="0" applyFill="1"/>
    <xf numFmtId="0" fontId="23" fillId="11" borderId="0" xfId="0" applyFont="1" applyFill="1"/>
    <xf numFmtId="0" fontId="24" fillId="0" borderId="0" xfId="0" applyFont="1" applyFill="1"/>
    <xf numFmtId="2" fontId="6" fillId="0" borderId="0" xfId="0" applyNumberFormat="1" applyFont="1" applyBorder="1" applyAlignment="1"/>
    <xf numFmtId="10" fontId="0" fillId="0" borderId="0" xfId="1" applyNumberFormat="1" applyFont="1" applyBorder="1" applyAlignment="1"/>
    <xf numFmtId="0" fontId="7" fillId="0" borderId="0" xfId="0" applyNumberFormat="1" applyFont="1" applyBorder="1" applyAlignment="1"/>
    <xf numFmtId="0" fontId="9" fillId="0" borderId="55" xfId="0" applyFont="1" applyBorder="1"/>
    <xf numFmtId="0" fontId="7" fillId="0" borderId="47" xfId="0" applyNumberFormat="1" applyFont="1" applyBorder="1" applyAlignment="1"/>
    <xf numFmtId="0" fontId="0" fillId="0" borderId="55" xfId="0" applyNumberFormat="1" applyBorder="1"/>
    <xf numFmtId="2" fontId="0" fillId="0" borderId="65" xfId="0" applyNumberFormat="1" applyFont="1" applyBorder="1" applyAlignment="1">
      <alignment horizontal="center"/>
    </xf>
    <xf numFmtId="0" fontId="14" fillId="13" borderId="65" xfId="0" applyFont="1" applyFill="1" applyBorder="1" applyAlignment="1">
      <alignment horizontal="center"/>
    </xf>
    <xf numFmtId="2" fontId="0" fillId="14" borderId="65" xfId="0" applyNumberFormat="1" applyFont="1" applyFill="1" applyBorder="1" applyAlignment="1">
      <alignment horizontal="center"/>
    </xf>
    <xf numFmtId="0" fontId="0" fillId="0" borderId="64" xfId="0" applyFont="1" applyBorder="1"/>
    <xf numFmtId="0" fontId="14" fillId="0" borderId="51" xfId="0" applyFont="1" applyBorder="1"/>
    <xf numFmtId="0" fontId="14" fillId="0" borderId="49" xfId="0" applyFont="1" applyBorder="1"/>
    <xf numFmtId="0" fontId="0" fillId="13" borderId="0" xfId="0" applyFont="1" applyFill="1" applyBorder="1" applyAlignment="1">
      <alignment horizontal="left"/>
    </xf>
    <xf numFmtId="0" fontId="14" fillId="13" borderId="0" xfId="0" applyFont="1" applyFill="1" applyBorder="1" applyAlignment="1">
      <alignment horizontal="left"/>
    </xf>
    <xf numFmtId="186" fontId="0" fillId="14" borderId="65" xfId="0" applyNumberFormat="1" applyFont="1" applyFill="1" applyBorder="1" applyAlignment="1">
      <alignment horizontal="center"/>
    </xf>
    <xf numFmtId="2" fontId="14" fillId="14" borderId="65" xfId="0" applyNumberFormat="1" applyFont="1" applyFill="1" applyBorder="1" applyAlignment="1">
      <alignment horizontal="center"/>
    </xf>
    <xf numFmtId="2" fontId="14" fillId="0" borderId="65" xfId="0" applyNumberFormat="1" applyFont="1" applyBorder="1" applyAlignment="1">
      <alignment horizontal="center"/>
    </xf>
    <xf numFmtId="10" fontId="0" fillId="14" borderId="65" xfId="0" applyNumberFormat="1" applyFont="1" applyFill="1" applyBorder="1" applyAlignment="1">
      <alignment horizontal="center"/>
    </xf>
    <xf numFmtId="10" fontId="0" fillId="14" borderId="65" xfId="0" applyNumberFormat="1" applyFill="1" applyBorder="1" applyAlignment="1">
      <alignment horizontal="center"/>
    </xf>
    <xf numFmtId="0" fontId="12" fillId="6" borderId="66" xfId="0" applyFont="1" applyFill="1" applyBorder="1" applyAlignment="1">
      <alignment horizontal="center" vertical="center"/>
    </xf>
    <xf numFmtId="0" fontId="0" fillId="0" borderId="47" xfId="0" applyNumberFormat="1" applyBorder="1"/>
    <xf numFmtId="0" fontId="0" fillId="0" borderId="67" xfId="0" applyNumberFormat="1" applyBorder="1"/>
    <xf numFmtId="0" fontId="0" fillId="0" borderId="68" xfId="0" applyNumberFormat="1" applyBorder="1"/>
    <xf numFmtId="0" fontId="0" fillId="0" borderId="69" xfId="0" applyNumberFormat="1" applyBorder="1"/>
    <xf numFmtId="0" fontId="0" fillId="0" borderId="70" xfId="0" applyNumberFormat="1" applyBorder="1"/>
    <xf numFmtId="0" fontId="0" fillId="0" borderId="71" xfId="0" applyNumberFormat="1" applyBorder="1"/>
    <xf numFmtId="0" fontId="0" fillId="0" borderId="72" xfId="0" applyNumberFormat="1" applyBorder="1"/>
    <xf numFmtId="0" fontId="0" fillId="0" borderId="73" xfId="0" applyNumberFormat="1" applyBorder="1"/>
    <xf numFmtId="0" fontId="0" fillId="0" borderId="74" xfId="0" applyNumberFormat="1" applyBorder="1"/>
    <xf numFmtId="0" fontId="0" fillId="0" borderId="75" xfId="0" applyNumberFormat="1" applyBorder="1"/>
    <xf numFmtId="0" fontId="0" fillId="0" borderId="76" xfId="0" applyNumberFormat="1" applyBorder="1"/>
    <xf numFmtId="0" fontId="0" fillId="0" borderId="77" xfId="0" applyNumberFormat="1" applyBorder="1"/>
    <xf numFmtId="0" fontId="0" fillId="0" borderId="78" xfId="0" applyNumberFormat="1" applyBorder="1"/>
    <xf numFmtId="0" fontId="0" fillId="0" borderId="79" xfId="0" applyNumberFormat="1" applyBorder="1"/>
    <xf numFmtId="0" fontId="0" fillId="0" borderId="80" xfId="0" applyNumberFormat="1" applyBorder="1"/>
    <xf numFmtId="0" fontId="0" fillId="0" borderId="81" xfId="0" applyNumberFormat="1" applyBorder="1"/>
    <xf numFmtId="0" fontId="14" fillId="13" borderId="65" xfId="0" applyFont="1" applyFill="1" applyBorder="1" applyAlignment="1">
      <alignment horizontal="left"/>
    </xf>
    <xf numFmtId="183" fontId="0" fillId="0" borderId="0" xfId="0" applyNumberFormat="1"/>
    <xf numFmtId="0" fontId="14" fillId="13" borderId="0" xfId="0" applyFont="1" applyFill="1" applyBorder="1" applyAlignment="1">
      <alignment horizontal="left" vertical="center"/>
    </xf>
    <xf numFmtId="0" fontId="12" fillId="6" borderId="8" xfId="0" applyFont="1" applyFill="1" applyBorder="1" applyAlignment="1">
      <alignment horizontal="center" vertical="center"/>
    </xf>
    <xf numFmtId="0" fontId="19" fillId="15" borderId="0" xfId="0" applyFont="1" applyFill="1" applyBorder="1" applyAlignment="1">
      <alignment horizontal="center" vertical="center" wrapText="1"/>
    </xf>
    <xf numFmtId="0" fontId="14" fillId="13" borderId="0" xfId="0" applyFont="1" applyFill="1" applyBorder="1" applyAlignment="1">
      <alignment horizontal="left" vertical="center"/>
    </xf>
    <xf numFmtId="0" fontId="19" fillId="11" borderId="0" xfId="0" applyFont="1" applyFill="1" applyBorder="1" applyAlignment="1">
      <alignment horizontal="center" vertical="center" wrapText="1"/>
    </xf>
    <xf numFmtId="0" fontId="19" fillId="16" borderId="0" xfId="0" applyFont="1" applyFill="1" applyBorder="1" applyAlignment="1">
      <alignment horizontal="center" vertical="center" wrapText="1"/>
    </xf>
    <xf numFmtId="0" fontId="19" fillId="11" borderId="0" xfId="0" applyFont="1" applyFill="1" applyBorder="1" applyAlignment="1">
      <alignment horizontal="center" vertical="center"/>
    </xf>
    <xf numFmtId="0" fontId="22" fillId="13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12" fillId="6" borderId="43" xfId="0" applyFont="1" applyFill="1" applyBorder="1" applyAlignment="1">
      <alignment horizontal="center" vertical="center"/>
    </xf>
    <xf numFmtId="0" fontId="12" fillId="6" borderId="44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0" fillId="0" borderId="82" xfId="0" applyNumberFormat="1" applyBorder="1"/>
    <xf numFmtId="0" fontId="0" fillId="0" borderId="83" xfId="0" applyNumberFormat="1" applyBorder="1"/>
    <xf numFmtId="0" fontId="0" fillId="0" borderId="84" xfId="0" applyNumberFormat="1" applyBorder="1"/>
    <xf numFmtId="0" fontId="0" fillId="0" borderId="85" xfId="0" applyNumberFormat="1" applyBorder="1"/>
    <xf numFmtId="0" fontId="0" fillId="0" borderId="86" xfId="0" applyNumberFormat="1" applyBorder="1"/>
    <xf numFmtId="0" fontId="0" fillId="0" borderId="87" xfId="0" applyNumberFormat="1" applyBorder="1"/>
    <xf numFmtId="0" fontId="0" fillId="0" borderId="88" xfId="0" applyNumberFormat="1" applyBorder="1"/>
    <xf numFmtId="0" fontId="0" fillId="0" borderId="89" xfId="0" applyNumberFormat="1" applyBorder="1"/>
    <xf numFmtId="0" fontId="0" fillId="0" borderId="90" xfId="0" applyNumberFormat="1" applyBorder="1"/>
    <xf numFmtId="0" fontId="0" fillId="0" borderId="91" xfId="0" applyNumberFormat="1" applyBorder="1"/>
    <xf numFmtId="0" fontId="0" fillId="0" borderId="92" xfId="0" applyNumberFormat="1" applyBorder="1"/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B7472A"/>
      <color rgb="FF227447"/>
      <color rgb="FFD2D2FF"/>
      <color rgb="FF707070"/>
      <color rgb="FF00B05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Calibration_Model!$G$27</c:f>
              <c:strCache>
                <c:ptCount val="1"/>
                <c:pt idx="0">
                  <c:v>월별 전기에너지 입력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Calibration_Model!$K$25:$V$25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Calibration_Model!$K$27:$V$27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Calibration_Model!$G$29</c:f>
              <c:strCache>
                <c:ptCount val="1"/>
                <c:pt idx="0">
                  <c:v>월별 가스에너지 입력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Calibration_Model!$K$25:$V$25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Calibration_Model!$K$29:$V$29</c:f>
              <c:numCache>
                <c:formatCode>0.00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Calibration_Model!$G$59</c:f>
              <c:strCache>
                <c:ptCount val="1"/>
                <c:pt idx="0">
                  <c:v>보정된 전기에너지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Calibration_Model!$K$25:$V$25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Calibration_Model!$K$59:$V$59</c:f>
              <c:numCache>
                <c:formatCode>0.00</c:formatCode>
                <c:ptCount val="12"/>
                <c:pt idx="0">
                  <c:v>273.82673688806551</c:v>
                </c:pt>
                <c:pt idx="1">
                  <c:v>246.23256314338704</c:v>
                </c:pt>
                <c:pt idx="2">
                  <c:v>265.34173469933017</c:v>
                </c:pt>
                <c:pt idx="3">
                  <c:v>275.94229307870836</c:v>
                </c:pt>
                <c:pt idx="4">
                  <c:v>265.38704793401507</c:v>
                </c:pt>
                <c:pt idx="5">
                  <c:v>282.89385449756446</c:v>
                </c:pt>
                <c:pt idx="6">
                  <c:v>386.62708159318106</c:v>
                </c:pt>
                <c:pt idx="7">
                  <c:v>408.02959812837094</c:v>
                </c:pt>
                <c:pt idx="8">
                  <c:v>303.33676606762884</c:v>
                </c:pt>
                <c:pt idx="9">
                  <c:v>273.82673746087278</c:v>
                </c:pt>
                <c:pt idx="10">
                  <c:v>258.97201084740055</c:v>
                </c:pt>
                <c:pt idx="11">
                  <c:v>282.31201685465584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Calibration_Model!$G$61</c:f>
              <c:strCache>
                <c:ptCount val="1"/>
                <c:pt idx="0">
                  <c:v>보정된 가스에너지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Calibration_Model!$K$25:$V$25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Calibration_Model!$K$61:$V$61</c:f>
              <c:numCache>
                <c:formatCode>0.00</c:formatCode>
                <c:ptCount val="12"/>
                <c:pt idx="0">
                  <c:v>225.54450529121263</c:v>
                </c:pt>
                <c:pt idx="1">
                  <c:v>177.53725412717509</c:v>
                </c:pt>
                <c:pt idx="2">
                  <c:v>138.58900312328132</c:v>
                </c:pt>
                <c:pt idx="3">
                  <c:v>67.202251392756281</c:v>
                </c:pt>
                <c:pt idx="4">
                  <c:v>24.149150401316881</c:v>
                </c:pt>
                <c:pt idx="5">
                  <c:v>1.9556443108985413</c:v>
                </c:pt>
                <c:pt idx="6">
                  <c:v>0.11191362825371416</c:v>
                </c:pt>
                <c:pt idx="7">
                  <c:v>2.2193005104561385E-4</c:v>
                </c:pt>
                <c:pt idx="8">
                  <c:v>3.7473750487622035</c:v>
                </c:pt>
                <c:pt idx="9">
                  <c:v>39.06475073272501</c:v>
                </c:pt>
                <c:pt idx="10">
                  <c:v>112.38100248103756</c:v>
                </c:pt>
                <c:pt idx="11">
                  <c:v>195.60450454355009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Calibration_Model!$G$27</c:f>
              <c:strCache>
                <c:ptCount val="1"/>
                <c:pt idx="0">
                  <c:v>월별 전기에너지 입력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Calibration_Model!$K$25:$V$25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Calibration_Model!$K$27:$V$27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Calibration_Model!$G$29</c:f>
              <c:strCache>
                <c:ptCount val="1"/>
                <c:pt idx="0">
                  <c:v>월별 가스에너지 입력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Calibration_Model!$K$25:$V$25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Calibration_Model!$K$29:$V$29</c:f>
              <c:numCache>
                <c:formatCode>0.00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Calibration_Model!$G$59</c:f>
              <c:strCache>
                <c:ptCount val="1"/>
                <c:pt idx="0">
                  <c:v>보정된 전기에너지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Calibration_Model!$K$25:$V$25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Calibration_Model!$K$59:$V$59</c:f>
              <c:numCache>
                <c:formatCode>0.00</c:formatCode>
                <c:ptCount val="12"/>
                <c:pt idx="0">
                  <c:v>273.82673688806551</c:v>
                </c:pt>
                <c:pt idx="1">
                  <c:v>246.23256314338704</c:v>
                </c:pt>
                <c:pt idx="2">
                  <c:v>265.34173469933017</c:v>
                </c:pt>
                <c:pt idx="3">
                  <c:v>275.94229307870836</c:v>
                </c:pt>
                <c:pt idx="4">
                  <c:v>265.38704793401507</c:v>
                </c:pt>
                <c:pt idx="5">
                  <c:v>282.89385449756446</c:v>
                </c:pt>
                <c:pt idx="6">
                  <c:v>386.62708159318106</c:v>
                </c:pt>
                <c:pt idx="7">
                  <c:v>408.02959812837094</c:v>
                </c:pt>
                <c:pt idx="8">
                  <c:v>303.33676606762884</c:v>
                </c:pt>
                <c:pt idx="9">
                  <c:v>273.82673746087278</c:v>
                </c:pt>
                <c:pt idx="10">
                  <c:v>258.97201084740055</c:v>
                </c:pt>
                <c:pt idx="11">
                  <c:v>282.31201685465584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Calibration_Model!$G$61</c:f>
              <c:strCache>
                <c:ptCount val="1"/>
                <c:pt idx="0">
                  <c:v>보정된 가스에너지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Calibration_Model!$K$25:$V$25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Calibration_Model!$K$61:$V$61</c:f>
              <c:numCache>
                <c:formatCode>0.00</c:formatCode>
                <c:ptCount val="12"/>
                <c:pt idx="0">
                  <c:v>225.54450529121263</c:v>
                </c:pt>
                <c:pt idx="1">
                  <c:v>177.53725412717509</c:v>
                </c:pt>
                <c:pt idx="2">
                  <c:v>138.58900312328132</c:v>
                </c:pt>
                <c:pt idx="3">
                  <c:v>67.202251392756281</c:v>
                </c:pt>
                <c:pt idx="4">
                  <c:v>24.149150401316881</c:v>
                </c:pt>
                <c:pt idx="5">
                  <c:v>1.9556443108985413</c:v>
                </c:pt>
                <c:pt idx="6">
                  <c:v>0.11191362825371416</c:v>
                </c:pt>
                <c:pt idx="7">
                  <c:v>2.2193005104561385E-4</c:v>
                </c:pt>
                <c:pt idx="8">
                  <c:v>3.7473750487622035</c:v>
                </c:pt>
                <c:pt idx="9">
                  <c:v>39.06475073272501</c:v>
                </c:pt>
                <c:pt idx="10">
                  <c:v>112.38100248103756</c:v>
                </c:pt>
                <c:pt idx="11">
                  <c:v>195.60450454355009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Calibration_Model!$K$61:$V$61</c:f>
              <c:numCache>
                <c:formatCode>0.00</c:formatCode>
                <c:ptCount val="12"/>
                <c:pt idx="0">
                  <c:v>225.54450529121263</c:v>
                </c:pt>
                <c:pt idx="1">
                  <c:v>177.53725412717509</c:v>
                </c:pt>
                <c:pt idx="2">
                  <c:v>138.58900312328132</c:v>
                </c:pt>
                <c:pt idx="3">
                  <c:v>67.202251392756281</c:v>
                </c:pt>
                <c:pt idx="4">
                  <c:v>24.149150401316881</c:v>
                </c:pt>
                <c:pt idx="5">
                  <c:v>1.9556443108985413</c:v>
                </c:pt>
                <c:pt idx="6">
                  <c:v>0.11191362825371416</c:v>
                </c:pt>
                <c:pt idx="7">
                  <c:v>2.2193005104561385E-4</c:v>
                </c:pt>
                <c:pt idx="8">
                  <c:v>3.7473750487622035</c:v>
                </c:pt>
                <c:pt idx="9">
                  <c:v>39.06475073272501</c:v>
                </c:pt>
                <c:pt idx="10">
                  <c:v>112.38100248103756</c:v>
                </c:pt>
                <c:pt idx="11">
                  <c:v>195.60450454355009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Calibration_Model!$K$29:$V$29</c:f>
              <c:numCache>
                <c:formatCode>0.00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Calibration_Model!$G$27</c15:sqref>
                        </c15:formulaRef>
                      </c:ext>
                    </c:extLst>
                    <c:strCache>
                      <c:ptCount val="1"/>
                      <c:pt idx="0">
                        <c:v>월별 전기에너지 입력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Calibration_Model!$K$27:$V$27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Calibration_Model!$G$59</c15:sqref>
                        </c15:formulaRef>
                      </c:ext>
                    </c:extLst>
                    <c:strCache>
                      <c:ptCount val="1"/>
                      <c:pt idx="0">
                        <c:v>보정된 전기에너지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Calibration_Model!$K$59:$V$59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273.82673688806551</c:v>
                      </c:pt>
                      <c:pt idx="1">
                        <c:v>246.23256314338704</c:v>
                      </c:pt>
                      <c:pt idx="2">
                        <c:v>265.34173469933017</c:v>
                      </c:pt>
                      <c:pt idx="3">
                        <c:v>275.94229307870836</c:v>
                      </c:pt>
                      <c:pt idx="4">
                        <c:v>265.38704793401507</c:v>
                      </c:pt>
                      <c:pt idx="5">
                        <c:v>282.89385449756446</c:v>
                      </c:pt>
                      <c:pt idx="6">
                        <c:v>386.62708159318106</c:v>
                      </c:pt>
                      <c:pt idx="7">
                        <c:v>408.02959812837094</c:v>
                      </c:pt>
                      <c:pt idx="8">
                        <c:v>303.33676606762884</c:v>
                      </c:pt>
                      <c:pt idx="9">
                        <c:v>273.82673746087278</c:v>
                      </c:pt>
                      <c:pt idx="10">
                        <c:v>258.97201084740055</c:v>
                      </c:pt>
                      <c:pt idx="11">
                        <c:v>282.31201685465584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Calibration_Model!$K$59:$V$59</c:f>
              <c:numCache>
                <c:formatCode>0.00</c:formatCode>
                <c:ptCount val="12"/>
                <c:pt idx="0">
                  <c:v>273.82673688806551</c:v>
                </c:pt>
                <c:pt idx="1">
                  <c:v>246.23256314338704</c:v>
                </c:pt>
                <c:pt idx="2">
                  <c:v>265.34173469933017</c:v>
                </c:pt>
                <c:pt idx="3">
                  <c:v>275.94229307870836</c:v>
                </c:pt>
                <c:pt idx="4">
                  <c:v>265.38704793401507</c:v>
                </c:pt>
                <c:pt idx="5">
                  <c:v>282.89385449756446</c:v>
                </c:pt>
                <c:pt idx="6">
                  <c:v>386.62708159318106</c:v>
                </c:pt>
                <c:pt idx="7">
                  <c:v>408.02959812837094</c:v>
                </c:pt>
                <c:pt idx="8">
                  <c:v>303.33676606762884</c:v>
                </c:pt>
                <c:pt idx="9">
                  <c:v>273.82673746087278</c:v>
                </c:pt>
                <c:pt idx="10">
                  <c:v>258.97201084740055</c:v>
                </c:pt>
                <c:pt idx="11">
                  <c:v>282.31201685465584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Calibration_Model!$K$27:$V$27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Calibration_Model!$G$29</c15:sqref>
                        </c15:formulaRef>
                      </c:ext>
                    </c:extLst>
                    <c:strCache>
                      <c:ptCount val="1"/>
                      <c:pt idx="0">
                        <c:v>월별 가스에너지 입력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Calibration_Model!$K$29:$V$29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Calibration_Model!$G$61</c15:sqref>
                        </c15:formulaRef>
                      </c:ext>
                    </c:extLst>
                    <c:strCache>
                      <c:ptCount val="1"/>
                      <c:pt idx="0">
                        <c:v>보정된 가스에너지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Calibration_Model!$K$61:$V$61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225.54450529121263</c:v>
                      </c:pt>
                      <c:pt idx="1">
                        <c:v>177.53725412717509</c:v>
                      </c:pt>
                      <c:pt idx="2">
                        <c:v>138.58900312328132</c:v>
                      </c:pt>
                      <c:pt idx="3">
                        <c:v>67.202251392756281</c:v>
                      </c:pt>
                      <c:pt idx="4">
                        <c:v>24.149150401316881</c:v>
                      </c:pt>
                      <c:pt idx="5">
                        <c:v>1.9556443108985413</c:v>
                      </c:pt>
                      <c:pt idx="6">
                        <c:v>0.11191362825371416</c:v>
                      </c:pt>
                      <c:pt idx="7">
                        <c:v>2.2193005104561385E-4</c:v>
                      </c:pt>
                      <c:pt idx="8">
                        <c:v>3.7473750487622035</c:v>
                      </c:pt>
                      <c:pt idx="9">
                        <c:v>39.06475073272501</c:v>
                      </c:pt>
                      <c:pt idx="10">
                        <c:v>112.38100248103756</c:v>
                      </c:pt>
                      <c:pt idx="11">
                        <c:v>195.60450454355009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image" Target="../media/image5.png"/><Relationship Id="rId7" Type="http://schemas.openxmlformats.org/officeDocument/2006/relationships/image" Target="../media/image11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jpe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JP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257735</xdr:colOff>
      <xdr:row>54</xdr:row>
      <xdr:rowOff>23527</xdr:rowOff>
    </xdr:from>
    <xdr:to>
      <xdr:col>55</xdr:col>
      <xdr:colOff>22412</xdr:colOff>
      <xdr:row>71</xdr:row>
      <xdr:rowOff>204877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672353</xdr:colOff>
      <xdr:row>4</xdr:row>
      <xdr:rowOff>145677</xdr:rowOff>
    </xdr:from>
    <xdr:to>
      <xdr:col>22</xdr:col>
      <xdr:colOff>124649</xdr:colOff>
      <xdr:row>6</xdr:row>
      <xdr:rowOff>43854</xdr:rowOff>
    </xdr:to>
    <xdr:pic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4937441" y="1692089"/>
          <a:ext cx="819414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638734</xdr:colOff>
      <xdr:row>3</xdr:row>
      <xdr:rowOff>33618</xdr:rowOff>
    </xdr:from>
    <xdr:to>
      <xdr:col>15</xdr:col>
      <xdr:colOff>633134</xdr:colOff>
      <xdr:row>8</xdr:row>
      <xdr:rowOff>67570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115" b="32184"/>
        <a:stretch/>
      </xdr:blipFill>
      <xdr:spPr>
        <a:xfrm>
          <a:off x="2638984" y="1529043"/>
          <a:ext cx="9077328" cy="929302"/>
        </a:xfrm>
        <a:prstGeom prst="rect">
          <a:avLst/>
        </a:prstGeom>
      </xdr:spPr>
    </xdr:pic>
    <xdr:clientData/>
  </xdr:twoCellAnchor>
  <xdr:twoCellAnchor editAs="oneCell">
    <xdr:from>
      <xdr:col>17</xdr:col>
      <xdr:colOff>542924</xdr:colOff>
      <xdr:row>18</xdr:row>
      <xdr:rowOff>144901</xdr:rowOff>
    </xdr:from>
    <xdr:to>
      <xdr:col>19</xdr:col>
      <xdr:colOff>536201</xdr:colOff>
      <xdr:row>21</xdr:row>
      <xdr:rowOff>16247</xdr:rowOff>
    </xdr:to>
    <xdr:pic macro="[0]!ShowCaliCheckForm"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07" t="34007" r="19897" b="37200"/>
        <a:stretch/>
      </xdr:blipFill>
      <xdr:spPr>
        <a:xfrm>
          <a:off x="12877799" y="4488301"/>
          <a:ext cx="1364877" cy="357121"/>
        </a:xfrm>
        <a:prstGeom prst="rect">
          <a:avLst/>
        </a:prstGeom>
      </xdr:spPr>
    </xdr:pic>
    <xdr:clientData/>
  </xdr:twoCellAnchor>
  <xdr:twoCellAnchor editAs="oneCell">
    <xdr:from>
      <xdr:col>19</xdr:col>
      <xdr:colOff>659823</xdr:colOff>
      <xdr:row>18</xdr:row>
      <xdr:rowOff>145721</xdr:rowOff>
    </xdr:from>
    <xdr:to>
      <xdr:col>21</xdr:col>
      <xdr:colOff>625928</xdr:colOff>
      <xdr:row>21</xdr:row>
      <xdr:rowOff>8659</xdr:rowOff>
    </xdr:to>
    <xdr:pic macro="[0]!ShowParameterForm"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59" t="33953" r="19224" b="37572"/>
        <a:stretch/>
      </xdr:blipFill>
      <xdr:spPr>
        <a:xfrm>
          <a:off x="14495566" y="4527221"/>
          <a:ext cx="1337705" cy="352795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48</xdr:row>
      <xdr:rowOff>152400</xdr:rowOff>
    </xdr:from>
    <xdr:to>
      <xdr:col>15</xdr:col>
      <xdr:colOff>525557</xdr:colOff>
      <xdr:row>50</xdr:row>
      <xdr:rowOff>90171</xdr:rowOff>
    </xdr:to>
    <xdr:pic macro="[0]!ShowLightingForm">
      <xdr:nvPicPr>
        <xdr:cNvPr id="11" name="그림 10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49" t="33848" r="19118" b="37200"/>
        <a:stretch/>
      </xdr:blipFill>
      <xdr:spPr>
        <a:xfrm>
          <a:off x="10058400" y="9067800"/>
          <a:ext cx="1554257" cy="356870"/>
        </a:xfrm>
        <a:prstGeom prst="rect">
          <a:avLst/>
        </a:prstGeom>
      </xdr:spPr>
    </xdr:pic>
    <xdr:clientData/>
  </xdr:twoCellAnchor>
  <xdr:twoCellAnchor editAs="oneCell">
    <xdr:from>
      <xdr:col>13</xdr:col>
      <xdr:colOff>346223</xdr:colOff>
      <xdr:row>39</xdr:row>
      <xdr:rowOff>61432</xdr:rowOff>
    </xdr:from>
    <xdr:to>
      <xdr:col>15</xdr:col>
      <xdr:colOff>506506</xdr:colOff>
      <xdr:row>41</xdr:row>
      <xdr:rowOff>145967</xdr:rowOff>
    </xdr:to>
    <xdr:pic macro="[0]!ShowWallForm">
      <xdr:nvPicPr>
        <xdr:cNvPr id="10" name="그림 9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56" t="34199" r="19223" b="37391"/>
        <a:stretch/>
      </xdr:blipFill>
      <xdr:spPr>
        <a:xfrm>
          <a:off x="10050517" y="8017608"/>
          <a:ext cx="1527401" cy="353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291356</xdr:colOff>
      <xdr:row>23</xdr:row>
      <xdr:rowOff>210029</xdr:rowOff>
    </xdr:from>
    <xdr:to>
      <xdr:col>12</xdr:col>
      <xdr:colOff>463955</xdr:colOff>
      <xdr:row>25</xdr:row>
      <xdr:rowOff>136194</xdr:rowOff>
    </xdr:to>
    <xdr:pic macro="[0]!ShowInsulationForm"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60" t="34093" r="19003" b="36305"/>
        <a:stretch/>
      </xdr:blipFill>
      <xdr:spPr>
        <a:xfrm>
          <a:off x="9412944" y="4815647"/>
          <a:ext cx="1539716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302558</xdr:colOff>
      <xdr:row>31</xdr:row>
      <xdr:rowOff>207309</xdr:rowOff>
    </xdr:from>
    <xdr:to>
      <xdr:col>12</xdr:col>
      <xdr:colOff>476251</xdr:colOff>
      <xdr:row>33</xdr:row>
      <xdr:rowOff>133496</xdr:rowOff>
    </xdr:to>
    <xdr:pic macro="[0]!ShowWindowForm"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38" t="33848" r="19007" b="37200"/>
        <a:stretch/>
      </xdr:blipFill>
      <xdr:spPr>
        <a:xfrm>
          <a:off x="9427508" y="6189009"/>
          <a:ext cx="1545292" cy="354812"/>
        </a:xfrm>
        <a:prstGeom prst="rect">
          <a:avLst/>
        </a:prstGeom>
      </xdr:spPr>
    </xdr:pic>
    <xdr:clientData/>
  </xdr:twoCellAnchor>
  <xdr:twoCellAnchor editAs="oneCell">
    <xdr:from>
      <xdr:col>10</xdr:col>
      <xdr:colOff>293594</xdr:colOff>
      <xdr:row>42</xdr:row>
      <xdr:rowOff>12943</xdr:rowOff>
    </xdr:from>
    <xdr:to>
      <xdr:col>12</xdr:col>
      <xdr:colOff>476251</xdr:colOff>
      <xdr:row>43</xdr:row>
      <xdr:rowOff>150737</xdr:rowOff>
    </xdr:to>
    <xdr:pic macro="[0]!ShowLightingForm"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49" t="33848" r="19118" b="37200"/>
        <a:stretch/>
      </xdr:blipFill>
      <xdr:spPr>
        <a:xfrm>
          <a:off x="9418544" y="8061568"/>
          <a:ext cx="1554256" cy="356869"/>
        </a:xfrm>
        <a:prstGeom prst="rect">
          <a:avLst/>
        </a:prstGeom>
      </xdr:spPr>
    </xdr:pic>
    <xdr:clientData/>
  </xdr:twoCellAnchor>
  <xdr:twoCellAnchor editAs="oneCell">
    <xdr:from>
      <xdr:col>10</xdr:col>
      <xdr:colOff>319046</xdr:colOff>
      <xdr:row>53</xdr:row>
      <xdr:rowOff>28575</xdr:rowOff>
    </xdr:from>
    <xdr:to>
      <xdr:col>12</xdr:col>
      <xdr:colOff>485800</xdr:colOff>
      <xdr:row>54</xdr:row>
      <xdr:rowOff>165077</xdr:rowOff>
    </xdr:to>
    <xdr:pic macro="[0]!ShowShadingForm"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3849" r="19229" b="37198"/>
        <a:stretch/>
      </xdr:blipFill>
      <xdr:spPr>
        <a:xfrm>
          <a:off x="9443996" y="10153650"/>
          <a:ext cx="1538353" cy="355577"/>
        </a:xfrm>
        <a:prstGeom prst="rect">
          <a:avLst/>
        </a:prstGeom>
      </xdr:spPr>
    </xdr:pic>
    <xdr:clientData/>
  </xdr:twoCellAnchor>
  <xdr:twoCellAnchor editAs="oneCell">
    <xdr:from>
      <xdr:col>10</xdr:col>
      <xdr:colOff>392206</xdr:colOff>
      <xdr:row>62</xdr:row>
      <xdr:rowOff>165075</xdr:rowOff>
    </xdr:from>
    <xdr:to>
      <xdr:col>12</xdr:col>
      <xdr:colOff>526677</xdr:colOff>
      <xdr:row>64</xdr:row>
      <xdr:rowOff>91239</xdr:rowOff>
    </xdr:to>
    <xdr:pic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4062" r="19229" b="37413"/>
        <a:stretch/>
      </xdr:blipFill>
      <xdr:spPr>
        <a:xfrm>
          <a:off x="9513794" y="12110546"/>
          <a:ext cx="1501588" cy="3744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443611</xdr:colOff>
      <xdr:row>4</xdr:row>
      <xdr:rowOff>65611</xdr:rowOff>
    </xdr:from>
    <xdr:to>
      <xdr:col>17</xdr:col>
      <xdr:colOff>579467</xdr:colOff>
      <xdr:row>5</xdr:row>
      <xdr:rowOff>176699</xdr:rowOff>
    </xdr:to>
    <xdr:pic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3666552" y="1668052"/>
          <a:ext cx="819415" cy="32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179292</xdr:colOff>
      <xdr:row>4</xdr:row>
      <xdr:rowOff>64366</xdr:rowOff>
    </xdr:from>
    <xdr:to>
      <xdr:col>16</xdr:col>
      <xdr:colOff>321207</xdr:colOff>
      <xdr:row>5</xdr:row>
      <xdr:rowOff>175454</xdr:rowOff>
    </xdr:to>
    <xdr:pic>
      <xdr:nvPicPr>
        <xdr:cNvPr id="16" name="그림 15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94" t="33794" r="30414" b="37413"/>
        <a:stretch/>
      </xdr:blipFill>
      <xdr:spPr>
        <a:xfrm>
          <a:off x="12718674" y="1666807"/>
          <a:ext cx="825474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616322</xdr:colOff>
      <xdr:row>4</xdr:row>
      <xdr:rowOff>-1</xdr:rowOff>
    </xdr:from>
    <xdr:to>
      <xdr:col>13</xdr:col>
      <xdr:colOff>265720</xdr:colOff>
      <xdr:row>8</xdr:row>
      <xdr:rowOff>33617</xdr:rowOff>
    </xdr:to>
    <xdr:pic>
      <xdr:nvPicPr>
        <xdr:cNvPr id="10" name="그림 9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636" b="33316"/>
        <a:stretch/>
      </xdr:blipFill>
      <xdr:spPr>
        <a:xfrm>
          <a:off x="3126440" y="1658470"/>
          <a:ext cx="9233789" cy="885265"/>
        </a:xfrm>
        <a:prstGeom prst="rect">
          <a:avLst/>
        </a:prstGeom>
      </xdr:spPr>
    </xdr:pic>
    <xdr:clientData/>
  </xdr:twoCellAnchor>
  <xdr:twoCellAnchor editAs="oneCell">
    <xdr:from>
      <xdr:col>10</xdr:col>
      <xdr:colOff>571499</xdr:colOff>
      <xdr:row>12</xdr:row>
      <xdr:rowOff>168293</xdr:rowOff>
    </xdr:from>
    <xdr:to>
      <xdr:col>13</xdr:col>
      <xdr:colOff>0</xdr:colOff>
      <xdr:row>14</xdr:row>
      <xdr:rowOff>134472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07" t="34007" r="20053" b="37413"/>
        <a:stretch/>
      </xdr:blipFill>
      <xdr:spPr>
        <a:xfrm>
          <a:off x="10096499" y="2779264"/>
          <a:ext cx="1479177" cy="392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568137</xdr:colOff>
      <xdr:row>11</xdr:row>
      <xdr:rowOff>78442</xdr:rowOff>
    </xdr:from>
    <xdr:to>
      <xdr:col>21</xdr:col>
      <xdr:colOff>553569</xdr:colOff>
      <xdr:row>24</xdr:row>
      <xdr:rowOff>125058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25</xdr:row>
          <xdr:rowOff>142875</xdr:rowOff>
        </xdr:from>
        <xdr:to>
          <xdr:col>15</xdr:col>
          <xdr:colOff>323850</xdr:colOff>
          <xdr:row>27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Progress Bar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6</xdr:row>
      <xdr:rowOff>123265</xdr:rowOff>
    </xdr:from>
    <xdr:to>
      <xdr:col>16</xdr:col>
      <xdr:colOff>15137</xdr:colOff>
      <xdr:row>21</xdr:row>
      <xdr:rowOff>91493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54118" y="1602441"/>
          <a:ext cx="4419048" cy="31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433562</xdr:colOff>
      <xdr:row>39</xdr:row>
      <xdr:rowOff>174490</xdr:rowOff>
    </xdr:from>
    <xdr:to>
      <xdr:col>16</xdr:col>
      <xdr:colOff>470646</xdr:colOff>
      <xdr:row>52</xdr:row>
      <xdr:rowOff>59042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6955" y="8338776"/>
          <a:ext cx="2758512" cy="2537945"/>
        </a:xfrm>
        <a:prstGeom prst="rect">
          <a:avLst/>
        </a:prstGeom>
      </xdr:spPr>
    </xdr:pic>
    <xdr:clientData/>
  </xdr:twoCellAnchor>
  <xdr:twoCellAnchor editAs="oneCell">
    <xdr:from>
      <xdr:col>12</xdr:col>
      <xdr:colOff>497860</xdr:colOff>
      <xdr:row>14</xdr:row>
      <xdr:rowOff>27214</xdr:rowOff>
    </xdr:from>
    <xdr:to>
      <xdr:col>16</xdr:col>
      <xdr:colOff>462643</xdr:colOff>
      <xdr:row>26</xdr:row>
      <xdr:rowOff>27213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1253" y="3088821"/>
          <a:ext cx="2686211" cy="2449285"/>
        </a:xfrm>
        <a:prstGeom prst="rect">
          <a:avLst/>
        </a:prstGeom>
      </xdr:spPr>
    </xdr:pic>
    <xdr:clientData/>
  </xdr:twoCellAnchor>
  <xdr:twoCellAnchor editAs="oneCell">
    <xdr:from>
      <xdr:col>12</xdr:col>
      <xdr:colOff>503464</xdr:colOff>
      <xdr:row>1</xdr:row>
      <xdr:rowOff>190501</xdr:rowOff>
    </xdr:from>
    <xdr:to>
      <xdr:col>16</xdr:col>
      <xdr:colOff>462644</xdr:colOff>
      <xdr:row>13</xdr:row>
      <xdr:rowOff>27214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86857" y="394608"/>
          <a:ext cx="2680608" cy="2490106"/>
        </a:xfrm>
        <a:prstGeom prst="rect">
          <a:avLst/>
        </a:prstGeom>
      </xdr:spPr>
    </xdr:pic>
    <xdr:clientData/>
  </xdr:twoCellAnchor>
  <xdr:twoCellAnchor editAs="oneCell">
    <xdr:from>
      <xdr:col>7</xdr:col>
      <xdr:colOff>272143</xdr:colOff>
      <xdr:row>1</xdr:row>
      <xdr:rowOff>258535</xdr:rowOff>
    </xdr:from>
    <xdr:to>
      <xdr:col>12</xdr:col>
      <xdr:colOff>308452</xdr:colOff>
      <xdr:row>11</xdr:row>
      <xdr:rowOff>22880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53750" y="462642"/>
          <a:ext cx="3438095" cy="2009524"/>
        </a:xfrm>
        <a:prstGeom prst="rect">
          <a:avLst/>
        </a:prstGeom>
      </xdr:spPr>
    </xdr:pic>
    <xdr:clientData/>
  </xdr:twoCellAnchor>
  <xdr:twoCellAnchor editAs="oneCell">
    <xdr:from>
      <xdr:col>17</xdr:col>
      <xdr:colOff>312964</xdr:colOff>
      <xdr:row>2</xdr:row>
      <xdr:rowOff>122465</xdr:rowOff>
    </xdr:from>
    <xdr:to>
      <xdr:col>43</xdr:col>
      <xdr:colOff>471297</xdr:colOff>
      <xdr:row>5</xdr:row>
      <xdr:rowOff>100619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798143" y="734786"/>
          <a:ext cx="17847619" cy="590476"/>
        </a:xfrm>
        <a:prstGeom prst="rect">
          <a:avLst/>
        </a:prstGeom>
      </xdr:spPr>
    </xdr:pic>
    <xdr:clientData/>
  </xdr:twoCellAnchor>
  <xdr:twoCellAnchor editAs="oneCell">
    <xdr:from>
      <xdr:col>12</xdr:col>
      <xdr:colOff>489858</xdr:colOff>
      <xdr:row>26</xdr:row>
      <xdr:rowOff>163285</xdr:rowOff>
    </xdr:from>
    <xdr:to>
      <xdr:col>16</xdr:col>
      <xdr:colOff>462644</xdr:colOff>
      <xdr:row>38</xdr:row>
      <xdr:rowOff>163284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3251" y="5674178"/>
          <a:ext cx="2694214" cy="2449285"/>
        </a:xfrm>
        <a:prstGeom prst="rect">
          <a:avLst/>
        </a:prstGeom>
      </xdr:spPr>
    </xdr:pic>
    <xdr:clientData/>
  </xdr:twoCellAnchor>
  <xdr:twoCellAnchor editAs="oneCell">
    <xdr:from>
      <xdr:col>12</xdr:col>
      <xdr:colOff>408216</xdr:colOff>
      <xdr:row>53</xdr:row>
      <xdr:rowOff>149679</xdr:rowOff>
    </xdr:from>
    <xdr:to>
      <xdr:col>16</xdr:col>
      <xdr:colOff>462643</xdr:colOff>
      <xdr:row>66</xdr:row>
      <xdr:rowOff>95250</xdr:rowOff>
    </xdr:to>
    <xdr:pic>
      <xdr:nvPicPr>
        <xdr:cNvPr id="10" name="그림 9" descr="http://www.woodweb.com/knowledge_base_images/bah/crown_molding_2.jp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1609" y="11171465"/>
          <a:ext cx="2775855" cy="2598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285749</xdr:colOff>
      <xdr:row>1</xdr:row>
      <xdr:rowOff>204107</xdr:rowOff>
    </xdr:from>
    <xdr:to>
      <xdr:col>22</xdr:col>
      <xdr:colOff>303012</xdr:colOff>
      <xdr:row>16</xdr:row>
      <xdr:rowOff>138393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8285" y="408214"/>
          <a:ext cx="3419048" cy="3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1619251</xdr:colOff>
      <xdr:row>23</xdr:row>
      <xdr:rowOff>190500</xdr:rowOff>
    </xdr:from>
    <xdr:to>
      <xdr:col>1</xdr:col>
      <xdr:colOff>1390145</xdr:colOff>
      <xdr:row>32</xdr:row>
      <xdr:rowOff>161285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1" y="5089071"/>
          <a:ext cx="1730323" cy="1807750"/>
        </a:xfrm>
        <a:prstGeom prst="rect">
          <a:avLst/>
        </a:prstGeom>
      </xdr:spPr>
    </xdr:pic>
    <xdr:clientData/>
  </xdr:twoCellAnchor>
  <xdr:twoCellAnchor editAs="oneCell">
    <xdr:from>
      <xdr:col>2</xdr:col>
      <xdr:colOff>1129393</xdr:colOff>
      <xdr:row>24</xdr:row>
      <xdr:rowOff>-1</xdr:rowOff>
    </xdr:from>
    <xdr:to>
      <xdr:col>3</xdr:col>
      <xdr:colOff>886965</xdr:colOff>
      <xdr:row>32</xdr:row>
      <xdr:rowOff>148094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87143" y="5102678"/>
          <a:ext cx="1771429" cy="17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1796143</xdr:colOff>
      <xdr:row>24</xdr:row>
      <xdr:rowOff>13606</xdr:rowOff>
    </xdr:from>
    <xdr:to>
      <xdr:col>2</xdr:col>
      <xdr:colOff>721348</xdr:colOff>
      <xdr:row>32</xdr:row>
      <xdr:rowOff>149678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55572" y="5116285"/>
          <a:ext cx="1823526" cy="1768929"/>
        </a:xfrm>
        <a:prstGeom prst="rect">
          <a:avLst/>
        </a:prstGeom>
      </xdr:spPr>
    </xdr:pic>
    <xdr:clientData/>
  </xdr:twoCellAnchor>
  <xdr:twoCellAnchor editAs="oneCell">
    <xdr:from>
      <xdr:col>0</xdr:col>
      <xdr:colOff>1592037</xdr:colOff>
      <xdr:row>46</xdr:row>
      <xdr:rowOff>121012</xdr:rowOff>
    </xdr:from>
    <xdr:to>
      <xdr:col>1</xdr:col>
      <xdr:colOff>1415144</xdr:colOff>
      <xdr:row>55</xdr:row>
      <xdr:rowOff>42555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2037" y="9714048"/>
          <a:ext cx="1782536" cy="1758507"/>
        </a:xfrm>
        <a:prstGeom prst="rect">
          <a:avLst/>
        </a:prstGeom>
      </xdr:spPr>
    </xdr:pic>
    <xdr:clientData/>
  </xdr:twoCellAnchor>
  <xdr:twoCellAnchor editAs="oneCell">
    <xdr:from>
      <xdr:col>1</xdr:col>
      <xdr:colOff>1777524</xdr:colOff>
      <xdr:row>36</xdr:row>
      <xdr:rowOff>1</xdr:rowOff>
    </xdr:from>
    <xdr:to>
      <xdr:col>2</xdr:col>
      <xdr:colOff>734787</xdr:colOff>
      <xdr:row>44</xdr:row>
      <xdr:rowOff>68036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36953" y="7551965"/>
          <a:ext cx="1855584" cy="1700892"/>
        </a:xfrm>
        <a:prstGeom prst="rect">
          <a:avLst/>
        </a:prstGeom>
      </xdr:spPr>
    </xdr:pic>
    <xdr:clientData/>
  </xdr:twoCellAnchor>
  <xdr:twoCellAnchor editAs="oneCell">
    <xdr:from>
      <xdr:col>0</xdr:col>
      <xdr:colOff>1578428</xdr:colOff>
      <xdr:row>36</xdr:row>
      <xdr:rowOff>0</xdr:rowOff>
    </xdr:from>
    <xdr:to>
      <xdr:col>1</xdr:col>
      <xdr:colOff>1415143</xdr:colOff>
      <xdr:row>44</xdr:row>
      <xdr:rowOff>56844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8428" y="7551964"/>
          <a:ext cx="1796144" cy="16897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620327</xdr:colOff>
      <xdr:row>12</xdr:row>
      <xdr:rowOff>173692</xdr:rowOff>
    </xdr:from>
    <xdr:to>
      <xdr:col>6</xdr:col>
      <xdr:colOff>1756819</xdr:colOff>
      <xdr:row>33</xdr:row>
      <xdr:rowOff>107208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8184" y="2827085"/>
          <a:ext cx="3368064" cy="4219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6"/>
  <sheetViews>
    <sheetView workbookViewId="0"/>
  </sheetViews>
  <sheetFormatPr defaultRowHeight="16.5" x14ac:dyDescent="0.3"/>
  <sheetData>
    <row r="1" spans="1:11" x14ac:dyDescent="0.3">
      <c r="A1" t="s">
        <v>142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>
        <v>1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>
        <v>2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711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370</v>
      </c>
      <c r="B6">
        <v>0.24493990366641205</v>
      </c>
      <c r="C6">
        <v>0.24903813592122614</v>
      </c>
      <c r="D6">
        <v>0.2719532428050967</v>
      </c>
      <c r="E6">
        <v>0.28888339521674289</v>
      </c>
      <c r="F6">
        <v>0.3336405000556672</v>
      </c>
      <c r="G6">
        <v>0.33532902553658572</v>
      </c>
      <c r="H6">
        <v>0.34865858437264086</v>
      </c>
      <c r="I6">
        <v>0.35066483391140674</v>
      </c>
      <c r="J6">
        <v>0.35822105399113785</v>
      </c>
      <c r="K6">
        <v>0.39204827867489389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04"/>
  <sheetViews>
    <sheetView showGridLines="0" topLeftCell="D13" zoomScale="85" zoomScaleNormal="85" workbookViewId="0">
      <selection activeCell="I62" sqref="I62"/>
    </sheetView>
  </sheetViews>
  <sheetFormatPr defaultRowHeight="16.5" x14ac:dyDescent="0.3"/>
  <cols>
    <col min="1" max="1" width="1.625" customWidth="1"/>
    <col min="2" max="2" width="9" customWidth="1"/>
    <col min="3" max="3" width="15.625" customWidth="1"/>
    <col min="4" max="4" width="9" customWidth="1"/>
    <col min="5" max="5" width="15" customWidth="1"/>
    <col min="6" max="6" width="1.625" customWidth="1"/>
    <col min="7" max="7" width="21.875" customWidth="1"/>
    <col min="8" max="8" width="1.625" customWidth="1"/>
    <col min="9" max="9" width="23.5" customWidth="1"/>
    <col min="10" max="10" width="1.625" customWidth="1"/>
    <col min="23" max="24" width="9" customWidth="1"/>
    <col min="25" max="37" width="9" hidden="1" customWidth="1"/>
    <col min="38" max="38" width="0" hidden="1" customWidth="1"/>
    <col min="39" max="50" width="9" hidden="1" customWidth="1"/>
    <col min="51" max="54" width="9" customWidth="1"/>
  </cols>
  <sheetData>
    <row r="1" spans="2:54" ht="8.25" customHeight="1" x14ac:dyDescent="0.3"/>
    <row r="2" spans="2:54" ht="80.099999999999994" customHeight="1" x14ac:dyDescent="0.7">
      <c r="B2" s="120"/>
      <c r="C2" s="121" t="s">
        <v>677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</row>
    <row r="3" spans="2:54" ht="30" customHeight="1" x14ac:dyDescent="0.3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Y3" t="s">
        <v>709</v>
      </c>
      <c r="AM3" t="s">
        <v>710</v>
      </c>
      <c r="AY3" s="160"/>
      <c r="AZ3" s="160"/>
      <c r="BA3" s="160"/>
      <c r="BB3" s="160"/>
    </row>
    <row r="4" spans="2:54" ht="5.0999999999999996" customHeight="1" x14ac:dyDescent="0.3"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</row>
    <row r="5" spans="2:54" x14ac:dyDescent="0.3">
      <c r="B5" s="84"/>
      <c r="C5" s="84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Y5">
        <f>POWER(K27-K59,2)</f>
        <v>12359.494430955414</v>
      </c>
      <c r="Z5">
        <f>POWER(L27-L59,2)</f>
        <v>9755.0065832250275</v>
      </c>
      <c r="AA5">
        <f>POWER(M27-M59,2)</f>
        <v>11590.302087549409</v>
      </c>
      <c r="AB5">
        <f>POWER(N27-N59,2)</f>
        <v>6093.0056098102605</v>
      </c>
      <c r="AC5">
        <f>POWER(O27-O59,2)</f>
        <v>10529.41793169612</v>
      </c>
      <c r="AD5">
        <f>POWER(P27-P59,2)</f>
        <v>6416.9945472573736</v>
      </c>
      <c r="AE5">
        <f>POWER(Q27-Q59,2)</f>
        <v>0.13906813814437624</v>
      </c>
      <c r="AF5">
        <f>POWER(R27-R59,2)</f>
        <v>398.81695091436563</v>
      </c>
      <c r="AG5">
        <f>POWER(S27-S59,2)</f>
        <v>2566.7632724861642</v>
      </c>
      <c r="AH5">
        <f>POWER(T27-T59,2)</f>
        <v>4378.9006750722583</v>
      </c>
      <c r="AI5">
        <f>POWER(U27-U59,2)</f>
        <v>13002.382310185338</v>
      </c>
      <c r="AJ5">
        <f>POWER(V27-V59,2)</f>
        <v>12251.829612783993</v>
      </c>
      <c r="AM5" s="160">
        <f>K27-K59</f>
        <v>111.17326311193449</v>
      </c>
      <c r="AN5" s="160">
        <f>L27-L59</f>
        <v>98.76743685661296</v>
      </c>
      <c r="AO5" s="160">
        <f>M27-M59</f>
        <v>107.65826530066983</v>
      </c>
      <c r="AP5" s="160">
        <f>N27-N59</f>
        <v>78.05770692129164</v>
      </c>
      <c r="AQ5" s="160">
        <f>O27-O59</f>
        <v>102.61295206598493</v>
      </c>
      <c r="AR5" s="160">
        <f>P27-P59</f>
        <v>80.106145502435538</v>
      </c>
      <c r="AS5" s="160">
        <f>Q27-Q59</f>
        <v>0.37291840681893973</v>
      </c>
      <c r="AT5" s="160">
        <f>R27-R59</f>
        <v>19.970401871629065</v>
      </c>
      <c r="AU5" s="160">
        <f>S27-S59</f>
        <v>50.663233932371156</v>
      </c>
      <c r="AV5" s="160">
        <f>T27-T59</f>
        <v>66.173262539127222</v>
      </c>
      <c r="AW5" s="160">
        <f>U27-U59</f>
        <v>114.02798915259945</v>
      </c>
      <c r="AX5" s="160">
        <f>V27-V59</f>
        <v>110.68798314534416</v>
      </c>
    </row>
    <row r="6" spans="2:54" x14ac:dyDescent="0.3">
      <c r="B6" s="84"/>
      <c r="C6" s="84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Y6">
        <f>POWER(K29-K61,2)</f>
        <v>1887.4250399982027</v>
      </c>
      <c r="Z6">
        <f>POWER(L29-L61,2)</f>
        <v>147.93238716691914</v>
      </c>
      <c r="AA6">
        <f>POWER(M29-M61,2)</f>
        <v>48.846164657236066</v>
      </c>
      <c r="AB6">
        <f>POWER(N29-N61,2)</f>
        <v>870.11717289614887</v>
      </c>
      <c r="AC6">
        <f>POWER(O29-O61,2)</f>
        <v>522.16132738163651</v>
      </c>
      <c r="AD6">
        <f>POWER(P29-P61,2)</f>
        <v>809.08137056811836</v>
      </c>
      <c r="AE6">
        <f>POWER(Q29-Q61,2)</f>
        <v>537.68734958356595</v>
      </c>
      <c r="AF6">
        <f>POWER(R29-R61,2)</f>
        <v>299.28232126948683</v>
      </c>
      <c r="AG6">
        <f>POWER(S29-S61,2)</f>
        <v>245.00466786411201</v>
      </c>
      <c r="AH6">
        <f>POWER(T29-T61,2)</f>
        <v>22.702849545003545</v>
      </c>
      <c r="AI6">
        <f>POWER(U29-U61,2)</f>
        <v>21.911784227479721</v>
      </c>
      <c r="AJ6">
        <f>POWER(V29-V61,2)</f>
        <v>9.1193822025740241E-3</v>
      </c>
      <c r="AM6" s="160">
        <f>K29-K61</f>
        <v>-43.444505291212636</v>
      </c>
      <c r="AN6" s="160">
        <f>L29-L61</f>
        <v>12.1627458728249</v>
      </c>
      <c r="AO6" s="160">
        <f>M29-M61</f>
        <v>-6.9890031232813215</v>
      </c>
      <c r="AP6" s="160">
        <f>N29-N61</f>
        <v>29.497748607243722</v>
      </c>
      <c r="AQ6" s="160">
        <f>O29-O61</f>
        <v>22.850849598683119</v>
      </c>
      <c r="AR6" s="160">
        <f>P29-P61</f>
        <v>28.444355689101457</v>
      </c>
      <c r="AS6" s="160">
        <f>Q29-Q61</f>
        <v>23.188086371746287</v>
      </c>
      <c r="AT6" s="160">
        <f>R29-R61</f>
        <v>17.299778069948957</v>
      </c>
      <c r="AU6" s="160">
        <f>S29-S61</f>
        <v>15.652624951237796</v>
      </c>
      <c r="AV6" s="160">
        <f>T29-T61</f>
        <v>-4.7647507327250125</v>
      </c>
      <c r="AW6" s="160">
        <f>U29-U61</f>
        <v>-4.6810024810375523</v>
      </c>
      <c r="AX6" s="160">
        <f>V29-V61</f>
        <v>9.549545644989621E-2</v>
      </c>
    </row>
    <row r="7" spans="2:54" x14ac:dyDescent="0.3">
      <c r="B7" s="84"/>
      <c r="C7" s="84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Y7">
        <f>SUM(Y5:AJ5)</f>
        <v>89343.053080073849</v>
      </c>
      <c r="AM7">
        <f>SUM(AM5:AX5)</f>
        <v>940.27155880681926</v>
      </c>
    </row>
    <row r="8" spans="2:54" x14ac:dyDescent="0.3">
      <c r="B8" s="84"/>
      <c r="C8" s="84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Y8">
        <f>SUM(Y6:AJ6)</f>
        <v>5412.1615545401119</v>
      </c>
      <c r="AM8" s="160">
        <f>SUM(AM6:AX6)</f>
        <v>89.31242298897962</v>
      </c>
    </row>
    <row r="9" spans="2:54" x14ac:dyDescent="0.3">
      <c r="B9" s="84"/>
      <c r="C9" s="84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</row>
    <row r="10" spans="2:54" x14ac:dyDescent="0.3">
      <c r="B10" s="84"/>
      <c r="C10" s="84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Y10">
        <f>Y7/11</f>
        <v>8122.0957345521683</v>
      </c>
      <c r="AM10" s="73">
        <f>AM7/11</f>
        <v>85.479232618801746</v>
      </c>
    </row>
    <row r="11" spans="2:54" x14ac:dyDescent="0.3">
      <c r="B11" s="84"/>
      <c r="C11" s="84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Y11">
        <f>Y8/11</f>
        <v>492.01468677637382</v>
      </c>
      <c r="AM11" s="73">
        <f>AM8/11</f>
        <v>8.1193111808163287</v>
      </c>
    </row>
    <row r="12" spans="2:54" x14ac:dyDescent="0.3">
      <c r="B12" s="84"/>
      <c r="C12" s="84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T12" s="43"/>
    </row>
    <row r="13" spans="2:54" x14ac:dyDescent="0.3">
      <c r="B13" s="84"/>
      <c r="C13" s="84"/>
      <c r="T13" s="43"/>
      <c r="Y13" s="26">
        <f>SQRT(Y10)/AVERAGE(K27:V27)</f>
        <v>0.2423195262753807</v>
      </c>
      <c r="AM13" s="26">
        <f>AM10/AVERAGE(K27:V27)</f>
        <v>0.22983436957777748</v>
      </c>
    </row>
    <row r="14" spans="2:54" ht="17.25" thickBot="1" x14ac:dyDescent="0.35">
      <c r="B14" s="84"/>
      <c r="C14" s="84"/>
      <c r="E14" s="43"/>
      <c r="F14" s="43"/>
      <c r="G14" s="43"/>
      <c r="H14" s="43"/>
      <c r="I14" s="43"/>
      <c r="T14" s="43"/>
      <c r="Y14" s="26">
        <f>SQRT(Y11)/AVERAGE(K29:V29)</f>
        <v>0.24756031334660031</v>
      </c>
      <c r="AM14" s="26">
        <f>AM11/AVERAGE(K29:V29)</f>
        <v>9.0617312285896548E-2</v>
      </c>
    </row>
    <row r="15" spans="2:54" ht="5.0999999999999996" customHeight="1" x14ac:dyDescent="0.3">
      <c r="B15" s="84"/>
      <c r="C15" s="84"/>
      <c r="E15" s="102"/>
      <c r="F15" s="102"/>
      <c r="G15" s="102"/>
      <c r="H15" s="102"/>
      <c r="I15" s="102"/>
      <c r="J15" s="102"/>
      <c r="K15" s="102"/>
      <c r="T15" s="43"/>
      <c r="Y15" s="26"/>
    </row>
    <row r="16" spans="2:54" ht="16.5" customHeight="1" x14ac:dyDescent="0.3">
      <c r="B16" s="84"/>
      <c r="C16" s="84"/>
      <c r="E16" s="166" t="s">
        <v>678</v>
      </c>
      <c r="F16" s="43"/>
      <c r="G16" s="135" t="s">
        <v>683</v>
      </c>
      <c r="H16" s="43"/>
      <c r="I16" s="132" t="s">
        <v>682</v>
      </c>
      <c r="J16" s="43"/>
      <c r="K16" s="43"/>
      <c r="T16" s="43"/>
    </row>
    <row r="17" spans="2:37" ht="16.5" customHeight="1" x14ac:dyDescent="0.3">
      <c r="B17" s="84"/>
      <c r="C17" s="84"/>
      <c r="E17" s="166"/>
      <c r="F17" s="43"/>
      <c r="G17" s="136" t="s">
        <v>679</v>
      </c>
      <c r="H17" s="43"/>
      <c r="I17" s="133" t="s">
        <v>147</v>
      </c>
      <c r="J17" s="43"/>
      <c r="K17" s="43"/>
      <c r="T17" s="43"/>
    </row>
    <row r="18" spans="2:37" ht="16.5" customHeight="1" x14ac:dyDescent="0.3">
      <c r="B18" s="84"/>
      <c r="C18" s="84"/>
      <c r="E18" s="166"/>
      <c r="F18" s="43"/>
      <c r="G18" s="136" t="s">
        <v>680</v>
      </c>
      <c r="H18" s="43"/>
      <c r="I18" s="134" t="s">
        <v>383</v>
      </c>
      <c r="J18" s="43"/>
      <c r="K18" s="43"/>
      <c r="T18" s="43"/>
    </row>
    <row r="19" spans="2:37" ht="17.25" customHeight="1" x14ac:dyDescent="0.3">
      <c r="B19" s="84"/>
      <c r="C19" s="84"/>
      <c r="E19" s="166"/>
      <c r="F19" s="43"/>
      <c r="G19" s="136" t="s">
        <v>681</v>
      </c>
      <c r="H19" s="43"/>
      <c r="I19" s="134" t="s">
        <v>614</v>
      </c>
      <c r="J19" s="43"/>
      <c r="K19" s="43"/>
      <c r="T19" s="43"/>
    </row>
    <row r="20" spans="2:37" ht="5.0999999999999996" customHeight="1" thickBot="1" x14ac:dyDescent="0.35">
      <c r="B20" s="84"/>
      <c r="C20" s="84"/>
      <c r="E20" s="86"/>
      <c r="F20" s="86"/>
      <c r="G20" s="86"/>
      <c r="H20" s="86"/>
      <c r="I20" s="86"/>
      <c r="J20" s="86"/>
      <c r="K20" s="86"/>
      <c r="T20" s="43"/>
    </row>
    <row r="21" spans="2:37" x14ac:dyDescent="0.3">
      <c r="B21" s="84"/>
      <c r="C21" s="84"/>
      <c r="T21" s="43"/>
    </row>
    <row r="22" spans="2:37" ht="17.25" thickBot="1" x14ac:dyDescent="0.35">
      <c r="B22" s="84"/>
      <c r="C22" s="84"/>
      <c r="T22" s="43"/>
    </row>
    <row r="23" spans="2:37" ht="5.0999999999999996" customHeight="1" x14ac:dyDescent="0.3">
      <c r="B23" s="84"/>
      <c r="C23" s="84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26" t="s">
        <v>135</v>
      </c>
      <c r="U23" s="102"/>
      <c r="V23" s="102"/>
    </row>
    <row r="24" spans="2:37" ht="17.45" customHeight="1" x14ac:dyDescent="0.3">
      <c r="B24" s="84"/>
      <c r="C24" s="84"/>
      <c r="E24" s="165" t="s">
        <v>696</v>
      </c>
      <c r="T24" s="45"/>
    </row>
    <row r="25" spans="2:37" x14ac:dyDescent="0.3">
      <c r="B25" s="84"/>
      <c r="C25" s="84"/>
      <c r="D25" s="43"/>
      <c r="E25" s="165"/>
      <c r="G25" s="43"/>
      <c r="I25" s="130" t="s">
        <v>690</v>
      </c>
      <c r="K25" s="130" t="s">
        <v>684</v>
      </c>
      <c r="L25" s="130" t="s">
        <v>1</v>
      </c>
      <c r="M25" s="130" t="s">
        <v>2</v>
      </c>
      <c r="N25" s="130" t="s">
        <v>685</v>
      </c>
      <c r="O25" s="130" t="s">
        <v>686</v>
      </c>
      <c r="P25" s="130" t="s">
        <v>9</v>
      </c>
      <c r="Q25" s="130" t="s">
        <v>10</v>
      </c>
      <c r="R25" s="130" t="s">
        <v>6</v>
      </c>
      <c r="S25" s="130" t="s">
        <v>7</v>
      </c>
      <c r="T25" s="130" t="s">
        <v>4</v>
      </c>
      <c r="U25" s="130" t="s">
        <v>687</v>
      </c>
      <c r="V25" s="130" t="s">
        <v>0</v>
      </c>
    </row>
    <row r="26" spans="2:37" ht="5.0999999999999996" customHeight="1" x14ac:dyDescent="0.3">
      <c r="B26" s="84"/>
      <c r="C26" s="84"/>
      <c r="D26" s="43"/>
      <c r="E26" s="165"/>
      <c r="G26" s="43"/>
    </row>
    <row r="27" spans="2:37" x14ac:dyDescent="0.3">
      <c r="B27" s="84"/>
      <c r="C27" s="84"/>
      <c r="D27" s="43"/>
      <c r="E27" s="165"/>
      <c r="G27" s="136" t="s">
        <v>688</v>
      </c>
      <c r="I27" s="137">
        <f>SUM(K27:V27)</f>
        <v>4463</v>
      </c>
      <c r="K27" s="129">
        <v>385</v>
      </c>
      <c r="L27" s="129">
        <v>345</v>
      </c>
      <c r="M27" s="129">
        <v>373</v>
      </c>
      <c r="N27" s="129">
        <v>354</v>
      </c>
      <c r="O27" s="129">
        <v>368</v>
      </c>
      <c r="P27" s="129">
        <v>363</v>
      </c>
      <c r="Q27" s="129">
        <v>387</v>
      </c>
      <c r="R27" s="129">
        <v>428</v>
      </c>
      <c r="S27" s="129">
        <v>354</v>
      </c>
      <c r="T27" s="129">
        <v>340</v>
      </c>
      <c r="U27" s="129">
        <v>373</v>
      </c>
      <c r="V27" s="129">
        <v>393</v>
      </c>
    </row>
    <row r="28" spans="2:37" ht="5.0999999999999996" customHeight="1" x14ac:dyDescent="0.3">
      <c r="B28" s="84"/>
      <c r="C28" s="84"/>
      <c r="D28" s="43"/>
      <c r="E28" s="165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</row>
    <row r="29" spans="2:37" x14ac:dyDescent="0.3">
      <c r="B29" s="84"/>
      <c r="C29" s="84"/>
      <c r="D29" s="43"/>
      <c r="E29" s="165"/>
      <c r="G29" s="136" t="s">
        <v>689</v>
      </c>
      <c r="I29" s="137">
        <f>SUM(K29:V29)</f>
        <v>1075.1999999999998</v>
      </c>
      <c r="K29" s="139">
        <v>182.1</v>
      </c>
      <c r="L29" s="139">
        <v>189.7</v>
      </c>
      <c r="M29" s="139">
        <v>131.6</v>
      </c>
      <c r="N29" s="139">
        <v>96.7</v>
      </c>
      <c r="O29" s="139">
        <v>47</v>
      </c>
      <c r="P29" s="139">
        <v>30.4</v>
      </c>
      <c r="Q29" s="139">
        <v>23.3</v>
      </c>
      <c r="R29" s="139">
        <v>17.3</v>
      </c>
      <c r="S29" s="139">
        <v>19.399999999999999</v>
      </c>
      <c r="T29" s="139">
        <v>34.299999999999997</v>
      </c>
      <c r="U29" s="139">
        <v>107.7</v>
      </c>
      <c r="V29" s="139">
        <v>195.7</v>
      </c>
    </row>
    <row r="30" spans="2:37" x14ac:dyDescent="0.3">
      <c r="B30" s="84"/>
      <c r="C30" s="84"/>
      <c r="D30" s="43"/>
      <c r="E30" s="16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</row>
    <row r="31" spans="2:37" ht="5.0999999999999996" customHeight="1" thickBot="1" x14ac:dyDescent="0.35">
      <c r="B31" s="84"/>
      <c r="C31" s="84"/>
      <c r="D31" s="43"/>
      <c r="E31" s="86"/>
      <c r="F31" s="86"/>
      <c r="G31" s="86"/>
      <c r="H31" s="86"/>
      <c r="I31" s="86"/>
      <c r="J31" s="86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</row>
    <row r="32" spans="2:37" x14ac:dyDescent="0.3">
      <c r="B32" s="84"/>
      <c r="C32" s="84"/>
      <c r="D32" s="43"/>
      <c r="G32" s="43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</row>
    <row r="33" spans="2:22" ht="17.25" thickBot="1" x14ac:dyDescent="0.35">
      <c r="B33" s="84"/>
      <c r="C33" s="84"/>
      <c r="D33" s="43"/>
      <c r="G33" s="43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</row>
    <row r="34" spans="2:22" ht="5.0999999999999996" customHeight="1" x14ac:dyDescent="0.3">
      <c r="B34" s="84"/>
      <c r="C34" s="84"/>
      <c r="D34" s="43"/>
      <c r="E34" s="102"/>
      <c r="F34" s="102"/>
      <c r="G34" s="102"/>
      <c r="H34" s="102"/>
      <c r="I34" s="102"/>
      <c r="J34" s="102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</row>
    <row r="35" spans="2:22" ht="16.5" customHeight="1" x14ac:dyDescent="0.3">
      <c r="B35" s="84"/>
      <c r="C35" s="84"/>
      <c r="D35" s="43"/>
      <c r="E35" s="165" t="s">
        <v>701</v>
      </c>
      <c r="G35" s="164" t="s">
        <v>707</v>
      </c>
      <c r="I35" s="159" t="s">
        <v>702</v>
      </c>
      <c r="K35" s="147"/>
      <c r="L35" s="148"/>
      <c r="M35" s="149"/>
      <c r="N35" s="46"/>
      <c r="O35" s="46"/>
      <c r="P35" s="46"/>
      <c r="Q35" s="46"/>
      <c r="R35" s="46"/>
      <c r="S35" s="46"/>
      <c r="T35" s="46"/>
      <c r="U35" s="46"/>
      <c r="V35" s="46"/>
    </row>
    <row r="36" spans="2:22" ht="16.5" customHeight="1" x14ac:dyDescent="0.3">
      <c r="B36" s="84"/>
      <c r="C36" s="84"/>
      <c r="D36" s="43"/>
      <c r="E36" s="165"/>
      <c r="G36" s="164"/>
      <c r="I36" s="159" t="s">
        <v>703</v>
      </c>
      <c r="K36" s="150"/>
      <c r="L36" s="151"/>
      <c r="M36" s="152"/>
      <c r="N36" s="46"/>
      <c r="O36" s="46"/>
      <c r="P36" s="46"/>
      <c r="Q36" s="46"/>
      <c r="R36" s="46"/>
      <c r="S36" s="46"/>
      <c r="T36" s="46"/>
      <c r="U36" s="46"/>
      <c r="V36" s="46"/>
    </row>
    <row r="37" spans="2:22" ht="16.5" customHeight="1" x14ac:dyDescent="0.3">
      <c r="B37" s="84"/>
      <c r="C37" s="84"/>
      <c r="D37" s="43"/>
      <c r="E37" s="165"/>
      <c r="G37" s="164"/>
      <c r="I37" s="159" t="s">
        <v>704</v>
      </c>
      <c r="K37" s="156"/>
      <c r="L37" s="157"/>
      <c r="M37" s="158"/>
      <c r="N37" s="46"/>
      <c r="O37" s="46"/>
      <c r="P37" s="46"/>
      <c r="Q37" s="46"/>
      <c r="R37" s="46"/>
      <c r="S37" s="46"/>
      <c r="T37" s="46"/>
      <c r="U37" s="46"/>
      <c r="V37" s="46"/>
    </row>
    <row r="38" spans="2:22" ht="16.5" customHeight="1" x14ac:dyDescent="0.3">
      <c r="B38" s="84"/>
      <c r="C38" s="84"/>
      <c r="D38" s="43"/>
      <c r="E38" s="165"/>
      <c r="G38" s="164"/>
      <c r="I38" s="159" t="s">
        <v>699</v>
      </c>
      <c r="K38" s="200"/>
      <c r="L38" s="201"/>
      <c r="M38" s="202"/>
      <c r="N38" s="46"/>
      <c r="O38" s="46"/>
      <c r="P38" s="46"/>
      <c r="Q38" s="46"/>
      <c r="R38" s="46"/>
      <c r="S38" s="46"/>
      <c r="T38" s="46"/>
      <c r="U38" s="46"/>
      <c r="V38" s="46"/>
    </row>
    <row r="39" spans="2:22" ht="16.5" customHeight="1" x14ac:dyDescent="0.3">
      <c r="B39" s="84"/>
      <c r="C39" s="84"/>
      <c r="D39" s="43"/>
      <c r="E39" s="165"/>
      <c r="G39" s="161"/>
      <c r="I39" s="159" t="s">
        <v>722</v>
      </c>
      <c r="K39" s="203"/>
      <c r="L39" s="204"/>
      <c r="M39" s="205"/>
      <c r="N39" s="46"/>
      <c r="O39" s="46"/>
      <c r="P39" s="46"/>
      <c r="Q39" s="46"/>
      <c r="R39" s="46"/>
      <c r="S39" s="46"/>
      <c r="T39" s="46"/>
      <c r="U39" s="46"/>
      <c r="V39" s="46"/>
    </row>
    <row r="40" spans="2:22" ht="16.5" customHeight="1" x14ac:dyDescent="0.3">
      <c r="B40" s="84"/>
      <c r="C40" s="84"/>
      <c r="D40" s="43"/>
      <c r="E40" s="165"/>
      <c r="G40" s="161"/>
      <c r="I40" s="159" t="s">
        <v>723</v>
      </c>
      <c r="K40" s="206"/>
      <c r="L40" s="207"/>
      <c r="M40" s="208"/>
      <c r="N40" s="46"/>
      <c r="O40" s="46"/>
      <c r="P40" s="46"/>
      <c r="Q40" s="46"/>
      <c r="R40" s="46"/>
      <c r="S40" s="46"/>
      <c r="T40" s="46"/>
      <c r="U40" s="46"/>
      <c r="V40" s="46"/>
    </row>
    <row r="41" spans="2:22" ht="5.0999999999999996" customHeight="1" x14ac:dyDescent="0.3">
      <c r="B41" s="84"/>
      <c r="C41" s="84"/>
      <c r="D41" s="43"/>
      <c r="E41" s="165"/>
      <c r="G41" s="43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</row>
    <row r="42" spans="2:22" ht="16.5" customHeight="1" x14ac:dyDescent="0.3">
      <c r="B42" s="84"/>
      <c r="C42" s="84"/>
      <c r="D42" s="43"/>
      <c r="E42" s="165"/>
      <c r="G42" s="164" t="s">
        <v>650</v>
      </c>
      <c r="I42" s="159" t="s">
        <v>697</v>
      </c>
      <c r="K42" s="147"/>
      <c r="L42" s="148"/>
      <c r="M42" s="149"/>
      <c r="N42" s="46"/>
      <c r="O42" s="46"/>
      <c r="P42" s="46"/>
      <c r="Q42" s="46"/>
      <c r="R42" s="46"/>
      <c r="S42" s="46"/>
      <c r="T42" s="46"/>
      <c r="U42" s="46"/>
      <c r="V42" s="46"/>
    </row>
    <row r="43" spans="2:22" ht="16.5" customHeight="1" x14ac:dyDescent="0.3">
      <c r="B43" s="84"/>
      <c r="C43" s="84"/>
      <c r="D43" s="43"/>
      <c r="E43" s="165"/>
      <c r="G43" s="164"/>
      <c r="I43" s="159" t="s">
        <v>698</v>
      </c>
      <c r="K43" s="150"/>
      <c r="L43" s="151"/>
      <c r="M43" s="152"/>
      <c r="N43" s="46"/>
      <c r="O43" s="46"/>
      <c r="P43" s="46"/>
      <c r="Q43" s="46"/>
      <c r="R43" s="46"/>
      <c r="S43" s="46"/>
      <c r="T43" s="46"/>
      <c r="U43" s="46"/>
      <c r="V43" s="46"/>
    </row>
    <row r="44" spans="2:22" ht="16.5" customHeight="1" x14ac:dyDescent="0.3">
      <c r="B44" s="84"/>
      <c r="C44" s="84"/>
      <c r="D44" s="43"/>
      <c r="E44" s="165"/>
      <c r="G44" s="164"/>
      <c r="I44" s="159" t="s">
        <v>704</v>
      </c>
      <c r="K44" s="153"/>
      <c r="L44" s="154"/>
      <c r="M44" s="155"/>
      <c r="N44" s="46"/>
      <c r="O44" s="46"/>
      <c r="P44" s="46"/>
      <c r="Q44" s="46"/>
      <c r="R44" s="46"/>
      <c r="S44" s="46"/>
      <c r="T44" s="46"/>
      <c r="U44" s="46"/>
      <c r="V44" s="46"/>
    </row>
    <row r="45" spans="2:22" ht="16.5" customHeight="1" x14ac:dyDescent="0.3">
      <c r="B45" s="84"/>
      <c r="C45" s="84"/>
      <c r="D45" s="43"/>
      <c r="E45" s="165"/>
      <c r="G45" s="164"/>
      <c r="I45" s="159" t="s">
        <v>699</v>
      </c>
      <c r="K45" s="209"/>
      <c r="L45" s="46"/>
      <c r="M45" s="210"/>
      <c r="N45" s="46"/>
      <c r="O45" s="46"/>
      <c r="P45" s="46"/>
      <c r="Q45" s="46"/>
      <c r="R45" s="46"/>
      <c r="S45" s="46"/>
      <c r="T45" s="46"/>
      <c r="U45" s="46"/>
      <c r="V45" s="46"/>
    </row>
    <row r="46" spans="2:22" ht="16.5" customHeight="1" x14ac:dyDescent="0.3">
      <c r="B46" s="84"/>
      <c r="C46" s="84"/>
      <c r="D46" s="43"/>
      <c r="E46" s="165"/>
      <c r="G46" s="161"/>
      <c r="I46" s="159" t="s">
        <v>724</v>
      </c>
      <c r="K46" s="150"/>
      <c r="L46" s="151"/>
      <c r="M46" s="152"/>
      <c r="N46" s="46"/>
      <c r="O46" s="46"/>
      <c r="P46" s="46"/>
      <c r="Q46" s="46"/>
      <c r="R46" s="46"/>
      <c r="S46" s="46"/>
      <c r="T46" s="46"/>
      <c r="U46" s="46"/>
      <c r="V46" s="46"/>
    </row>
    <row r="47" spans="2:22" ht="16.5" customHeight="1" x14ac:dyDescent="0.3">
      <c r="B47" s="84"/>
      <c r="C47" s="84"/>
      <c r="D47" s="43"/>
      <c r="E47" s="165"/>
      <c r="G47" s="161"/>
      <c r="I47" s="159" t="s">
        <v>725</v>
      </c>
      <c r="K47" s="153"/>
      <c r="L47" s="154"/>
      <c r="M47" s="155"/>
      <c r="N47" s="46"/>
      <c r="O47" s="46"/>
      <c r="P47" s="46"/>
      <c r="Q47" s="46"/>
      <c r="R47" s="46"/>
      <c r="S47" s="46"/>
      <c r="T47" s="46"/>
      <c r="U47" s="46"/>
      <c r="V47" s="46"/>
    </row>
    <row r="48" spans="2:22" ht="16.5" customHeight="1" x14ac:dyDescent="0.3">
      <c r="B48" s="84"/>
      <c r="C48" s="84"/>
      <c r="D48" s="43"/>
      <c r="E48" s="165"/>
      <c r="G48" s="43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</row>
    <row r="49" spans="1:22" ht="16.5" customHeight="1" x14ac:dyDescent="0.3">
      <c r="B49" s="84"/>
      <c r="C49" s="84"/>
      <c r="D49" s="43"/>
      <c r="E49" s="165"/>
      <c r="G49" s="43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</row>
    <row r="50" spans="1:22" ht="16.5" customHeight="1" x14ac:dyDescent="0.3">
      <c r="B50" s="84"/>
      <c r="C50" s="84"/>
      <c r="D50" s="43"/>
      <c r="E50" s="165"/>
      <c r="G50" s="136" t="s">
        <v>705</v>
      </c>
      <c r="I50" s="159" t="s">
        <v>706</v>
      </c>
      <c r="K50" s="144"/>
      <c r="L50" s="145"/>
      <c r="M50" s="146"/>
      <c r="N50" s="46"/>
      <c r="O50" s="46"/>
      <c r="P50" s="46"/>
      <c r="Q50" s="46"/>
      <c r="R50" s="46"/>
      <c r="S50" s="46"/>
      <c r="T50" s="46"/>
      <c r="U50" s="46"/>
      <c r="V50" s="46"/>
    </row>
    <row r="51" spans="1:22" ht="16.5" customHeight="1" x14ac:dyDescent="0.3">
      <c r="A51" t="s">
        <v>700</v>
      </c>
      <c r="B51" s="84"/>
      <c r="C51" s="84"/>
      <c r="D51" s="43"/>
      <c r="E51" s="165"/>
      <c r="G51" s="43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</row>
    <row r="52" spans="1:22" ht="5.0999999999999996" customHeight="1" thickBot="1" x14ac:dyDescent="0.35">
      <c r="B52" s="84"/>
      <c r="C52" s="84"/>
      <c r="D52" s="43"/>
      <c r="E52" s="86"/>
      <c r="F52" s="86"/>
      <c r="G52" s="86"/>
      <c r="H52" s="86"/>
      <c r="I52" s="86"/>
      <c r="J52" s="86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</row>
    <row r="53" spans="1:22" ht="17.25" customHeight="1" x14ac:dyDescent="0.3">
      <c r="B53" s="84"/>
      <c r="C53" s="84"/>
      <c r="D53" s="43"/>
      <c r="E53" s="43"/>
      <c r="F53" s="43"/>
      <c r="G53" s="43"/>
      <c r="H53" s="43"/>
      <c r="I53" s="43"/>
      <c r="J53" s="43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</row>
    <row r="54" spans="1:22" ht="17.25" thickBot="1" x14ac:dyDescent="0.35">
      <c r="B54" s="84"/>
      <c r="C54" s="84"/>
      <c r="D54" s="43"/>
      <c r="G54" s="43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</row>
    <row r="55" spans="1:22" ht="5.0999999999999996" customHeight="1" x14ac:dyDescent="0.3">
      <c r="B55" s="84"/>
      <c r="C55" s="84"/>
      <c r="D55" s="43"/>
      <c r="E55" s="102"/>
      <c r="F55" s="102"/>
      <c r="G55" s="102"/>
      <c r="H55" s="102"/>
      <c r="I55" s="102"/>
      <c r="J55" s="102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</row>
    <row r="56" spans="1:22" ht="16.5" customHeight="1" x14ac:dyDescent="0.3">
      <c r="B56" s="84"/>
      <c r="C56" s="84"/>
      <c r="D56" s="43"/>
      <c r="E56" s="163" t="s">
        <v>695</v>
      </c>
      <c r="G56" s="43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</row>
    <row r="57" spans="1:22" ht="16.5" customHeight="1" x14ac:dyDescent="0.3">
      <c r="B57" s="84"/>
      <c r="C57" s="84"/>
      <c r="D57" s="43"/>
      <c r="E57" s="163"/>
      <c r="G57" s="43"/>
      <c r="I57" s="130" t="s">
        <v>690</v>
      </c>
      <c r="K57" s="130" t="s">
        <v>684</v>
      </c>
      <c r="L57" s="130" t="s">
        <v>1</v>
      </c>
      <c r="M57" s="130" t="s">
        <v>2</v>
      </c>
      <c r="N57" s="130" t="s">
        <v>685</v>
      </c>
      <c r="O57" s="130" t="s">
        <v>686</v>
      </c>
      <c r="P57" s="130" t="s">
        <v>9</v>
      </c>
      <c r="Q57" s="130" t="s">
        <v>10</v>
      </c>
      <c r="R57" s="130" t="s">
        <v>6</v>
      </c>
      <c r="S57" s="130" t="s">
        <v>7</v>
      </c>
      <c r="T57" s="130" t="s">
        <v>4</v>
      </c>
      <c r="U57" s="130" t="s">
        <v>687</v>
      </c>
      <c r="V57" s="130" t="s">
        <v>0</v>
      </c>
    </row>
    <row r="58" spans="1:22" ht="5.0999999999999996" customHeight="1" x14ac:dyDescent="0.3">
      <c r="B58" s="84"/>
      <c r="C58" s="84"/>
      <c r="D58" s="43"/>
      <c r="E58" s="163"/>
      <c r="G58" s="43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</row>
    <row r="59" spans="1:22" ht="16.5" customHeight="1" x14ac:dyDescent="0.3">
      <c r="B59" s="84"/>
      <c r="C59" s="84"/>
      <c r="D59" s="43"/>
      <c r="E59" s="163"/>
      <c r="G59" s="136" t="s">
        <v>691</v>
      </c>
      <c r="I59" s="137">
        <f>SUM(ElecConsumption)</f>
        <v>3522.728441193181</v>
      </c>
      <c r="K59" s="131">
        <v>273.82673688806551</v>
      </c>
      <c r="L59" s="131">
        <v>246.23256314338704</v>
      </c>
      <c r="M59" s="131">
        <v>265.34173469933017</v>
      </c>
      <c r="N59" s="131">
        <v>275.94229307870836</v>
      </c>
      <c r="O59" s="131">
        <v>265.38704793401507</v>
      </c>
      <c r="P59" s="131">
        <v>282.89385449756446</v>
      </c>
      <c r="Q59" s="131">
        <v>386.62708159318106</v>
      </c>
      <c r="R59" s="131">
        <v>408.02959812837094</v>
      </c>
      <c r="S59" s="131">
        <v>303.33676606762884</v>
      </c>
      <c r="T59" s="131">
        <v>273.82673746087278</v>
      </c>
      <c r="U59" s="131">
        <v>258.97201084740055</v>
      </c>
      <c r="V59" s="131">
        <v>282.31201685465584</v>
      </c>
    </row>
    <row r="60" spans="1:22" ht="5.0999999999999996" customHeight="1" x14ac:dyDescent="0.3">
      <c r="B60" s="84"/>
      <c r="C60" s="84"/>
      <c r="D60" s="43"/>
      <c r="E60" s="163"/>
    </row>
    <row r="61" spans="1:22" ht="16.5" customHeight="1" x14ac:dyDescent="0.3">
      <c r="B61" s="84"/>
      <c r="C61" s="84"/>
      <c r="D61" s="43"/>
      <c r="E61" s="163"/>
      <c r="G61" s="136" t="s">
        <v>692</v>
      </c>
      <c r="I61" s="137">
        <f>SUM(GasConsumption)</f>
        <v>985.8875770110202</v>
      </c>
      <c r="K61" s="138">
        <v>225.54450529121263</v>
      </c>
      <c r="L61" s="138">
        <v>177.53725412717509</v>
      </c>
      <c r="M61" s="138">
        <v>138.58900312328132</v>
      </c>
      <c r="N61" s="138">
        <v>67.202251392756281</v>
      </c>
      <c r="O61" s="138">
        <v>24.149150401316881</v>
      </c>
      <c r="P61" s="138">
        <v>1.9556443108985413</v>
      </c>
      <c r="Q61" s="138">
        <v>0.11191362825371416</v>
      </c>
      <c r="R61" s="138">
        <v>2.2193005104561385E-4</v>
      </c>
      <c r="S61" s="138">
        <v>3.7473750487622035</v>
      </c>
      <c r="T61" s="138">
        <v>39.06475073272501</v>
      </c>
      <c r="U61" s="138">
        <v>112.38100248103756</v>
      </c>
      <c r="V61" s="138">
        <v>195.60450454355009</v>
      </c>
    </row>
    <row r="62" spans="1:22" ht="16.5" customHeight="1" x14ac:dyDescent="0.3">
      <c r="B62" s="84"/>
      <c r="C62" s="84"/>
      <c r="D62" s="43"/>
      <c r="E62" s="16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</row>
    <row r="63" spans="1:22" ht="16.5" customHeight="1" x14ac:dyDescent="0.3">
      <c r="B63" s="84"/>
      <c r="C63" s="84"/>
      <c r="D63" s="123"/>
      <c r="E63" s="16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</row>
    <row r="64" spans="1:22" ht="16.5" customHeight="1" x14ac:dyDescent="0.3">
      <c r="B64" s="84"/>
      <c r="C64" s="84"/>
      <c r="D64" s="43"/>
      <c r="E64" s="163"/>
      <c r="G64" s="136" t="s">
        <v>693</v>
      </c>
      <c r="I64" s="140">
        <f>Y13</f>
        <v>0.2423195262753807</v>
      </c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</row>
    <row r="65" spans="2:22" ht="5.0999999999999996" customHeight="1" x14ac:dyDescent="0.3">
      <c r="B65" s="84"/>
      <c r="C65" s="84"/>
      <c r="D65" s="43"/>
      <c r="E65" s="16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</row>
    <row r="66" spans="2:22" ht="16.5" customHeight="1" x14ac:dyDescent="0.3">
      <c r="B66" s="84"/>
      <c r="C66" s="84"/>
      <c r="D66" s="43"/>
      <c r="E66" s="163"/>
      <c r="G66" s="136" t="s">
        <v>694</v>
      </c>
      <c r="I66" s="140">
        <f>Y14</f>
        <v>0.24756031334660031</v>
      </c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</row>
    <row r="67" spans="2:22" ht="16.5" customHeight="1" x14ac:dyDescent="0.3">
      <c r="B67" s="84"/>
      <c r="C67" s="84"/>
      <c r="D67" s="43"/>
      <c r="E67" s="163"/>
      <c r="I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</row>
    <row r="68" spans="2:22" ht="16.5" customHeight="1" x14ac:dyDescent="0.3">
      <c r="B68" s="84"/>
      <c r="C68" s="84"/>
      <c r="D68" s="43"/>
      <c r="E68" s="163"/>
      <c r="F68" s="124"/>
      <c r="H68" s="124"/>
      <c r="I68" s="124"/>
      <c r="K68" s="124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</row>
    <row r="69" spans="2:22" ht="16.5" customHeight="1" x14ac:dyDescent="0.3">
      <c r="B69" s="84"/>
      <c r="C69" s="84"/>
      <c r="D69" s="43"/>
      <c r="E69" s="163"/>
      <c r="G69" s="136" t="s">
        <v>712</v>
      </c>
      <c r="I69" s="141">
        <f>AM13</f>
        <v>0.22983436957777748</v>
      </c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</row>
    <row r="70" spans="2:22" ht="5.0999999999999996" customHeight="1" x14ac:dyDescent="0.3">
      <c r="B70" s="84"/>
      <c r="C70" s="84"/>
      <c r="D70" s="43"/>
      <c r="E70" s="163"/>
      <c r="G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</row>
    <row r="71" spans="2:22" ht="16.5" customHeight="1" x14ac:dyDescent="0.3">
      <c r="B71" s="84"/>
      <c r="C71" s="84"/>
      <c r="D71" s="43"/>
      <c r="E71" s="163"/>
      <c r="G71" s="136" t="s">
        <v>713</v>
      </c>
      <c r="I71" s="141">
        <f>AM14</f>
        <v>9.0617312285896548E-2</v>
      </c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</row>
    <row r="72" spans="2:22" ht="16.5" customHeight="1" x14ac:dyDescent="0.3">
      <c r="B72" s="84"/>
      <c r="C72" s="84"/>
      <c r="D72" s="43"/>
      <c r="E72" s="163"/>
      <c r="F72" s="43"/>
      <c r="G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</row>
    <row r="73" spans="2:22" ht="5.0999999999999996" customHeight="1" thickBot="1" x14ac:dyDescent="0.35">
      <c r="B73" s="84"/>
      <c r="C73" s="84"/>
      <c r="D73" s="43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</row>
    <row r="74" spans="2:22" x14ac:dyDescent="0.3">
      <c r="B74" s="84"/>
      <c r="C74" s="84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</row>
    <row r="75" spans="2:22" x14ac:dyDescent="0.3">
      <c r="B75" s="84"/>
      <c r="C75" s="84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</row>
    <row r="76" spans="2:22" x14ac:dyDescent="0.3">
      <c r="B76" s="84"/>
      <c r="C76" s="84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</row>
    <row r="77" spans="2:22" x14ac:dyDescent="0.3">
      <c r="B77" s="84"/>
      <c r="C77" s="84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</row>
    <row r="78" spans="2:22" x14ac:dyDescent="0.3">
      <c r="B78" s="84"/>
      <c r="C78" s="84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</row>
    <row r="79" spans="2:22" x14ac:dyDescent="0.3">
      <c r="B79" s="84"/>
      <c r="C79" s="84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</row>
    <row r="80" spans="2:22" x14ac:dyDescent="0.3">
      <c r="B80" s="84"/>
      <c r="C80" s="84"/>
    </row>
    <row r="81" spans="2:20" ht="17.25" thickBot="1" x14ac:dyDescent="0.35"/>
    <row r="82" spans="2:20" ht="17.25" thickBot="1" x14ac:dyDescent="0.35">
      <c r="B82" s="39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1"/>
    </row>
    <row r="83" spans="2:20" ht="17.25" thickBot="1" x14ac:dyDescent="0.35">
      <c r="B83" s="42"/>
      <c r="C83" s="51" t="s">
        <v>362</v>
      </c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4"/>
    </row>
    <row r="84" spans="2:20" ht="36" x14ac:dyDescent="0.3">
      <c r="B84" s="42"/>
      <c r="C84" s="1" t="s">
        <v>363</v>
      </c>
      <c r="D84" s="1" t="s">
        <v>364</v>
      </c>
      <c r="E84" s="1" t="s">
        <v>365</v>
      </c>
      <c r="F84" s="1"/>
      <c r="G84" s="1" t="s">
        <v>366</v>
      </c>
      <c r="H84" s="1"/>
      <c r="I84" s="1"/>
      <c r="J84" s="1" t="s">
        <v>367</v>
      </c>
      <c r="K84" s="1" t="s">
        <v>368</v>
      </c>
      <c r="L84" s="43"/>
      <c r="M84" s="43"/>
      <c r="N84" s="43"/>
      <c r="O84" s="43"/>
      <c r="P84" s="43"/>
      <c r="Q84" s="43"/>
      <c r="R84" s="43"/>
      <c r="S84" s="43"/>
      <c r="T84" s="44"/>
    </row>
    <row r="85" spans="2:20" x14ac:dyDescent="0.3">
      <c r="C85" s="52">
        <v>1</v>
      </c>
      <c r="D85" s="50">
        <v>20</v>
      </c>
      <c r="E85" s="50" t="b">
        <f>IF(K85="Y",IF(AND(D85&gt;=G85,D85&lt;=J85,D85=INT(D85)),TRUE,FALSE),IF(AND(D85&gt;=G85,D85&lt;=J85),TRUE,FALSE))</f>
        <v>1</v>
      </c>
      <c r="F85" s="50"/>
      <c r="G85" s="50">
        <v>18</v>
      </c>
      <c r="H85" s="50"/>
      <c r="I85" s="50"/>
      <c r="J85" s="50">
        <v>22</v>
      </c>
      <c r="K85" s="53" t="s">
        <v>144</v>
      </c>
      <c r="L85" s="43"/>
      <c r="M85" s="43"/>
      <c r="N85" s="43"/>
      <c r="O85" s="43"/>
      <c r="P85" s="43"/>
      <c r="Q85" s="43"/>
      <c r="R85" s="43"/>
      <c r="S85" s="43"/>
      <c r="T85" s="44"/>
    </row>
    <row r="86" spans="2:20" x14ac:dyDescent="0.3">
      <c r="C86" s="52">
        <v>2</v>
      </c>
      <c r="D86" s="50">
        <v>24</v>
      </c>
      <c r="E86" s="50" t="b">
        <f>IF(K86="Y",IF(AND(D86&gt;=G86,D86&lt;=J86,D86=INT(D86)),TRUE,FALSE),IF(AND(D86&gt;=G86,D86&lt;=J86),TRUE,FALSE))</f>
        <v>1</v>
      </c>
      <c r="F86" s="50"/>
      <c r="G86" s="50">
        <v>23</v>
      </c>
      <c r="H86" s="50"/>
      <c r="I86" s="50"/>
      <c r="J86" s="50">
        <v>28</v>
      </c>
      <c r="K86" s="53" t="s">
        <v>144</v>
      </c>
      <c r="L86" s="43"/>
      <c r="M86" s="43"/>
      <c r="N86" s="43"/>
      <c r="O86" s="43"/>
      <c r="P86" s="43"/>
      <c r="Q86" s="43"/>
      <c r="R86" s="43"/>
      <c r="S86" s="43"/>
      <c r="T86" s="44"/>
    </row>
    <row r="87" spans="2:20" x14ac:dyDescent="0.3">
      <c r="C87" s="52">
        <v>3</v>
      </c>
      <c r="D87" s="50">
        <v>295</v>
      </c>
      <c r="E87" s="50" t="b">
        <f>IF(K87="Y",IF(AND(D87&gt;=G87,D87&lt;=J87,D87=INT(D87)),TRUE,FALSE),IF(AND(D87&gt;=G87,D87&lt;=J87),TRUE,FALSE))</f>
        <v>1</v>
      </c>
      <c r="F87" s="50"/>
      <c r="G87" s="50">
        <v>100</v>
      </c>
      <c r="H87" s="50"/>
      <c r="I87" s="50"/>
      <c r="J87" s="50">
        <v>800</v>
      </c>
      <c r="K87" s="53" t="s">
        <v>144</v>
      </c>
      <c r="L87" s="43"/>
      <c r="M87" s="43"/>
      <c r="N87" s="43"/>
      <c r="O87" s="43"/>
      <c r="P87" s="43"/>
      <c r="Q87" s="43"/>
      <c r="R87" s="43"/>
      <c r="S87" s="43"/>
      <c r="T87" s="44"/>
    </row>
    <row r="88" spans="2:20" ht="17.25" thickBot="1" x14ac:dyDescent="0.35">
      <c r="C88" s="54"/>
      <c r="D88" s="55"/>
      <c r="E88" s="55"/>
      <c r="F88" s="55"/>
      <c r="G88" s="55"/>
      <c r="H88" s="55"/>
      <c r="I88" s="55"/>
      <c r="J88" s="55"/>
      <c r="K88" s="56"/>
      <c r="L88" s="43"/>
      <c r="M88" s="43"/>
      <c r="N88" s="43"/>
      <c r="O88" s="43"/>
      <c r="P88" s="43"/>
      <c r="Q88" s="43"/>
      <c r="R88" s="43"/>
      <c r="S88" s="43"/>
      <c r="T88" s="44"/>
    </row>
    <row r="89" spans="2:20" x14ac:dyDescent="0.3">
      <c r="B89" s="42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4"/>
    </row>
    <row r="90" spans="2:20" x14ac:dyDescent="0.3">
      <c r="B90" s="42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4"/>
    </row>
    <row r="91" spans="2:20" x14ac:dyDescent="0.3">
      <c r="B91" s="42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4"/>
    </row>
    <row r="92" spans="2:20" x14ac:dyDescent="0.3">
      <c r="B92" s="42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4"/>
    </row>
    <row r="93" spans="2:20" x14ac:dyDescent="0.3">
      <c r="B93" s="42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4"/>
    </row>
    <row r="94" spans="2:20" x14ac:dyDescent="0.3">
      <c r="B94" s="42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4"/>
    </row>
    <row r="95" spans="2:20" x14ac:dyDescent="0.3">
      <c r="B95" s="42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4"/>
    </row>
    <row r="96" spans="2:20" x14ac:dyDescent="0.3">
      <c r="B96" s="42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4"/>
    </row>
    <row r="97" spans="2:20" x14ac:dyDescent="0.3">
      <c r="B97" s="42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4"/>
    </row>
    <row r="98" spans="2:20" x14ac:dyDescent="0.3">
      <c r="B98" s="42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4"/>
    </row>
    <row r="99" spans="2:20" x14ac:dyDescent="0.3">
      <c r="B99" s="42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4"/>
    </row>
    <row r="100" spans="2:20" x14ac:dyDescent="0.3">
      <c r="B100" s="42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4"/>
    </row>
    <row r="101" spans="2:20" x14ac:dyDescent="0.3">
      <c r="B101" s="42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4"/>
    </row>
    <row r="102" spans="2:20" x14ac:dyDescent="0.3">
      <c r="B102" s="42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4"/>
    </row>
    <row r="103" spans="2:20" x14ac:dyDescent="0.3">
      <c r="B103" s="42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4"/>
    </row>
    <row r="104" spans="2:20" ht="17.25" thickBot="1" x14ac:dyDescent="0.35">
      <c r="B104" s="47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9"/>
    </row>
  </sheetData>
  <mergeCells count="6">
    <mergeCell ref="E56:E72"/>
    <mergeCell ref="G35:G38"/>
    <mergeCell ref="E35:E51"/>
    <mergeCell ref="G42:G45"/>
    <mergeCell ref="E16:E19"/>
    <mergeCell ref="E24:E30"/>
  </mergeCells>
  <phoneticPr fontId="1" type="noConversion"/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Variables!$D$4:$D$6</xm:f>
          </x14:formula1>
          <xm:sqref>I16</xm:sqref>
        </x14:dataValidation>
        <x14:dataValidation type="list" allowBlank="1" showInputMessage="1" showErrorMessage="1">
          <x14:formula1>
            <xm:f>Variables!$D$8:$D$12</xm:f>
          </x14:formula1>
          <xm:sqref>I17</xm:sqref>
        </x14:dataValidation>
        <x14:dataValidation type="list" allowBlank="1" showInputMessage="1" showErrorMessage="1">
          <x14:formula1>
            <xm:f>Variables!$D$15:$D$22</xm:f>
          </x14:formula1>
          <xm:sqref>I18</xm:sqref>
        </x14:dataValidation>
        <x14:dataValidation type="list" allowBlank="1" showInputMessage="1" showErrorMessage="1">
          <x14:formula1>
            <xm:f>Variables!$D$24:$D$29</xm:f>
          </x14:formula1>
          <xm:sqref>I19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R74"/>
  <sheetViews>
    <sheetView showGridLines="0" zoomScale="85" zoomScaleNormal="85" workbookViewId="0">
      <selection activeCell="D26" sqref="D26"/>
    </sheetView>
  </sheetViews>
  <sheetFormatPr defaultRowHeight="16.5" x14ac:dyDescent="0.3"/>
  <cols>
    <col min="1" max="1" width="1.625" customWidth="1"/>
    <col min="3" max="3" width="15.625" customWidth="1"/>
    <col min="5" max="5" width="18.875" customWidth="1"/>
    <col min="6" max="6" width="1.625" customWidth="1"/>
    <col min="8" max="8" width="29.875" customWidth="1"/>
    <col min="9" max="9" width="1.75" customWidth="1"/>
    <col min="10" max="10" width="28.75" customWidth="1"/>
  </cols>
  <sheetData>
    <row r="1" spans="2:18" ht="8.25" customHeight="1" x14ac:dyDescent="0.3"/>
    <row r="2" spans="2:18" ht="80.099999999999994" customHeight="1" x14ac:dyDescent="0.7">
      <c r="B2" s="120"/>
      <c r="C2" s="121" t="s">
        <v>677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</row>
    <row r="3" spans="2:18" ht="30" customHeight="1" x14ac:dyDescent="0.3"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</row>
    <row r="4" spans="2:18" ht="5.0999999999999996" customHeight="1" x14ac:dyDescent="0.3"/>
    <row r="5" spans="2:18" x14ac:dyDescent="0.3">
      <c r="B5" s="84"/>
      <c r="C5" s="84"/>
    </row>
    <row r="6" spans="2:18" x14ac:dyDescent="0.3">
      <c r="B6" s="84"/>
      <c r="C6" s="84"/>
    </row>
    <row r="7" spans="2:18" x14ac:dyDescent="0.3">
      <c r="B7" s="84"/>
      <c r="C7" s="84"/>
    </row>
    <row r="8" spans="2:18" x14ac:dyDescent="0.3">
      <c r="B8" s="84"/>
      <c r="C8" s="84"/>
    </row>
    <row r="9" spans="2:18" x14ac:dyDescent="0.3">
      <c r="B9" s="84"/>
      <c r="C9" s="84"/>
    </row>
    <row r="10" spans="2:18" x14ac:dyDescent="0.3">
      <c r="B10" s="84"/>
      <c r="C10" s="84"/>
    </row>
    <row r="11" spans="2:18" x14ac:dyDescent="0.3">
      <c r="B11" s="84"/>
      <c r="C11" s="84"/>
    </row>
    <row r="12" spans="2:18" x14ac:dyDescent="0.3">
      <c r="B12" s="84"/>
      <c r="C12" s="84"/>
    </row>
    <row r="13" spans="2:18" x14ac:dyDescent="0.3">
      <c r="B13" s="84"/>
      <c r="C13" s="84"/>
    </row>
    <row r="14" spans="2:18" x14ac:dyDescent="0.3">
      <c r="B14" s="84"/>
      <c r="C14" s="84"/>
    </row>
    <row r="15" spans="2:18" ht="17.25" thickBot="1" x14ac:dyDescent="0.35">
      <c r="B15" s="84"/>
      <c r="C15" s="84"/>
    </row>
    <row r="16" spans="2:18" ht="5.0999999999999996" customHeight="1" x14ac:dyDescent="0.3">
      <c r="B16" s="84"/>
      <c r="C16" s="84"/>
      <c r="E16" s="102"/>
      <c r="F16" s="102"/>
      <c r="G16" s="102"/>
      <c r="H16" s="102"/>
      <c r="I16" s="102"/>
      <c r="J16" s="102"/>
      <c r="K16" s="102"/>
      <c r="L16" s="102"/>
      <c r="M16" s="102"/>
      <c r="N16" s="43"/>
    </row>
    <row r="17" spans="2:14" ht="17.25" x14ac:dyDescent="0.3">
      <c r="B17" s="84"/>
      <c r="C17" s="84"/>
      <c r="E17" s="165" t="s">
        <v>668</v>
      </c>
      <c r="F17" s="100"/>
      <c r="G17" s="168" t="s">
        <v>649</v>
      </c>
      <c r="H17" s="104" t="s">
        <v>651</v>
      </c>
      <c r="I17" s="74"/>
      <c r="J17" s="89"/>
      <c r="K17" s="74"/>
      <c r="L17" s="74"/>
      <c r="M17" s="74"/>
      <c r="N17" s="74"/>
    </row>
    <row r="18" spans="2:14" ht="17.25" x14ac:dyDescent="0.3">
      <c r="B18" s="84"/>
      <c r="C18" s="84"/>
      <c r="E18" s="165"/>
      <c r="F18" s="100"/>
      <c r="G18" s="168"/>
      <c r="H18" s="105" t="s">
        <v>652</v>
      </c>
      <c r="I18" s="74"/>
      <c r="J18" s="90"/>
      <c r="K18" s="74"/>
      <c r="L18" s="74"/>
      <c r="M18" s="74"/>
      <c r="N18" s="74"/>
    </row>
    <row r="19" spans="2:14" ht="17.25" x14ac:dyDescent="0.3">
      <c r="B19" s="84"/>
      <c r="C19" s="84"/>
      <c r="E19" s="165"/>
      <c r="F19" s="100"/>
      <c r="G19" s="168"/>
      <c r="H19" s="105" t="s">
        <v>653</v>
      </c>
      <c r="I19" s="74"/>
      <c r="J19" s="92"/>
      <c r="K19" s="74"/>
      <c r="L19" s="74"/>
      <c r="M19" s="74"/>
      <c r="N19" s="74"/>
    </row>
    <row r="20" spans="2:14" ht="17.25" x14ac:dyDescent="0.3">
      <c r="B20" s="84"/>
      <c r="C20" s="84"/>
      <c r="E20" s="165"/>
      <c r="F20" s="100"/>
      <c r="G20" s="168"/>
      <c r="H20" s="106" t="s">
        <v>654</v>
      </c>
      <c r="I20" s="74"/>
      <c r="J20" s="93"/>
      <c r="K20" s="74"/>
      <c r="L20" s="74"/>
      <c r="M20" s="74"/>
      <c r="N20" s="74"/>
    </row>
    <row r="21" spans="2:14" ht="5.0999999999999996" customHeight="1" x14ac:dyDescent="0.3">
      <c r="B21" s="84"/>
      <c r="C21" s="84"/>
      <c r="E21" s="165"/>
      <c r="F21" s="100"/>
      <c r="G21" s="94"/>
      <c r="H21" s="97"/>
      <c r="I21" s="87"/>
      <c r="J21" s="87"/>
      <c r="K21" s="74"/>
      <c r="L21" s="74"/>
      <c r="M21" s="74"/>
      <c r="N21" s="74"/>
    </row>
    <row r="22" spans="2:14" ht="5.0999999999999996" customHeight="1" x14ac:dyDescent="0.3">
      <c r="B22" s="84"/>
      <c r="C22" s="84"/>
      <c r="E22" s="165"/>
      <c r="F22" s="100"/>
      <c r="G22" s="95"/>
      <c r="H22" s="98"/>
      <c r="I22" s="74"/>
      <c r="J22" s="74"/>
      <c r="K22" s="74"/>
      <c r="L22" s="74"/>
      <c r="M22" s="74"/>
      <c r="N22" s="74"/>
    </row>
    <row r="23" spans="2:14" ht="17.25" x14ac:dyDescent="0.3">
      <c r="B23" s="84"/>
      <c r="C23" s="84"/>
      <c r="E23" s="165"/>
      <c r="F23" s="100"/>
      <c r="G23" s="168" t="s">
        <v>650</v>
      </c>
      <c r="H23" s="96" t="s">
        <v>655</v>
      </c>
      <c r="I23" s="74"/>
      <c r="J23" s="88"/>
      <c r="K23" s="74"/>
      <c r="L23" s="74"/>
      <c r="M23" s="74"/>
      <c r="N23" s="74"/>
    </row>
    <row r="24" spans="2:14" ht="17.25" x14ac:dyDescent="0.3">
      <c r="B24" s="84"/>
      <c r="C24" s="84"/>
      <c r="E24" s="165"/>
      <c r="F24" s="100"/>
      <c r="G24" s="168"/>
      <c r="H24" s="96" t="s">
        <v>652</v>
      </c>
      <c r="I24" s="74"/>
      <c r="J24" s="89"/>
      <c r="K24" s="74"/>
      <c r="L24" s="74"/>
      <c r="M24" s="74"/>
      <c r="N24" s="74"/>
    </row>
    <row r="25" spans="2:14" ht="17.25" x14ac:dyDescent="0.3">
      <c r="B25" s="84"/>
      <c r="C25" s="84"/>
      <c r="E25" s="165"/>
      <c r="F25" s="100"/>
      <c r="G25" s="168"/>
      <c r="H25" s="96" t="s">
        <v>656</v>
      </c>
      <c r="I25" s="74"/>
      <c r="J25" s="90"/>
      <c r="K25" s="74"/>
      <c r="L25" s="74"/>
      <c r="M25" s="74"/>
      <c r="N25" s="74"/>
    </row>
    <row r="26" spans="2:14" ht="17.25" x14ac:dyDescent="0.3">
      <c r="B26" s="84"/>
      <c r="C26" s="84"/>
      <c r="E26" s="165"/>
      <c r="F26" s="100"/>
      <c r="G26" s="168"/>
      <c r="H26" s="96" t="s">
        <v>657</v>
      </c>
      <c r="I26" s="74"/>
      <c r="J26" s="91"/>
      <c r="K26" s="74"/>
      <c r="L26" s="74"/>
      <c r="M26" s="74"/>
      <c r="N26" s="74"/>
    </row>
    <row r="27" spans="2:14" ht="5.0999999999999996" customHeight="1" thickBot="1" x14ac:dyDescent="0.35">
      <c r="B27" s="84"/>
      <c r="C27" s="84"/>
      <c r="E27" s="86"/>
      <c r="F27" s="86"/>
      <c r="G27" s="86"/>
      <c r="H27" s="86"/>
      <c r="I27" s="86"/>
      <c r="J27" s="86"/>
      <c r="K27" s="86"/>
      <c r="L27" s="86"/>
      <c r="M27" s="86"/>
      <c r="N27" s="43"/>
    </row>
    <row r="28" spans="2:14" ht="17.25" customHeight="1" x14ac:dyDescent="0.3">
      <c r="B28" s="84"/>
      <c r="C28" s="84"/>
      <c r="E28" s="43"/>
      <c r="F28" s="43"/>
      <c r="G28" s="43"/>
      <c r="H28" s="43"/>
      <c r="I28" s="43"/>
      <c r="J28" s="43"/>
      <c r="K28" s="43"/>
      <c r="L28" s="43"/>
      <c r="M28" s="43"/>
      <c r="N28" s="43"/>
    </row>
    <row r="29" spans="2:14" ht="17.25" thickBot="1" x14ac:dyDescent="0.35">
      <c r="B29" s="84"/>
      <c r="C29" s="84"/>
    </row>
    <row r="30" spans="2:14" ht="5.0999999999999996" customHeight="1" x14ac:dyDescent="0.3">
      <c r="B30" s="84"/>
      <c r="C30" s="84"/>
      <c r="E30" s="103"/>
      <c r="F30" s="103"/>
      <c r="G30" s="103"/>
      <c r="H30" s="103"/>
      <c r="I30" s="103"/>
      <c r="J30" s="103"/>
      <c r="K30" s="103"/>
      <c r="L30" s="103"/>
      <c r="M30" s="103"/>
    </row>
    <row r="31" spans="2:14" ht="17.25" x14ac:dyDescent="0.3">
      <c r="B31" s="84"/>
      <c r="C31" s="84"/>
      <c r="E31" s="165" t="s">
        <v>612</v>
      </c>
      <c r="F31" s="100"/>
      <c r="G31" s="110" t="s">
        <v>651</v>
      </c>
      <c r="H31" s="85"/>
      <c r="I31" s="74"/>
      <c r="J31" s="89"/>
      <c r="K31" s="74"/>
      <c r="L31" s="74"/>
      <c r="M31" s="74"/>
      <c r="N31" s="74"/>
    </row>
    <row r="32" spans="2:14" ht="17.25" x14ac:dyDescent="0.3">
      <c r="B32" s="84"/>
      <c r="C32" s="84"/>
      <c r="E32" s="167"/>
      <c r="F32" s="101"/>
      <c r="G32" s="110" t="s">
        <v>664</v>
      </c>
      <c r="H32" s="85"/>
      <c r="I32" s="74"/>
      <c r="J32" s="90"/>
      <c r="K32" s="74"/>
      <c r="L32" s="74"/>
      <c r="M32" s="74"/>
      <c r="N32" s="74"/>
    </row>
    <row r="33" spans="2:14" ht="16.5" customHeight="1" x14ac:dyDescent="0.3">
      <c r="B33" s="84"/>
      <c r="C33" s="84"/>
      <c r="E33" s="167"/>
      <c r="F33" s="101"/>
      <c r="G33" s="110" t="s">
        <v>670</v>
      </c>
      <c r="H33" s="85"/>
      <c r="I33" s="74"/>
      <c r="J33" s="92"/>
      <c r="K33" s="74"/>
      <c r="L33" s="74"/>
      <c r="M33" s="74"/>
      <c r="N33" s="74"/>
    </row>
    <row r="34" spans="2:14" ht="17.25" x14ac:dyDescent="0.3">
      <c r="B34" s="84"/>
      <c r="C34" s="84"/>
      <c r="E34" s="167"/>
      <c r="F34" s="101"/>
      <c r="G34" s="110" t="s">
        <v>665</v>
      </c>
      <c r="H34" s="85"/>
      <c r="I34" s="74"/>
      <c r="J34" s="93"/>
      <c r="K34" s="74"/>
      <c r="L34" s="74"/>
      <c r="M34" s="74"/>
      <c r="N34" s="74"/>
    </row>
    <row r="35" spans="2:14" ht="5.0999999999999996" customHeight="1" thickBot="1" x14ac:dyDescent="0.35">
      <c r="B35" s="84"/>
      <c r="C35" s="84"/>
      <c r="E35" s="86"/>
      <c r="F35" s="86"/>
      <c r="G35" s="86"/>
      <c r="H35" s="86"/>
      <c r="I35" s="86"/>
      <c r="J35" s="86"/>
      <c r="K35" s="86"/>
      <c r="L35" s="86"/>
      <c r="M35" s="86"/>
    </row>
    <row r="36" spans="2:14" ht="17.25" customHeight="1" x14ac:dyDescent="0.3">
      <c r="B36" s="84"/>
      <c r="C36" s="84"/>
      <c r="E36" s="43"/>
      <c r="F36" s="43"/>
      <c r="G36" s="43"/>
      <c r="H36" s="43"/>
      <c r="I36" s="43"/>
      <c r="J36" s="43"/>
      <c r="K36" s="43"/>
      <c r="L36" s="43"/>
      <c r="M36" s="43"/>
    </row>
    <row r="37" spans="2:14" ht="17.25" thickBot="1" x14ac:dyDescent="0.35">
      <c r="B37" s="84"/>
      <c r="C37" s="84"/>
    </row>
    <row r="38" spans="2:14" ht="5.0999999999999996" customHeight="1" x14ac:dyDescent="0.3">
      <c r="B38" s="84"/>
      <c r="C38" s="84"/>
      <c r="E38" s="102"/>
      <c r="F38" s="102"/>
      <c r="G38" s="102"/>
      <c r="H38" s="102"/>
      <c r="I38" s="102"/>
      <c r="J38" s="102"/>
      <c r="K38" s="102"/>
      <c r="L38" s="102"/>
      <c r="M38" s="102"/>
    </row>
    <row r="39" spans="2:14" ht="17.25" x14ac:dyDescent="0.3">
      <c r="B39" s="84"/>
      <c r="C39" s="84"/>
      <c r="E39" s="165" t="s">
        <v>658</v>
      </c>
      <c r="F39" s="100"/>
      <c r="G39" s="85" t="s">
        <v>651</v>
      </c>
      <c r="H39" s="85"/>
      <c r="I39" s="74"/>
      <c r="J39" s="89"/>
      <c r="K39" s="74"/>
      <c r="L39" s="74"/>
      <c r="M39" s="74"/>
      <c r="N39" s="74"/>
    </row>
    <row r="40" spans="2:14" ht="17.25" x14ac:dyDescent="0.3">
      <c r="B40" s="84"/>
      <c r="C40" s="84"/>
      <c r="E40" s="167"/>
      <c r="F40" s="101"/>
      <c r="G40" s="85" t="s">
        <v>659</v>
      </c>
      <c r="H40" s="85"/>
      <c r="I40" s="74"/>
      <c r="J40" s="90"/>
      <c r="K40" s="74"/>
      <c r="L40" s="74"/>
      <c r="M40" s="74"/>
      <c r="N40" s="74"/>
    </row>
    <row r="41" spans="2:14" ht="16.5" customHeight="1" x14ac:dyDescent="0.3">
      <c r="B41" s="84"/>
      <c r="C41" s="84"/>
      <c r="E41" s="167"/>
      <c r="F41" s="101"/>
      <c r="G41" s="85" t="s">
        <v>660</v>
      </c>
      <c r="H41" s="85"/>
      <c r="I41" s="74"/>
      <c r="J41" s="92"/>
      <c r="K41" s="74"/>
      <c r="L41" s="74"/>
      <c r="M41" s="74"/>
      <c r="N41" s="74"/>
    </row>
    <row r="42" spans="2:14" ht="17.25" x14ac:dyDescent="0.3">
      <c r="B42" s="84"/>
      <c r="C42" s="84"/>
      <c r="E42" s="167"/>
      <c r="F42" s="101"/>
      <c r="G42" s="85" t="s">
        <v>661</v>
      </c>
      <c r="H42" s="85"/>
      <c r="I42" s="74"/>
      <c r="J42" s="107"/>
      <c r="K42" s="74"/>
      <c r="L42" s="74"/>
      <c r="M42" s="74"/>
      <c r="N42" s="74"/>
    </row>
    <row r="43" spans="2:14" ht="17.25" x14ac:dyDescent="0.3">
      <c r="B43" s="84"/>
      <c r="C43" s="84"/>
      <c r="E43" s="167"/>
      <c r="F43" s="101"/>
      <c r="G43" s="85" t="s">
        <v>662</v>
      </c>
      <c r="H43" s="85"/>
      <c r="I43" s="74"/>
      <c r="J43" s="108"/>
      <c r="K43" s="74"/>
      <c r="L43" s="74"/>
      <c r="M43" s="74"/>
      <c r="N43" s="74"/>
    </row>
    <row r="44" spans="2:14" ht="17.25" x14ac:dyDescent="0.3">
      <c r="B44" s="84"/>
      <c r="C44" s="84"/>
      <c r="E44" s="167"/>
      <c r="F44" s="101"/>
      <c r="G44" s="85" t="s">
        <v>663</v>
      </c>
      <c r="H44" s="85"/>
      <c r="I44" s="74"/>
      <c r="J44" s="109"/>
      <c r="K44" s="74"/>
      <c r="L44" s="74"/>
      <c r="M44" s="74"/>
      <c r="N44" s="74"/>
    </row>
    <row r="45" spans="2:14" ht="5.0999999999999996" customHeight="1" thickBot="1" x14ac:dyDescent="0.35">
      <c r="B45" s="84"/>
      <c r="C45" s="84"/>
      <c r="E45" s="86"/>
      <c r="F45" s="86"/>
      <c r="G45" s="86"/>
      <c r="H45" s="86"/>
      <c r="I45" s="86"/>
      <c r="J45" s="86"/>
      <c r="K45" s="86"/>
      <c r="L45" s="86"/>
      <c r="M45" s="86"/>
      <c r="N45" s="43"/>
    </row>
    <row r="46" spans="2:14" ht="17.25" customHeight="1" x14ac:dyDescent="0.3">
      <c r="B46" s="84"/>
      <c r="C46" s="84"/>
      <c r="E46" s="43"/>
      <c r="F46" s="43"/>
      <c r="G46" s="43"/>
      <c r="H46" s="43"/>
      <c r="I46" s="43"/>
      <c r="J46" s="43"/>
      <c r="K46" s="43"/>
      <c r="L46" s="43"/>
      <c r="M46" s="43"/>
      <c r="N46" s="43"/>
    </row>
    <row r="47" spans="2:14" ht="17.25" thickBot="1" x14ac:dyDescent="0.35">
      <c r="B47" s="84"/>
      <c r="C47" s="84"/>
    </row>
    <row r="48" spans="2:14" ht="5.0999999999999996" customHeight="1" x14ac:dyDescent="0.3">
      <c r="B48" s="84"/>
      <c r="C48" s="84"/>
      <c r="E48" s="102"/>
      <c r="F48" s="102"/>
      <c r="G48" s="102"/>
      <c r="H48" s="102"/>
      <c r="I48" s="102"/>
      <c r="J48" s="102"/>
      <c r="K48" s="102"/>
      <c r="L48" s="102"/>
      <c r="M48" s="102"/>
    </row>
    <row r="49" spans="2:14" ht="17.25" x14ac:dyDescent="0.3">
      <c r="B49" s="84"/>
      <c r="C49" s="84"/>
      <c r="E49" s="165" t="s">
        <v>666</v>
      </c>
      <c r="F49" s="100"/>
      <c r="G49" s="85" t="s">
        <v>669</v>
      </c>
      <c r="H49" s="85"/>
      <c r="I49" s="74"/>
      <c r="J49" s="89"/>
      <c r="K49" s="74"/>
      <c r="L49" s="74"/>
      <c r="M49" s="74"/>
      <c r="N49" s="74"/>
    </row>
    <row r="50" spans="2:14" ht="17.25" x14ac:dyDescent="0.3">
      <c r="B50" s="84"/>
      <c r="C50" s="84"/>
      <c r="E50" s="167"/>
      <c r="F50" s="101"/>
      <c r="G50" s="85" t="s">
        <v>671</v>
      </c>
      <c r="H50" s="85"/>
      <c r="I50" s="74"/>
      <c r="J50" s="90"/>
      <c r="K50" s="74"/>
      <c r="L50" s="74"/>
      <c r="M50" s="74"/>
      <c r="N50" s="74"/>
    </row>
    <row r="51" spans="2:14" ht="16.5" customHeight="1" x14ac:dyDescent="0.3">
      <c r="B51" s="84"/>
      <c r="C51" s="84"/>
      <c r="E51" s="167"/>
      <c r="F51" s="101"/>
      <c r="G51" s="85" t="s">
        <v>672</v>
      </c>
      <c r="H51" s="85"/>
      <c r="I51" s="74"/>
      <c r="J51" s="92"/>
      <c r="K51" s="74"/>
      <c r="L51" s="74"/>
      <c r="M51" s="74"/>
      <c r="N51" s="74"/>
    </row>
    <row r="52" spans="2:14" ht="17.25" x14ac:dyDescent="0.3">
      <c r="B52" s="84"/>
      <c r="C52" s="84"/>
      <c r="E52" s="167"/>
      <c r="F52" s="101"/>
      <c r="G52" s="85" t="s">
        <v>673</v>
      </c>
      <c r="H52" s="85"/>
      <c r="I52" s="74"/>
      <c r="J52" s="107"/>
      <c r="K52" s="74"/>
      <c r="L52" s="74"/>
      <c r="M52" s="74"/>
      <c r="N52" s="74"/>
    </row>
    <row r="53" spans="2:14" ht="17.25" x14ac:dyDescent="0.3">
      <c r="B53" s="84"/>
      <c r="C53" s="84"/>
      <c r="E53" s="167"/>
      <c r="F53" s="101"/>
      <c r="G53" s="85" t="s">
        <v>674</v>
      </c>
      <c r="H53" s="85"/>
      <c r="I53" s="74"/>
      <c r="J53" s="108"/>
      <c r="K53" s="74"/>
      <c r="L53" s="74"/>
      <c r="M53" s="74"/>
      <c r="N53" s="74"/>
    </row>
    <row r="54" spans="2:14" ht="17.25" x14ac:dyDescent="0.3">
      <c r="B54" s="84"/>
      <c r="C54" s="84"/>
      <c r="E54" s="167"/>
      <c r="F54" s="101"/>
      <c r="G54" s="85" t="s">
        <v>675</v>
      </c>
      <c r="H54" s="85"/>
      <c r="I54" s="74"/>
      <c r="J54" s="114"/>
      <c r="K54" s="74"/>
      <c r="L54" s="74"/>
      <c r="M54" s="74"/>
      <c r="N54" s="74"/>
    </row>
    <row r="55" spans="2:14" ht="17.25" x14ac:dyDescent="0.3">
      <c r="B55" s="84"/>
      <c r="C55" s="84"/>
      <c r="E55" s="167"/>
      <c r="F55" s="101"/>
      <c r="G55" s="85" t="s">
        <v>676</v>
      </c>
      <c r="H55" s="85"/>
      <c r="I55" s="74"/>
      <c r="J55" s="115"/>
      <c r="K55" s="74"/>
      <c r="L55" s="74"/>
      <c r="M55" s="74"/>
      <c r="N55" s="74"/>
    </row>
    <row r="56" spans="2:14" ht="5.0999999999999996" customHeight="1" thickBot="1" x14ac:dyDescent="0.35">
      <c r="B56" s="84"/>
      <c r="C56" s="84"/>
      <c r="E56" s="111"/>
      <c r="F56" s="112"/>
      <c r="G56" s="113"/>
      <c r="H56" s="113"/>
      <c r="I56" s="113"/>
      <c r="J56" s="113"/>
      <c r="K56" s="113"/>
      <c r="L56" s="113"/>
      <c r="M56" s="113"/>
      <c r="N56" s="74"/>
    </row>
    <row r="57" spans="2:14" x14ac:dyDescent="0.3">
      <c r="B57" s="84"/>
      <c r="C57" s="84"/>
    </row>
    <row r="58" spans="2:14" ht="17.25" thickBot="1" x14ac:dyDescent="0.35">
      <c r="B58" s="84"/>
      <c r="C58" s="84"/>
    </row>
    <row r="59" spans="2:14" ht="5.0999999999999996" customHeight="1" x14ac:dyDescent="0.3">
      <c r="B59" s="84"/>
      <c r="C59" s="84"/>
      <c r="E59" s="102"/>
      <c r="F59" s="102"/>
      <c r="G59" s="102"/>
      <c r="H59" s="102"/>
      <c r="I59" s="102"/>
      <c r="J59" s="102"/>
      <c r="K59" s="102"/>
      <c r="L59" s="102"/>
      <c r="M59" s="102"/>
    </row>
    <row r="60" spans="2:14" ht="17.25" x14ac:dyDescent="0.3">
      <c r="B60" s="84"/>
      <c r="C60" s="84"/>
      <c r="E60" s="165" t="s">
        <v>667</v>
      </c>
      <c r="F60" s="118"/>
      <c r="G60" s="74"/>
      <c r="H60" s="74"/>
      <c r="I60" s="74"/>
      <c r="J60" s="74"/>
      <c r="K60" s="74"/>
      <c r="L60" s="74"/>
      <c r="M60" s="74"/>
      <c r="N60" s="74"/>
    </row>
    <row r="61" spans="2:14" ht="17.25" x14ac:dyDescent="0.3">
      <c r="B61" s="84"/>
      <c r="C61" s="84"/>
      <c r="E61" s="167"/>
      <c r="F61" s="99"/>
      <c r="G61" s="74"/>
      <c r="H61" s="74"/>
      <c r="I61" s="74"/>
      <c r="J61" s="74"/>
      <c r="K61" s="74"/>
      <c r="L61" s="74"/>
      <c r="M61" s="74"/>
      <c r="N61" s="74"/>
    </row>
    <row r="62" spans="2:14" ht="16.5" customHeight="1" x14ac:dyDescent="0.3">
      <c r="B62" s="84"/>
      <c r="C62" s="84"/>
      <c r="E62" s="167"/>
      <c r="F62" s="99"/>
      <c r="G62" s="74"/>
      <c r="H62" s="74"/>
      <c r="I62" s="74"/>
      <c r="J62" s="74"/>
      <c r="K62" s="74"/>
      <c r="L62" s="74"/>
      <c r="M62" s="74"/>
      <c r="N62" s="74"/>
    </row>
    <row r="63" spans="2:14" ht="17.25" x14ac:dyDescent="0.3">
      <c r="B63" s="84"/>
      <c r="C63" s="84"/>
      <c r="E63" s="167"/>
      <c r="F63" s="99"/>
      <c r="G63" s="74"/>
      <c r="H63" s="74"/>
      <c r="I63" s="74"/>
      <c r="J63" s="74"/>
      <c r="K63" s="74"/>
      <c r="L63" s="74"/>
      <c r="M63" s="74"/>
      <c r="N63" s="74"/>
    </row>
    <row r="64" spans="2:14" ht="17.25" x14ac:dyDescent="0.3">
      <c r="B64" s="84"/>
      <c r="C64" s="84"/>
      <c r="E64" s="167"/>
      <c r="F64" s="99"/>
      <c r="G64" s="74"/>
      <c r="H64" s="74"/>
      <c r="I64" s="74"/>
      <c r="J64" s="74"/>
      <c r="K64" s="74"/>
      <c r="L64" s="74"/>
      <c r="M64" s="74"/>
      <c r="N64" s="74"/>
    </row>
    <row r="65" spans="2:14" ht="17.25" x14ac:dyDescent="0.3">
      <c r="B65" s="84"/>
      <c r="C65" s="84"/>
      <c r="E65" s="167"/>
      <c r="F65" s="99"/>
      <c r="G65" s="74"/>
      <c r="H65" s="74"/>
      <c r="I65" s="74"/>
      <c r="J65" s="74"/>
      <c r="K65" s="74"/>
      <c r="L65" s="74"/>
      <c r="M65" s="74"/>
      <c r="N65" s="74"/>
    </row>
    <row r="66" spans="2:14" ht="5.0999999999999996" customHeight="1" thickBot="1" x14ac:dyDescent="0.35">
      <c r="B66" s="84"/>
      <c r="C66" s="84"/>
      <c r="D66" s="116"/>
      <c r="E66" s="111"/>
      <c r="F66" s="112"/>
      <c r="G66" s="119"/>
      <c r="H66" s="119"/>
      <c r="I66" s="119"/>
      <c r="J66" s="119"/>
      <c r="K66" s="119"/>
      <c r="L66" s="119"/>
      <c r="M66" s="119"/>
      <c r="N66" s="117"/>
    </row>
    <row r="67" spans="2:14" x14ac:dyDescent="0.3">
      <c r="B67" s="84"/>
      <c r="C67" s="84"/>
    </row>
    <row r="68" spans="2:14" x14ac:dyDescent="0.3">
      <c r="B68" s="84"/>
      <c r="C68" s="84"/>
    </row>
    <row r="69" spans="2:14" x14ac:dyDescent="0.3">
      <c r="B69" s="84"/>
      <c r="C69" s="84"/>
    </row>
    <row r="70" spans="2:14" x14ac:dyDescent="0.3">
      <c r="B70" s="84"/>
      <c r="C70" s="84"/>
    </row>
    <row r="71" spans="2:14" x14ac:dyDescent="0.3">
      <c r="B71" s="84"/>
      <c r="C71" s="84"/>
    </row>
    <row r="72" spans="2:14" x14ac:dyDescent="0.3">
      <c r="B72" s="84"/>
      <c r="C72" s="84"/>
    </row>
    <row r="73" spans="2:14" x14ac:dyDescent="0.3">
      <c r="B73" s="84"/>
      <c r="C73" s="84"/>
    </row>
    <row r="74" spans="2:14" x14ac:dyDescent="0.3">
      <c r="B74" s="84"/>
      <c r="C74" s="84"/>
    </row>
  </sheetData>
  <mergeCells count="7">
    <mergeCell ref="E49:E55"/>
    <mergeCell ref="E60:E65"/>
    <mergeCell ref="G17:G20"/>
    <mergeCell ref="G23:G26"/>
    <mergeCell ref="E17:E26"/>
    <mergeCell ref="E31:E34"/>
    <mergeCell ref="E39:E44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4"/>
  <sheetViews>
    <sheetView zoomScale="85" zoomScaleNormal="85" workbookViewId="0"/>
  </sheetViews>
  <sheetFormatPr defaultRowHeight="16.5" x14ac:dyDescent="0.3"/>
  <cols>
    <col min="2" max="2" width="14.25" customWidth="1"/>
    <col min="15" max="15" width="16" customWidth="1"/>
  </cols>
  <sheetData>
    <row r="1" spans="1:27" ht="17.25" thickBot="1" x14ac:dyDescent="0.35">
      <c r="A1" s="57" t="s">
        <v>369</v>
      </c>
      <c r="B1" s="65" t="s">
        <v>386</v>
      </c>
      <c r="C1" s="61" t="s">
        <v>15</v>
      </c>
      <c r="D1" s="62" t="s">
        <v>1</v>
      </c>
      <c r="E1" s="62" t="s">
        <v>2</v>
      </c>
      <c r="F1" s="62" t="s">
        <v>8</v>
      </c>
      <c r="G1" s="62" t="s">
        <v>3</v>
      </c>
      <c r="H1" s="62" t="s">
        <v>9</v>
      </c>
      <c r="I1" s="62" t="s">
        <v>10</v>
      </c>
      <c r="J1" s="62" t="s">
        <v>6</v>
      </c>
      <c r="K1" s="62" t="s">
        <v>7</v>
      </c>
      <c r="L1" s="62" t="s">
        <v>4</v>
      </c>
      <c r="M1" s="62" t="s">
        <v>5</v>
      </c>
      <c r="N1" s="63" t="s">
        <v>0</v>
      </c>
      <c r="O1" s="65" t="s">
        <v>387</v>
      </c>
      <c r="P1" s="58" t="s">
        <v>15</v>
      </c>
      <c r="Q1" s="59" t="s">
        <v>1</v>
      </c>
      <c r="R1" s="59" t="s">
        <v>2</v>
      </c>
      <c r="S1" s="59" t="s">
        <v>8</v>
      </c>
      <c r="T1" s="59" t="s">
        <v>3</v>
      </c>
      <c r="U1" s="59" t="s">
        <v>9</v>
      </c>
      <c r="V1" s="59" t="s">
        <v>10</v>
      </c>
      <c r="W1" s="59" t="s">
        <v>6</v>
      </c>
      <c r="X1" s="59" t="s">
        <v>7</v>
      </c>
      <c r="Y1" s="59" t="s">
        <v>4</v>
      </c>
      <c r="Z1" s="59" t="s">
        <v>5</v>
      </c>
      <c r="AA1" s="60" t="s">
        <v>0</v>
      </c>
    </row>
    <row r="2" spans="1:27" x14ac:dyDescent="0.3">
      <c r="A2">
        <v>1</v>
      </c>
      <c r="C2">
        <v>273.82674272965073</v>
      </c>
      <c r="D2">
        <v>246.23256839793567</v>
      </c>
      <c r="E2">
        <v>265.34174037270566</v>
      </c>
      <c r="F2">
        <v>275.94229887286082</v>
      </c>
      <c r="G2">
        <v>265.64221302983151</v>
      </c>
      <c r="H2">
        <v>285.6971636770391</v>
      </c>
      <c r="I2">
        <v>382.18149471206647</v>
      </c>
      <c r="J2">
        <v>400.65566634254628</v>
      </c>
      <c r="K2">
        <v>304.56841788690622</v>
      </c>
      <c r="L2">
        <v>273.87462327924607</v>
      </c>
      <c r="M2">
        <v>258.97201638111568</v>
      </c>
      <c r="N2">
        <v>282.3120228644508</v>
      </c>
      <c r="P2">
        <v>204.45850501038763</v>
      </c>
      <c r="Q2">
        <v>160.08750392055009</v>
      </c>
      <c r="R2">
        <v>124.69675305073758</v>
      </c>
      <c r="S2">
        <v>60.182751468918788</v>
      </c>
      <c r="T2">
        <v>22.036450538805639</v>
      </c>
      <c r="U2">
        <v>1.8911049023421531</v>
      </c>
      <c r="V2">
        <v>0.12650308031577706</v>
      </c>
      <c r="W2">
        <v>3.522250085048752E-4</v>
      </c>
      <c r="X2">
        <v>3.5871000881037522</v>
      </c>
      <c r="Y2">
        <v>35.715250874406273</v>
      </c>
      <c r="Z2">
        <v>101.84825249535007</v>
      </c>
      <c r="AA2">
        <v>177.07125433946885</v>
      </c>
    </row>
    <row r="3" spans="1:27" x14ac:dyDescent="0.3">
      <c r="A3">
        <v>2</v>
      </c>
      <c r="C3">
        <v>273.82674272965073</v>
      </c>
      <c r="D3">
        <v>246.23256839793567</v>
      </c>
      <c r="E3">
        <v>265.34174037270566</v>
      </c>
      <c r="F3">
        <v>275.94229887286082</v>
      </c>
      <c r="G3">
        <v>265.67617215894808</v>
      </c>
      <c r="H3">
        <v>285.93347405476771</v>
      </c>
      <c r="I3">
        <v>381.42705060597075</v>
      </c>
      <c r="J3">
        <v>399.46622240435175</v>
      </c>
      <c r="K3">
        <v>304.56064015789389</v>
      </c>
      <c r="L3">
        <v>273.8840385846176</v>
      </c>
      <c r="M3">
        <v>258.97201638111568</v>
      </c>
      <c r="N3">
        <v>282.3120228644508</v>
      </c>
      <c r="P3">
        <v>201.54125511146262</v>
      </c>
      <c r="Q3">
        <v>157.72725400218761</v>
      </c>
      <c r="R3">
        <v>122.77400311741883</v>
      </c>
      <c r="S3">
        <v>59.148251504568783</v>
      </c>
      <c r="T3">
        <v>21.703575550911264</v>
      </c>
      <c r="U3">
        <v>1.8645426950276225</v>
      </c>
      <c r="V3">
        <v>0.125456467912577</v>
      </c>
      <c r="W3">
        <v>3.4687175880562522E-4</v>
      </c>
      <c r="X3">
        <v>3.550625089677502</v>
      </c>
      <c r="Y3">
        <v>35.202750892881269</v>
      </c>
      <c r="Z3">
        <v>100.39125254620632</v>
      </c>
      <c r="AA3">
        <v>174.54800442678135</v>
      </c>
    </row>
    <row r="4" spans="1:27" x14ac:dyDescent="0.3">
      <c r="A4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9"/>
  <sheetViews>
    <sheetView tabSelected="1" zoomScale="85" zoomScaleNormal="85" workbookViewId="0">
      <selection activeCell="B22" sqref="B22"/>
    </sheetView>
  </sheetViews>
  <sheetFormatPr defaultRowHeight="16.5" x14ac:dyDescent="0.3"/>
  <cols>
    <col min="1" max="1" width="50.75" bestFit="1" customWidth="1"/>
    <col min="2" max="2" width="29" customWidth="1"/>
    <col min="3" max="3" width="22.875" bestFit="1" customWidth="1"/>
    <col min="4" max="4" width="7.625" bestFit="1" customWidth="1"/>
    <col min="5" max="6" width="7.625" customWidth="1"/>
    <col min="7" max="7" width="9.625" customWidth="1"/>
    <col min="8" max="8" width="9.625" bestFit="1" customWidth="1"/>
    <col min="9" max="9" width="9.625" customWidth="1"/>
    <col min="13" max="13" width="26.25" customWidth="1"/>
  </cols>
  <sheetData>
    <row r="1" spans="1:13" x14ac:dyDescent="0.3">
      <c r="B1" s="78" t="s">
        <v>615</v>
      </c>
      <c r="C1" s="82" t="s">
        <v>635</v>
      </c>
      <c r="D1" s="82">
        <v>23</v>
      </c>
    </row>
    <row r="2" spans="1:13" x14ac:dyDescent="0.3">
      <c r="A2" s="77" t="s">
        <v>730</v>
      </c>
      <c r="B2" s="79" t="b">
        <v>1</v>
      </c>
      <c r="C2" s="82" t="s">
        <v>634</v>
      </c>
      <c r="D2" s="82">
        <v>12</v>
      </c>
    </row>
    <row r="3" spans="1:13" x14ac:dyDescent="0.3">
      <c r="A3" s="81" t="s">
        <v>625</v>
      </c>
      <c r="B3" s="75" t="s">
        <v>336</v>
      </c>
      <c r="C3" s="28" t="s">
        <v>629</v>
      </c>
      <c r="D3" s="28" t="s">
        <v>616</v>
      </c>
      <c r="E3" s="28" t="s">
        <v>347</v>
      </c>
      <c r="F3" s="38" t="s">
        <v>345</v>
      </c>
      <c r="G3" s="38" t="s">
        <v>361</v>
      </c>
      <c r="H3" s="38" t="s">
        <v>359</v>
      </c>
      <c r="I3" s="38" t="s">
        <v>618</v>
      </c>
      <c r="J3" s="37" t="s">
        <v>344</v>
      </c>
      <c r="K3" s="37" t="s">
        <v>355</v>
      </c>
      <c r="L3" s="37" t="s">
        <v>356</v>
      </c>
      <c r="M3" s="64" t="s">
        <v>708</v>
      </c>
    </row>
    <row r="4" spans="1:13" x14ac:dyDescent="0.3">
      <c r="A4" t="s">
        <v>353</v>
      </c>
      <c r="B4" t="s">
        <v>338</v>
      </c>
      <c r="C4" t="b">
        <f>B2</f>
        <v>1</v>
      </c>
      <c r="D4" t="b">
        <v>1</v>
      </c>
      <c r="E4" t="b">
        <v>0</v>
      </c>
      <c r="J4">
        <v>20</v>
      </c>
      <c r="K4">
        <v>18</v>
      </c>
      <c r="L4">
        <v>22</v>
      </c>
      <c r="M4" t="b">
        <f>IF(E4="Y",IF(AND(J4&gt;=K4,J4&lt;=L4,L4=INT(L4)),TRUE,FALSE),IF(AND(L4&gt;=K4,L4&lt;=L4),TRUE,FALSE))</f>
        <v>1</v>
      </c>
    </row>
    <row r="5" spans="1:13" x14ac:dyDescent="0.3">
      <c r="A5" t="s">
        <v>354</v>
      </c>
      <c r="B5" t="s">
        <v>340</v>
      </c>
      <c r="C5" t="b">
        <f>B2</f>
        <v>1</v>
      </c>
      <c r="D5" t="b">
        <v>1</v>
      </c>
      <c r="E5" t="b">
        <v>0</v>
      </c>
      <c r="J5">
        <v>24</v>
      </c>
      <c r="K5">
        <v>24</v>
      </c>
      <c r="L5">
        <v>28</v>
      </c>
      <c r="M5" t="b">
        <f t="shared" ref="M5:M6" si="0">IF(E5="Y",IF(AND(J5&gt;=K5,J5&lt;=L5,L5=INT(L5)),TRUE,FALSE),IF(AND(L5&gt;=K5,L5&lt;=L5),TRUE,FALSE))</f>
        <v>1</v>
      </c>
    </row>
    <row r="6" spans="1:13" x14ac:dyDescent="0.3">
      <c r="A6" t="s">
        <v>440</v>
      </c>
      <c r="B6" t="s">
        <v>339</v>
      </c>
      <c r="C6" t="b">
        <f>B2</f>
        <v>1</v>
      </c>
      <c r="D6" t="b">
        <v>1</v>
      </c>
      <c r="E6" t="b">
        <v>0</v>
      </c>
      <c r="J6">
        <v>295</v>
      </c>
      <c r="K6">
        <v>300</v>
      </c>
      <c r="L6">
        <v>600</v>
      </c>
      <c r="M6" t="b">
        <f t="shared" si="0"/>
        <v>1</v>
      </c>
    </row>
    <row r="7" spans="1:13" x14ac:dyDescent="0.3">
      <c r="A7" t="s">
        <v>441</v>
      </c>
      <c r="B7" t="s">
        <v>341</v>
      </c>
      <c r="C7" t="b">
        <f>B2</f>
        <v>1</v>
      </c>
      <c r="D7" t="b">
        <v>1</v>
      </c>
      <c r="E7" t="b">
        <v>0</v>
      </c>
    </row>
    <row r="9" spans="1:13" x14ac:dyDescent="0.3">
      <c r="A9" s="77" t="s">
        <v>738</v>
      </c>
      <c r="B9" s="79" t="b">
        <v>1</v>
      </c>
    </row>
    <row r="10" spans="1:13" x14ac:dyDescent="0.3">
      <c r="A10" s="81" t="s">
        <v>625</v>
      </c>
      <c r="B10" s="162" t="s">
        <v>739</v>
      </c>
      <c r="C10" s="28" t="s">
        <v>629</v>
      </c>
      <c r="D10" s="28" t="s">
        <v>616</v>
      </c>
      <c r="E10" s="28" t="s">
        <v>347</v>
      </c>
      <c r="F10" s="38" t="s">
        <v>345</v>
      </c>
      <c r="G10" s="38" t="s">
        <v>361</v>
      </c>
      <c r="H10" s="38" t="s">
        <v>359</v>
      </c>
      <c r="I10" s="38" t="s">
        <v>618</v>
      </c>
      <c r="J10" s="37" t="s">
        <v>344</v>
      </c>
      <c r="K10" s="37" t="s">
        <v>355</v>
      </c>
      <c r="L10" s="37" t="s">
        <v>356</v>
      </c>
    </row>
    <row r="11" spans="1:13" x14ac:dyDescent="0.3">
      <c r="A11" t="s">
        <v>741</v>
      </c>
      <c r="C11" t="b">
        <f>B9</f>
        <v>1</v>
      </c>
      <c r="D11" t="b">
        <v>0</v>
      </c>
      <c r="E11" t="b">
        <v>0</v>
      </c>
      <c r="F11">
        <v>0.05</v>
      </c>
    </row>
    <row r="12" spans="1:13" x14ac:dyDescent="0.3">
      <c r="A12" t="s">
        <v>742</v>
      </c>
      <c r="C12" t="b">
        <f>B9</f>
        <v>1</v>
      </c>
      <c r="D12" t="b">
        <v>0</v>
      </c>
      <c r="E12" t="b">
        <v>0</v>
      </c>
      <c r="F12">
        <v>0.19</v>
      </c>
    </row>
    <row r="13" spans="1:13" x14ac:dyDescent="0.3">
      <c r="A13" t="s">
        <v>743</v>
      </c>
      <c r="C13" t="b">
        <f>B9</f>
        <v>1</v>
      </c>
      <c r="D13" t="b">
        <v>0</v>
      </c>
      <c r="E13" t="b">
        <v>0</v>
      </c>
      <c r="F13">
        <v>600</v>
      </c>
    </row>
    <row r="14" spans="1:13" x14ac:dyDescent="0.3">
      <c r="A14" t="s">
        <v>744</v>
      </c>
      <c r="C14" t="b">
        <f>B9</f>
        <v>1</v>
      </c>
      <c r="D14" t="b">
        <v>0</v>
      </c>
      <c r="E14" t="b">
        <v>0</v>
      </c>
      <c r="F14">
        <v>1000</v>
      </c>
    </row>
    <row r="15" spans="1:13" x14ac:dyDescent="0.3">
      <c r="A15" t="s">
        <v>745</v>
      </c>
      <c r="C15" t="b">
        <f>B9</f>
        <v>1</v>
      </c>
      <c r="D15" t="b">
        <v>0</v>
      </c>
      <c r="E15" t="b">
        <v>0</v>
      </c>
      <c r="F15">
        <v>0.11</v>
      </c>
    </row>
    <row r="16" spans="1:13" x14ac:dyDescent="0.3">
      <c r="A16" t="s">
        <v>746</v>
      </c>
      <c r="C16" t="b">
        <f>B9</f>
        <v>1</v>
      </c>
      <c r="D16" t="b">
        <v>0</v>
      </c>
      <c r="E16" t="b">
        <v>0</v>
      </c>
      <c r="F16">
        <v>0.25</v>
      </c>
    </row>
    <row r="17" spans="1:12" x14ac:dyDescent="0.3">
      <c r="A17" t="s">
        <v>747</v>
      </c>
      <c r="C17" t="b">
        <f>B9</f>
        <v>1</v>
      </c>
      <c r="D17" t="b">
        <v>0</v>
      </c>
      <c r="E17" t="b">
        <v>0</v>
      </c>
      <c r="F17">
        <v>900</v>
      </c>
    </row>
    <row r="18" spans="1:12" x14ac:dyDescent="0.3">
      <c r="A18" t="s">
        <v>748</v>
      </c>
      <c r="C18" t="b">
        <f>B9</f>
        <v>1</v>
      </c>
      <c r="D18" t="b">
        <v>0</v>
      </c>
      <c r="E18" t="b">
        <v>0</v>
      </c>
      <c r="F18">
        <v>1000</v>
      </c>
    </row>
    <row r="19" spans="1:12" x14ac:dyDescent="0.3">
      <c r="A19" t="s">
        <v>749</v>
      </c>
      <c r="C19" t="b">
        <f>B9</f>
        <v>1</v>
      </c>
      <c r="D19" t="b">
        <v>0</v>
      </c>
      <c r="E19" t="b">
        <v>0</v>
      </c>
      <c r="F19">
        <v>7.0000000000000007E-2</v>
      </c>
    </row>
    <row r="20" spans="1:12" x14ac:dyDescent="0.3">
      <c r="A20" t="s">
        <v>750</v>
      </c>
      <c r="C20" t="b">
        <f>B9</f>
        <v>1</v>
      </c>
      <c r="D20" t="b">
        <v>0</v>
      </c>
      <c r="E20" t="b">
        <v>0</v>
      </c>
      <c r="F20">
        <v>1.63</v>
      </c>
    </row>
    <row r="21" spans="1:12" x14ac:dyDescent="0.3">
      <c r="A21" t="s">
        <v>751</v>
      </c>
      <c r="C21" t="b">
        <f>B9</f>
        <v>1</v>
      </c>
      <c r="D21" t="b">
        <v>0</v>
      </c>
      <c r="E21" t="b">
        <v>0</v>
      </c>
      <c r="F21">
        <v>2300</v>
      </c>
    </row>
    <row r="22" spans="1:12" x14ac:dyDescent="0.3">
      <c r="A22" t="s">
        <v>752</v>
      </c>
      <c r="C22" t="b">
        <f>B9</f>
        <v>1</v>
      </c>
      <c r="D22" t="b">
        <v>0</v>
      </c>
      <c r="E22" t="b">
        <v>0</v>
      </c>
      <c r="F22">
        <v>1000</v>
      </c>
    </row>
    <row r="23" spans="1:12" x14ac:dyDescent="0.3">
      <c r="A23" t="s">
        <v>753</v>
      </c>
      <c r="C23" t="b">
        <f>B9</f>
        <v>1</v>
      </c>
      <c r="D23" t="b">
        <v>0</v>
      </c>
      <c r="E23" t="b">
        <v>0</v>
      </c>
      <c r="F23">
        <v>7.0000000000000007E-2</v>
      </c>
    </row>
    <row r="24" spans="1:12" x14ac:dyDescent="0.3">
      <c r="A24" t="s">
        <v>754</v>
      </c>
      <c r="C24" t="b">
        <f>B9</f>
        <v>1</v>
      </c>
      <c r="D24" t="b">
        <v>0</v>
      </c>
      <c r="E24" t="b">
        <v>0</v>
      </c>
      <c r="F24">
        <v>0.25</v>
      </c>
    </row>
    <row r="25" spans="1:12" x14ac:dyDescent="0.3">
      <c r="A25" t="s">
        <v>755</v>
      </c>
      <c r="C25" t="b">
        <f>B9</f>
        <v>1</v>
      </c>
      <c r="D25" t="b">
        <v>0</v>
      </c>
      <c r="E25" t="b">
        <v>0</v>
      </c>
      <c r="F25">
        <v>900</v>
      </c>
    </row>
    <row r="26" spans="1:12" x14ac:dyDescent="0.3">
      <c r="A26" t="s">
        <v>756</v>
      </c>
      <c r="C26" t="b">
        <f>B9</f>
        <v>1</v>
      </c>
      <c r="D26" t="b">
        <v>0</v>
      </c>
      <c r="E26" t="b">
        <v>0</v>
      </c>
      <c r="F26">
        <v>1000</v>
      </c>
    </row>
    <row r="28" spans="1:12" x14ac:dyDescent="0.3">
      <c r="A28" s="27" t="s">
        <v>731</v>
      </c>
      <c r="B28" s="79" t="b">
        <v>1</v>
      </c>
    </row>
    <row r="29" spans="1:12" x14ac:dyDescent="0.3">
      <c r="A29" s="81" t="s">
        <v>625</v>
      </c>
      <c r="B29" s="28" t="s">
        <v>336</v>
      </c>
      <c r="C29" s="28" t="s">
        <v>629</v>
      </c>
      <c r="D29" s="28" t="s">
        <v>617</v>
      </c>
      <c r="E29" s="28" t="s">
        <v>348</v>
      </c>
      <c r="F29" s="38" t="s">
        <v>346</v>
      </c>
      <c r="G29" s="38" t="s">
        <v>360</v>
      </c>
      <c r="H29" s="38" t="s">
        <v>359</v>
      </c>
      <c r="I29" s="38" t="s">
        <v>619</v>
      </c>
      <c r="J29" s="37" t="s">
        <v>337</v>
      </c>
      <c r="K29" s="37" t="s">
        <v>357</v>
      </c>
      <c r="L29" s="37" t="s">
        <v>358</v>
      </c>
    </row>
    <row r="30" spans="1:12" x14ac:dyDescent="0.3">
      <c r="A30" t="s">
        <v>726</v>
      </c>
      <c r="B30" t="s">
        <v>349</v>
      </c>
      <c r="C30" t="b">
        <f>B28</f>
        <v>1</v>
      </c>
      <c r="D30" t="b">
        <v>0</v>
      </c>
      <c r="E30" t="b">
        <v>0</v>
      </c>
      <c r="F30" s="80">
        <v>0.11</v>
      </c>
      <c r="J30" s="36"/>
    </row>
    <row r="31" spans="1:12" x14ac:dyDescent="0.3">
      <c r="A31" t="s">
        <v>727</v>
      </c>
      <c r="B31" t="s">
        <v>350</v>
      </c>
      <c r="C31" t="b">
        <f>B28</f>
        <v>1</v>
      </c>
      <c r="D31" t="b">
        <v>0</v>
      </c>
      <c r="E31" t="b">
        <v>0</v>
      </c>
      <c r="F31">
        <v>2.9000000000000001E-2</v>
      </c>
    </row>
    <row r="32" spans="1:12" x14ac:dyDescent="0.3">
      <c r="A32" t="s">
        <v>728</v>
      </c>
      <c r="B32" t="s">
        <v>351</v>
      </c>
      <c r="C32" t="b">
        <f>B28</f>
        <v>1</v>
      </c>
      <c r="D32" t="b">
        <v>0</v>
      </c>
      <c r="E32" t="b">
        <v>0</v>
      </c>
      <c r="F32">
        <v>25</v>
      </c>
    </row>
    <row r="33" spans="1:12" x14ac:dyDescent="0.3">
      <c r="A33" t="s">
        <v>729</v>
      </c>
      <c r="B33" t="s">
        <v>352</v>
      </c>
      <c r="C33" t="b">
        <f>B28</f>
        <v>1</v>
      </c>
      <c r="D33" t="b">
        <v>0</v>
      </c>
      <c r="E33" t="b">
        <v>0</v>
      </c>
      <c r="F33">
        <v>1500</v>
      </c>
    </row>
    <row r="34" spans="1:12" x14ac:dyDescent="0.3">
      <c r="A34" t="s">
        <v>630</v>
      </c>
      <c r="B34" t="s">
        <v>620</v>
      </c>
      <c r="C34" t="b">
        <f>B28</f>
        <v>1</v>
      </c>
      <c r="D34" t="b">
        <v>0</v>
      </c>
      <c r="E34" t="b">
        <v>0</v>
      </c>
      <c r="F34">
        <v>0.05</v>
      </c>
    </row>
    <row r="35" spans="1:12" x14ac:dyDescent="0.3">
      <c r="A35" t="s">
        <v>631</v>
      </c>
      <c r="B35" t="s">
        <v>621</v>
      </c>
      <c r="C35" t="b">
        <f>B28</f>
        <v>1</v>
      </c>
      <c r="D35" t="b">
        <v>0</v>
      </c>
      <c r="E35" t="b">
        <v>0</v>
      </c>
      <c r="F35">
        <v>2.8000000000000001E-2</v>
      </c>
    </row>
    <row r="36" spans="1:12" x14ac:dyDescent="0.3">
      <c r="A36" t="s">
        <v>632</v>
      </c>
      <c r="B36" t="s">
        <v>622</v>
      </c>
      <c r="C36" t="b">
        <f>B28</f>
        <v>1</v>
      </c>
      <c r="D36" t="b">
        <v>0</v>
      </c>
      <c r="E36" t="b">
        <v>0</v>
      </c>
      <c r="F36">
        <v>30</v>
      </c>
    </row>
    <row r="37" spans="1:12" x14ac:dyDescent="0.3">
      <c r="A37" t="s">
        <v>633</v>
      </c>
      <c r="B37" t="s">
        <v>623</v>
      </c>
      <c r="C37" t="b">
        <f>B28</f>
        <v>1</v>
      </c>
      <c r="D37" t="b">
        <v>0</v>
      </c>
      <c r="E37" t="b">
        <v>0</v>
      </c>
      <c r="F37">
        <v>1500</v>
      </c>
    </row>
    <row r="39" spans="1:12" x14ac:dyDescent="0.3">
      <c r="A39" s="27" t="s">
        <v>732</v>
      </c>
      <c r="B39" s="79" t="b">
        <v>1</v>
      </c>
    </row>
    <row r="40" spans="1:12" x14ac:dyDescent="0.3">
      <c r="A40" s="81" t="s">
        <v>625</v>
      </c>
      <c r="B40" s="28" t="s">
        <v>336</v>
      </c>
      <c r="C40" s="28" t="s">
        <v>629</v>
      </c>
      <c r="D40" s="28" t="s">
        <v>343</v>
      </c>
      <c r="E40" s="28" t="s">
        <v>348</v>
      </c>
      <c r="F40" s="38" t="s">
        <v>626</v>
      </c>
      <c r="G40" s="38" t="s">
        <v>360</v>
      </c>
      <c r="H40" s="38" t="s">
        <v>627</v>
      </c>
      <c r="I40" s="38" t="s">
        <v>628</v>
      </c>
      <c r="J40" s="37" t="s">
        <v>337</v>
      </c>
      <c r="K40" s="37" t="s">
        <v>355</v>
      </c>
      <c r="L40" s="37" t="s">
        <v>356</v>
      </c>
    </row>
    <row r="41" spans="1:12" x14ac:dyDescent="0.3">
      <c r="A41" t="s">
        <v>389</v>
      </c>
      <c r="B41" t="s">
        <v>636</v>
      </c>
      <c r="C41" t="b">
        <f>B39</f>
        <v>1</v>
      </c>
      <c r="D41" t="b">
        <v>0</v>
      </c>
      <c r="E41" t="b">
        <v>0</v>
      </c>
      <c r="F41">
        <v>1.6419999999999999</v>
      </c>
      <c r="J41" s="36"/>
    </row>
    <row r="42" spans="1:12" x14ac:dyDescent="0.3">
      <c r="A42" t="s">
        <v>548</v>
      </c>
      <c r="B42" t="s">
        <v>624</v>
      </c>
      <c r="C42" t="b">
        <f>B39</f>
        <v>1</v>
      </c>
      <c r="D42" t="b">
        <v>0</v>
      </c>
      <c r="E42" t="b">
        <v>0</v>
      </c>
      <c r="F42">
        <v>0.53700000000000003</v>
      </c>
    </row>
    <row r="43" spans="1:12" x14ac:dyDescent="0.3">
      <c r="A43" t="s">
        <v>388</v>
      </c>
      <c r="B43" t="s">
        <v>405</v>
      </c>
      <c r="C43" t="b">
        <f>B39</f>
        <v>1</v>
      </c>
      <c r="D43" t="b">
        <v>0</v>
      </c>
      <c r="E43" t="b">
        <v>0</v>
      </c>
      <c r="F43">
        <v>0.623</v>
      </c>
    </row>
    <row r="45" spans="1:12" x14ac:dyDescent="0.3">
      <c r="A45" s="27" t="s">
        <v>733</v>
      </c>
      <c r="B45" s="79" t="b">
        <v>0</v>
      </c>
    </row>
    <row r="46" spans="1:12" x14ac:dyDescent="0.3">
      <c r="A46" s="81" t="s">
        <v>625</v>
      </c>
      <c r="B46" s="28" t="s">
        <v>336</v>
      </c>
      <c r="C46" s="28" t="s">
        <v>629</v>
      </c>
      <c r="D46" s="28" t="s">
        <v>342</v>
      </c>
      <c r="E46" s="28" t="s">
        <v>347</v>
      </c>
      <c r="F46" s="38" t="s">
        <v>345</v>
      </c>
      <c r="G46" s="38" t="s">
        <v>360</v>
      </c>
      <c r="H46" s="38" t="s">
        <v>359</v>
      </c>
      <c r="I46" s="38" t="s">
        <v>619</v>
      </c>
      <c r="J46" s="37" t="s">
        <v>337</v>
      </c>
      <c r="K46" s="37" t="s">
        <v>355</v>
      </c>
      <c r="L46" s="37" t="s">
        <v>356</v>
      </c>
    </row>
    <row r="47" spans="1:12" x14ac:dyDescent="0.3">
      <c r="A47" s="66" t="s">
        <v>391</v>
      </c>
      <c r="B47" t="s">
        <v>402</v>
      </c>
      <c r="C47" t="b">
        <f>B45</f>
        <v>0</v>
      </c>
      <c r="D47" t="b">
        <v>0</v>
      </c>
      <c r="E47" t="b">
        <v>0</v>
      </c>
      <c r="J47" s="36"/>
    </row>
    <row r="48" spans="1:12" x14ac:dyDescent="0.3">
      <c r="A48" s="66" t="s">
        <v>401</v>
      </c>
      <c r="B48" t="s">
        <v>403</v>
      </c>
      <c r="C48" t="b">
        <f>B45</f>
        <v>0</v>
      </c>
      <c r="D48" t="b">
        <v>0</v>
      </c>
      <c r="E48" t="b">
        <v>0</v>
      </c>
    </row>
    <row r="49" spans="1:12" x14ac:dyDescent="0.3">
      <c r="A49" s="66" t="s">
        <v>390</v>
      </c>
      <c r="B49" t="s">
        <v>404</v>
      </c>
      <c r="C49" t="b">
        <f>B45</f>
        <v>0</v>
      </c>
      <c r="D49" t="b">
        <v>0</v>
      </c>
      <c r="E49" t="b">
        <v>0</v>
      </c>
    </row>
    <row r="50" spans="1:12" x14ac:dyDescent="0.3">
      <c r="A50" s="66" t="s">
        <v>400</v>
      </c>
      <c r="B50" t="s">
        <v>405</v>
      </c>
      <c r="C50" t="b">
        <f>B45</f>
        <v>0</v>
      </c>
    </row>
    <row r="51" spans="1:12" x14ac:dyDescent="0.3">
      <c r="A51" t="s">
        <v>392</v>
      </c>
      <c r="B51" t="s">
        <v>406</v>
      </c>
      <c r="C51" t="b">
        <f>B45</f>
        <v>0</v>
      </c>
    </row>
    <row r="52" spans="1:12" x14ac:dyDescent="0.3">
      <c r="A52" t="s">
        <v>393</v>
      </c>
      <c r="B52" t="s">
        <v>407</v>
      </c>
      <c r="C52" t="b">
        <f>B45</f>
        <v>0</v>
      </c>
    </row>
    <row r="53" spans="1:12" x14ac:dyDescent="0.3">
      <c r="A53" t="s">
        <v>394</v>
      </c>
      <c r="B53" t="s">
        <v>408</v>
      </c>
      <c r="C53" t="b">
        <f>B45</f>
        <v>0</v>
      </c>
    </row>
    <row r="54" spans="1:12" x14ac:dyDescent="0.3">
      <c r="A54" t="s">
        <v>395</v>
      </c>
      <c r="B54" t="s">
        <v>409</v>
      </c>
      <c r="C54" t="b">
        <f>B45</f>
        <v>0</v>
      </c>
    </row>
    <row r="55" spans="1:12" x14ac:dyDescent="0.3">
      <c r="A55" t="s">
        <v>396</v>
      </c>
      <c r="B55" t="s">
        <v>410</v>
      </c>
      <c r="C55" t="b">
        <f>B45</f>
        <v>0</v>
      </c>
    </row>
    <row r="56" spans="1:12" x14ac:dyDescent="0.3">
      <c r="A56" t="s">
        <v>397</v>
      </c>
      <c r="B56" t="s">
        <v>411</v>
      </c>
      <c r="C56" t="b">
        <f>B45</f>
        <v>0</v>
      </c>
    </row>
    <row r="57" spans="1:12" x14ac:dyDescent="0.3">
      <c r="A57" t="s">
        <v>398</v>
      </c>
      <c r="B57" t="s">
        <v>412</v>
      </c>
      <c r="C57" t="b">
        <f>B45</f>
        <v>0</v>
      </c>
    </row>
    <row r="58" spans="1:12" x14ac:dyDescent="0.3">
      <c r="A58" t="s">
        <v>399</v>
      </c>
      <c r="B58" t="s">
        <v>413</v>
      </c>
      <c r="C58" t="b">
        <f>B45</f>
        <v>0</v>
      </c>
    </row>
    <row r="60" spans="1:12" x14ac:dyDescent="0.3">
      <c r="A60" s="27" t="s">
        <v>734</v>
      </c>
      <c r="B60" s="79" t="b">
        <v>0</v>
      </c>
    </row>
    <row r="61" spans="1:12" x14ac:dyDescent="0.3">
      <c r="A61" s="81" t="s">
        <v>625</v>
      </c>
      <c r="B61" s="28" t="s">
        <v>336</v>
      </c>
      <c r="C61" s="28" t="s">
        <v>629</v>
      </c>
      <c r="D61" s="28" t="s">
        <v>342</v>
      </c>
      <c r="E61" s="28" t="s">
        <v>347</v>
      </c>
      <c r="F61" s="38" t="s">
        <v>345</v>
      </c>
      <c r="G61" s="38" t="s">
        <v>360</v>
      </c>
      <c r="H61" s="38" t="s">
        <v>359</v>
      </c>
      <c r="I61" s="38" t="s">
        <v>619</v>
      </c>
      <c r="J61" s="37" t="s">
        <v>337</v>
      </c>
      <c r="K61" s="37" t="s">
        <v>355</v>
      </c>
      <c r="L61" s="37" t="s">
        <v>356</v>
      </c>
    </row>
    <row r="62" spans="1:12" x14ac:dyDescent="0.3">
      <c r="A62" t="s">
        <v>429</v>
      </c>
      <c r="B62" t="s">
        <v>428</v>
      </c>
    </row>
    <row r="63" spans="1:12" x14ac:dyDescent="0.3">
      <c r="A63" t="s">
        <v>430</v>
      </c>
      <c r="B63" t="s">
        <v>414</v>
      </c>
    </row>
    <row r="64" spans="1:12" x14ac:dyDescent="0.3">
      <c r="A64" t="s">
        <v>431</v>
      </c>
      <c r="B64" t="s">
        <v>415</v>
      </c>
    </row>
    <row r="65" spans="1:11" x14ac:dyDescent="0.3">
      <c r="A65" t="s">
        <v>432</v>
      </c>
      <c r="B65" t="s">
        <v>416</v>
      </c>
    </row>
    <row r="66" spans="1:11" x14ac:dyDescent="0.3">
      <c r="A66" t="s">
        <v>433</v>
      </c>
      <c r="B66" t="s">
        <v>417</v>
      </c>
    </row>
    <row r="67" spans="1:11" x14ac:dyDescent="0.3">
      <c r="A67" t="s">
        <v>434</v>
      </c>
      <c r="B67" t="s">
        <v>418</v>
      </c>
    </row>
    <row r="68" spans="1:11" x14ac:dyDescent="0.3">
      <c r="A68" t="s">
        <v>435</v>
      </c>
      <c r="B68" t="s">
        <v>419</v>
      </c>
    </row>
    <row r="69" spans="1:11" x14ac:dyDescent="0.3">
      <c r="A69" s="66" t="s">
        <v>436</v>
      </c>
      <c r="B69" t="s">
        <v>420</v>
      </c>
    </row>
    <row r="70" spans="1:11" x14ac:dyDescent="0.3">
      <c r="A70" t="s">
        <v>437</v>
      </c>
      <c r="B70" t="s">
        <v>421</v>
      </c>
    </row>
    <row r="71" spans="1:11" x14ac:dyDescent="0.3">
      <c r="A71" t="s">
        <v>438</v>
      </c>
      <c r="B71" t="s">
        <v>422</v>
      </c>
    </row>
    <row r="72" spans="1:11" x14ac:dyDescent="0.3">
      <c r="A72" t="s">
        <v>439</v>
      </c>
      <c r="B72" t="s">
        <v>423</v>
      </c>
    </row>
    <row r="74" spans="1:11" x14ac:dyDescent="0.3">
      <c r="A74" s="27" t="s">
        <v>735</v>
      </c>
      <c r="B74" s="79" t="b">
        <v>1</v>
      </c>
    </row>
    <row r="75" spans="1:11" x14ac:dyDescent="0.3">
      <c r="A75" s="81" t="s">
        <v>625</v>
      </c>
      <c r="B75" s="28" t="s">
        <v>336</v>
      </c>
      <c r="C75" s="28" t="s">
        <v>629</v>
      </c>
      <c r="D75" s="28" t="s">
        <v>342</v>
      </c>
      <c r="E75" s="28" t="s">
        <v>347</v>
      </c>
      <c r="F75" s="38" t="s">
        <v>345</v>
      </c>
      <c r="G75" s="38" t="s">
        <v>360</v>
      </c>
      <c r="H75" s="38" t="s">
        <v>359</v>
      </c>
      <c r="I75" s="38" t="s">
        <v>619</v>
      </c>
      <c r="J75" s="37" t="s">
        <v>337</v>
      </c>
      <c r="K75" s="37" t="s">
        <v>355</v>
      </c>
    </row>
    <row r="76" spans="1:11" x14ac:dyDescent="0.3">
      <c r="A76" t="s">
        <v>442</v>
      </c>
      <c r="B76" t="s">
        <v>450</v>
      </c>
      <c r="F76">
        <v>0.05</v>
      </c>
    </row>
    <row r="77" spans="1:11" x14ac:dyDescent="0.3">
      <c r="A77" t="s">
        <v>443</v>
      </c>
      <c r="B77" t="s">
        <v>451</v>
      </c>
      <c r="F77">
        <v>0.1</v>
      </c>
    </row>
    <row r="78" spans="1:11" x14ac:dyDescent="0.3">
      <c r="A78" t="s">
        <v>444</v>
      </c>
      <c r="B78" t="s">
        <v>424</v>
      </c>
      <c r="F78">
        <v>0.05</v>
      </c>
    </row>
    <row r="79" spans="1:11" x14ac:dyDescent="0.3">
      <c r="A79" t="s">
        <v>445</v>
      </c>
      <c r="B79" t="s">
        <v>425</v>
      </c>
      <c r="F79">
        <v>0.1</v>
      </c>
    </row>
    <row r="80" spans="1:11" x14ac:dyDescent="0.3">
      <c r="A80" t="s">
        <v>446</v>
      </c>
      <c r="B80" t="s">
        <v>426</v>
      </c>
      <c r="F80">
        <v>0.9</v>
      </c>
    </row>
    <row r="81" spans="1:11" x14ac:dyDescent="0.3">
      <c r="A81" t="s">
        <v>447</v>
      </c>
      <c r="B81" t="s">
        <v>427</v>
      </c>
      <c r="F81">
        <v>0</v>
      </c>
    </row>
    <row r="82" spans="1:11" x14ac:dyDescent="0.3">
      <c r="A82" t="s">
        <v>449</v>
      </c>
      <c r="B82" t="s">
        <v>452</v>
      </c>
      <c r="F82">
        <v>3</v>
      </c>
    </row>
    <row r="83" spans="1:11" x14ac:dyDescent="0.3">
      <c r="A83" s="66" t="s">
        <v>448</v>
      </c>
      <c r="B83" t="s">
        <v>453</v>
      </c>
      <c r="F83">
        <v>0.1</v>
      </c>
    </row>
    <row r="85" spans="1:11" x14ac:dyDescent="0.3">
      <c r="A85" s="27" t="s">
        <v>736</v>
      </c>
      <c r="B85" s="79" t="b">
        <v>1</v>
      </c>
    </row>
    <row r="86" spans="1:11" x14ac:dyDescent="0.3">
      <c r="A86" s="81" t="s">
        <v>625</v>
      </c>
      <c r="B86" s="28" t="s">
        <v>336</v>
      </c>
      <c r="C86" s="28" t="s">
        <v>629</v>
      </c>
      <c r="D86" s="28" t="s">
        <v>342</v>
      </c>
      <c r="E86" s="28" t="s">
        <v>347</v>
      </c>
      <c r="F86" s="38" t="s">
        <v>345</v>
      </c>
      <c r="G86" s="38" t="s">
        <v>360</v>
      </c>
      <c r="H86" s="38" t="s">
        <v>359</v>
      </c>
      <c r="I86" s="38" t="s">
        <v>619</v>
      </c>
      <c r="J86" s="37" t="s">
        <v>337</v>
      </c>
      <c r="K86" s="37" t="s">
        <v>355</v>
      </c>
    </row>
    <row r="87" spans="1:11" x14ac:dyDescent="0.3">
      <c r="A87" t="s">
        <v>740</v>
      </c>
      <c r="B87" t="s">
        <v>527</v>
      </c>
      <c r="F87">
        <v>847</v>
      </c>
    </row>
    <row r="88" spans="1:11" x14ac:dyDescent="0.3">
      <c r="A88" t="s">
        <v>494</v>
      </c>
      <c r="B88" t="s">
        <v>528</v>
      </c>
      <c r="F88">
        <v>0</v>
      </c>
    </row>
    <row r="89" spans="1:11" x14ac:dyDescent="0.3">
      <c r="A89" t="s">
        <v>495</v>
      </c>
      <c r="B89" t="s">
        <v>529</v>
      </c>
      <c r="F89">
        <v>0.72</v>
      </c>
    </row>
    <row r="90" spans="1:11" x14ac:dyDescent="0.3">
      <c r="A90" t="s">
        <v>496</v>
      </c>
      <c r="B90" t="s">
        <v>530</v>
      </c>
      <c r="F90">
        <v>0.18</v>
      </c>
    </row>
    <row r="92" spans="1:11" x14ac:dyDescent="0.3">
      <c r="A92" s="27" t="s">
        <v>737</v>
      </c>
      <c r="B92" s="79" t="b">
        <v>1</v>
      </c>
    </row>
    <row r="93" spans="1:11" x14ac:dyDescent="0.3">
      <c r="A93" s="81" t="s">
        <v>625</v>
      </c>
      <c r="B93" s="28" t="s">
        <v>336</v>
      </c>
      <c r="C93" s="28" t="s">
        <v>629</v>
      </c>
      <c r="D93" s="28" t="s">
        <v>342</v>
      </c>
      <c r="E93" s="28" t="s">
        <v>347</v>
      </c>
      <c r="F93" s="38" t="s">
        <v>345</v>
      </c>
      <c r="G93" s="38" t="s">
        <v>360</v>
      </c>
      <c r="H93" s="38" t="s">
        <v>359</v>
      </c>
      <c r="I93" s="38" t="s">
        <v>619</v>
      </c>
      <c r="J93" s="37" t="s">
        <v>337</v>
      </c>
      <c r="K93" s="37" t="s">
        <v>355</v>
      </c>
    </row>
    <row r="94" spans="1:11" x14ac:dyDescent="0.3">
      <c r="A94" t="s">
        <v>547</v>
      </c>
      <c r="B94" t="s">
        <v>531</v>
      </c>
    </row>
    <row r="95" spans="1:11" x14ac:dyDescent="0.3">
      <c r="A95" t="s">
        <v>514</v>
      </c>
      <c r="B95" t="s">
        <v>532</v>
      </c>
    </row>
    <row r="96" spans="1:11" x14ac:dyDescent="0.3">
      <c r="A96" t="s">
        <v>515</v>
      </c>
      <c r="B96" t="s">
        <v>533</v>
      </c>
    </row>
    <row r="97" spans="1:2" x14ac:dyDescent="0.3">
      <c r="A97" t="s">
        <v>516</v>
      </c>
      <c r="B97" t="s">
        <v>534</v>
      </c>
    </row>
    <row r="98" spans="1:2" x14ac:dyDescent="0.3">
      <c r="A98" t="s">
        <v>517</v>
      </c>
      <c r="B98" t="s">
        <v>535</v>
      </c>
    </row>
    <row r="99" spans="1:2" x14ac:dyDescent="0.3">
      <c r="A99" t="s">
        <v>546</v>
      </c>
      <c r="B99" t="s">
        <v>536</v>
      </c>
    </row>
    <row r="100" spans="1:2" x14ac:dyDescent="0.3">
      <c r="A100" t="s">
        <v>518</v>
      </c>
      <c r="B100" t="s">
        <v>537</v>
      </c>
    </row>
    <row r="101" spans="1:2" x14ac:dyDescent="0.3">
      <c r="A101" t="s">
        <v>519</v>
      </c>
      <c r="B101" t="s">
        <v>538</v>
      </c>
    </row>
    <row r="102" spans="1:2" x14ac:dyDescent="0.3">
      <c r="A102" t="s">
        <v>520</v>
      </c>
      <c r="B102" t="s">
        <v>539</v>
      </c>
    </row>
    <row r="103" spans="1:2" x14ac:dyDescent="0.3">
      <c r="A103" t="s">
        <v>521</v>
      </c>
      <c r="B103" t="s">
        <v>540</v>
      </c>
    </row>
    <row r="104" spans="1:2" x14ac:dyDescent="0.3">
      <c r="A104" t="s">
        <v>522</v>
      </c>
      <c r="B104" t="s">
        <v>541</v>
      </c>
    </row>
    <row r="105" spans="1:2" x14ac:dyDescent="0.3">
      <c r="A105" t="s">
        <v>505</v>
      </c>
      <c r="B105" t="s">
        <v>542</v>
      </c>
    </row>
    <row r="106" spans="1:2" x14ac:dyDescent="0.3">
      <c r="A106" t="s">
        <v>523</v>
      </c>
      <c r="B106" t="s">
        <v>543</v>
      </c>
    </row>
    <row r="107" spans="1:2" x14ac:dyDescent="0.3">
      <c r="A107" t="s">
        <v>524</v>
      </c>
      <c r="B107" t="s">
        <v>544</v>
      </c>
    </row>
    <row r="108" spans="1:2" x14ac:dyDescent="0.3">
      <c r="A108" t="s">
        <v>525</v>
      </c>
      <c r="B108" t="s">
        <v>545</v>
      </c>
    </row>
    <row r="109" spans="1:2" x14ac:dyDescent="0.3">
      <c r="A109" t="s">
        <v>526</v>
      </c>
      <c r="B109" t="s">
        <v>648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topLeftCell="D1" zoomScale="85" zoomScaleNormal="85" workbookViewId="0">
      <selection activeCell="H18" sqref="H18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136</v>
      </c>
      <c r="C2" t="s">
        <v>137</v>
      </c>
      <c r="D2" t="s">
        <v>138</v>
      </c>
      <c r="E2" t="s">
        <v>139</v>
      </c>
      <c r="F2" t="s">
        <v>140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144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144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148</v>
      </c>
    </row>
    <row r="18" spans="6:9" x14ac:dyDescent="0.3">
      <c r="F18" s="169" t="s">
        <v>141</v>
      </c>
      <c r="G18" s="169"/>
      <c r="H18" s="24">
        <f>(Calibration_Model!I64+Calibration_Model!I66)/2</f>
        <v>0.2449399198109905</v>
      </c>
    </row>
    <row r="19" spans="6:9" x14ac:dyDescent="0.3">
      <c r="F19" s="169" t="s">
        <v>145</v>
      </c>
      <c r="G19" s="169"/>
      <c r="H19" s="25">
        <f>Calibration_Model!I64</f>
        <v>0.2423195262753807</v>
      </c>
    </row>
    <row r="20" spans="6:9" x14ac:dyDescent="0.3">
      <c r="F20" s="169" t="s">
        <v>146</v>
      </c>
      <c r="G20" s="169"/>
      <c r="H20" s="25">
        <f>Calibration_Model!I66</f>
        <v>0.24756031334660031</v>
      </c>
    </row>
    <row r="29" spans="6:9" x14ac:dyDescent="0.3">
      <c r="I29" t="s">
        <v>143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Test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rogressBar">
                <anchor moveWithCells="1" sizeWithCells="1">
                  <from>
                    <xdr:col>13</xdr:col>
                    <xdr:colOff>628650</xdr:colOff>
                    <xdr:row>25</xdr:row>
                    <xdr:rowOff>142875</xdr:rowOff>
                  </from>
                  <to>
                    <xdr:col>15</xdr:col>
                    <xdr:colOff>323850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workbookViewId="0">
      <selection activeCell="C30" sqref="C30:C37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</row>
    <row r="3" spans="2:6" x14ac:dyDescent="0.3">
      <c r="B3" s="173" t="s">
        <v>21</v>
      </c>
      <c r="C3" s="173" t="s">
        <v>11</v>
      </c>
      <c r="D3" s="3" t="s">
        <v>22</v>
      </c>
      <c r="E3" s="3" t="s">
        <v>22</v>
      </c>
      <c r="F3" s="173" t="s">
        <v>23</v>
      </c>
    </row>
    <row r="4" spans="2:6" x14ac:dyDescent="0.3">
      <c r="B4" s="170"/>
      <c r="C4" s="170"/>
      <c r="D4" s="3" t="s">
        <v>24</v>
      </c>
      <c r="E4" s="3" t="s">
        <v>24</v>
      </c>
      <c r="F4" s="170"/>
    </row>
    <row r="5" spans="2:6" x14ac:dyDescent="0.3">
      <c r="B5" s="170"/>
      <c r="C5" s="170"/>
      <c r="D5" s="3" t="s">
        <v>25</v>
      </c>
      <c r="E5" s="3" t="s">
        <v>25</v>
      </c>
      <c r="F5" s="170"/>
    </row>
    <row r="6" spans="2:6" x14ac:dyDescent="0.3">
      <c r="B6" s="170"/>
      <c r="C6" s="171"/>
      <c r="D6" s="3" t="s">
        <v>26</v>
      </c>
      <c r="E6" s="3" t="s">
        <v>26</v>
      </c>
      <c r="F6" s="171"/>
    </row>
    <row r="7" spans="2:6" x14ac:dyDescent="0.3">
      <c r="B7" s="170"/>
      <c r="C7" s="173" t="s">
        <v>27</v>
      </c>
      <c r="D7" s="3" t="s">
        <v>27</v>
      </c>
      <c r="E7" s="3" t="s">
        <v>27</v>
      </c>
      <c r="F7" s="173" t="s">
        <v>23</v>
      </c>
    </row>
    <row r="8" spans="2:6" x14ac:dyDescent="0.3">
      <c r="B8" s="170"/>
      <c r="C8" s="170"/>
      <c r="D8" s="3" t="s">
        <v>28</v>
      </c>
      <c r="E8" s="3" t="s">
        <v>28</v>
      </c>
      <c r="F8" s="170"/>
    </row>
    <row r="9" spans="2:6" x14ac:dyDescent="0.3">
      <c r="B9" s="170"/>
      <c r="C9" s="170"/>
      <c r="D9" s="3" t="s">
        <v>29</v>
      </c>
      <c r="E9" s="3" t="s">
        <v>29</v>
      </c>
      <c r="F9" s="170"/>
    </row>
    <row r="10" spans="2:6" x14ac:dyDescent="0.3">
      <c r="B10" s="170"/>
      <c r="C10" s="170"/>
      <c r="D10" s="3" t="s">
        <v>31</v>
      </c>
      <c r="E10" s="3" t="s">
        <v>30</v>
      </c>
      <c r="F10" s="170"/>
    </row>
    <row r="11" spans="2:6" x14ac:dyDescent="0.3">
      <c r="B11" s="170"/>
      <c r="C11" s="170"/>
      <c r="D11" s="3" t="s">
        <v>32</v>
      </c>
      <c r="E11" s="3" t="s">
        <v>32</v>
      </c>
      <c r="F11" s="170"/>
    </row>
    <row r="12" spans="2:6" x14ac:dyDescent="0.3">
      <c r="B12" s="170"/>
      <c r="C12" s="171"/>
      <c r="D12" s="3" t="s">
        <v>33</v>
      </c>
      <c r="E12" s="3" t="s">
        <v>34</v>
      </c>
      <c r="F12" s="171"/>
    </row>
    <row r="13" spans="2:6" x14ac:dyDescent="0.3">
      <c r="B13" s="170"/>
      <c r="C13" s="4" t="s">
        <v>12</v>
      </c>
      <c r="D13" s="5">
        <v>0</v>
      </c>
      <c r="E13" s="5">
        <v>0</v>
      </c>
      <c r="F13" s="4" t="s">
        <v>35</v>
      </c>
    </row>
    <row r="14" spans="2:6" x14ac:dyDescent="0.3">
      <c r="B14" s="170"/>
      <c r="C14" s="173" t="s">
        <v>36</v>
      </c>
      <c r="D14" s="3" t="s">
        <v>36</v>
      </c>
      <c r="E14" s="3" t="s">
        <v>36</v>
      </c>
      <c r="F14" s="173" t="s">
        <v>37</v>
      </c>
    </row>
    <row r="15" spans="2:6" x14ac:dyDescent="0.3">
      <c r="B15" s="170"/>
      <c r="C15" s="170"/>
      <c r="D15" s="3" t="s">
        <v>385</v>
      </c>
      <c r="E15" s="3" t="s">
        <v>38</v>
      </c>
      <c r="F15" s="170"/>
    </row>
    <row r="16" spans="2:6" x14ac:dyDescent="0.3">
      <c r="B16" s="170"/>
      <c r="C16" s="170"/>
      <c r="D16" s="3" t="s">
        <v>384</v>
      </c>
      <c r="E16" s="3" t="s">
        <v>39</v>
      </c>
      <c r="F16" s="170"/>
    </row>
    <row r="17" spans="2:6" x14ac:dyDescent="0.3">
      <c r="B17" s="170"/>
      <c r="C17" s="170"/>
      <c r="D17" s="3" t="s">
        <v>382</v>
      </c>
      <c r="E17" s="3" t="s">
        <v>40</v>
      </c>
      <c r="F17" s="170"/>
    </row>
    <row r="18" spans="2:6" x14ac:dyDescent="0.3">
      <c r="B18" s="170"/>
      <c r="C18" s="170"/>
      <c r="D18" s="3" t="s">
        <v>381</v>
      </c>
      <c r="E18" s="3" t="s">
        <v>41</v>
      </c>
      <c r="F18" s="170"/>
    </row>
    <row r="19" spans="2:6" x14ac:dyDescent="0.3">
      <c r="B19" s="170"/>
      <c r="C19" s="170"/>
      <c r="D19" s="3" t="s">
        <v>380</v>
      </c>
      <c r="E19" s="3" t="s">
        <v>42</v>
      </c>
      <c r="F19" s="170"/>
    </row>
    <row r="20" spans="2:6" x14ac:dyDescent="0.3">
      <c r="B20" s="170"/>
      <c r="C20" s="170"/>
      <c r="D20" s="3" t="s">
        <v>379</v>
      </c>
      <c r="E20" s="3" t="s">
        <v>43</v>
      </c>
      <c r="F20" s="170"/>
    </row>
    <row r="21" spans="2:6" x14ac:dyDescent="0.3">
      <c r="B21" s="170"/>
      <c r="C21" s="170"/>
      <c r="D21" s="3" t="s">
        <v>378</v>
      </c>
      <c r="E21" s="3" t="s">
        <v>44</v>
      </c>
      <c r="F21" s="170"/>
    </row>
    <row r="22" spans="2:6" x14ac:dyDescent="0.3">
      <c r="B22" s="170"/>
      <c r="C22" s="171"/>
      <c r="D22" s="3" t="s">
        <v>377</v>
      </c>
      <c r="E22" s="3" t="s">
        <v>45</v>
      </c>
      <c r="F22" s="171"/>
    </row>
    <row r="23" spans="2:6" x14ac:dyDescent="0.3">
      <c r="B23" s="170"/>
      <c r="C23" s="173" t="s">
        <v>46</v>
      </c>
      <c r="D23" s="3" t="s">
        <v>46</v>
      </c>
      <c r="E23" s="3" t="s">
        <v>13</v>
      </c>
      <c r="F23" s="173" t="s">
        <v>47</v>
      </c>
    </row>
    <row r="24" spans="2:6" ht="24" x14ac:dyDescent="0.3">
      <c r="B24" s="170"/>
      <c r="C24" s="170"/>
      <c r="D24" s="3" t="s">
        <v>376</v>
      </c>
      <c r="E24" s="3" t="s">
        <v>48</v>
      </c>
      <c r="F24" s="170"/>
    </row>
    <row r="25" spans="2:6" ht="24" x14ac:dyDescent="0.3">
      <c r="B25" s="170"/>
      <c r="C25" s="170"/>
      <c r="D25" s="3" t="s">
        <v>375</v>
      </c>
      <c r="E25" s="3" t="s">
        <v>49</v>
      </c>
      <c r="F25" s="170"/>
    </row>
    <row r="26" spans="2:6" ht="24" x14ac:dyDescent="0.3">
      <c r="B26" s="170"/>
      <c r="C26" s="170"/>
      <c r="D26" s="3" t="s">
        <v>374</v>
      </c>
      <c r="E26" s="3" t="s">
        <v>50</v>
      </c>
      <c r="F26" s="170"/>
    </row>
    <row r="27" spans="2:6" ht="24" x14ac:dyDescent="0.3">
      <c r="B27" s="170"/>
      <c r="C27" s="170"/>
      <c r="D27" s="3" t="s">
        <v>373</v>
      </c>
      <c r="E27" s="3" t="s">
        <v>51</v>
      </c>
      <c r="F27" s="170"/>
    </row>
    <row r="28" spans="2:6" ht="24" x14ac:dyDescent="0.3">
      <c r="B28" s="170"/>
      <c r="C28" s="170"/>
      <c r="D28" s="3" t="s">
        <v>372</v>
      </c>
      <c r="E28" s="3" t="s">
        <v>52</v>
      </c>
      <c r="F28" s="170"/>
    </row>
    <row r="29" spans="2:6" ht="24.75" thickBot="1" x14ac:dyDescent="0.35">
      <c r="B29" s="170"/>
      <c r="C29" s="170"/>
      <c r="D29" s="6" t="s">
        <v>371</v>
      </c>
      <c r="E29" s="6" t="s">
        <v>53</v>
      </c>
      <c r="F29" s="170"/>
    </row>
    <row r="30" spans="2:6" x14ac:dyDescent="0.3">
      <c r="B30" s="180"/>
      <c r="C30" s="189" t="s">
        <v>54</v>
      </c>
      <c r="D30" s="7" t="s">
        <v>55</v>
      </c>
      <c r="E30" s="7" t="s">
        <v>56</v>
      </c>
      <c r="F30" s="191" t="s">
        <v>57</v>
      </c>
    </row>
    <row r="31" spans="2:6" x14ac:dyDescent="0.3">
      <c r="B31" s="180"/>
      <c r="C31" s="190"/>
      <c r="D31" s="8" t="s">
        <v>58</v>
      </c>
      <c r="E31" s="8" t="s">
        <v>58</v>
      </c>
      <c r="F31" s="192"/>
    </row>
    <row r="32" spans="2:6" x14ac:dyDescent="0.3">
      <c r="B32" s="180"/>
      <c r="C32" s="190"/>
      <c r="D32" s="8" t="s">
        <v>59</v>
      </c>
      <c r="E32" s="8" t="s">
        <v>59</v>
      </c>
      <c r="F32" s="192"/>
    </row>
    <row r="33" spans="2:6" x14ac:dyDescent="0.3">
      <c r="B33" s="180"/>
      <c r="C33" s="190"/>
      <c r="D33" s="8" t="s">
        <v>60</v>
      </c>
      <c r="E33" s="8" t="s">
        <v>60</v>
      </c>
      <c r="F33" s="192"/>
    </row>
    <row r="34" spans="2:6" x14ac:dyDescent="0.3">
      <c r="B34" s="180"/>
      <c r="C34" s="190"/>
      <c r="D34" s="8" t="s">
        <v>61</v>
      </c>
      <c r="E34" s="8" t="s">
        <v>62</v>
      </c>
      <c r="F34" s="192"/>
    </row>
    <row r="35" spans="2:6" x14ac:dyDescent="0.3">
      <c r="B35" s="180"/>
      <c r="C35" s="190"/>
      <c r="D35" s="8" t="s">
        <v>63</v>
      </c>
      <c r="E35" s="8" t="s">
        <v>64</v>
      </c>
      <c r="F35" s="192"/>
    </row>
    <row r="36" spans="2:6" x14ac:dyDescent="0.3">
      <c r="B36" s="180"/>
      <c r="C36" s="190"/>
      <c r="D36" s="8" t="s">
        <v>65</v>
      </c>
      <c r="E36" s="8" t="s">
        <v>66</v>
      </c>
      <c r="F36" s="192"/>
    </row>
    <row r="37" spans="2:6" x14ac:dyDescent="0.3">
      <c r="B37" s="180"/>
      <c r="C37" s="190"/>
      <c r="D37" s="8" t="s">
        <v>67</v>
      </c>
      <c r="E37" s="8" t="s">
        <v>67</v>
      </c>
      <c r="F37" s="192"/>
    </row>
    <row r="38" spans="2:6" x14ac:dyDescent="0.3">
      <c r="B38" s="180"/>
      <c r="C38" s="193" t="s">
        <v>14</v>
      </c>
      <c r="D38" s="8" t="s">
        <v>68</v>
      </c>
      <c r="E38" s="8" t="s">
        <v>68</v>
      </c>
      <c r="F38" s="194" t="s">
        <v>69</v>
      </c>
    </row>
    <row r="39" spans="2:6" x14ac:dyDescent="0.3">
      <c r="B39" s="180"/>
      <c r="C39" s="190"/>
      <c r="D39" s="8" t="s">
        <v>70</v>
      </c>
      <c r="E39" s="8" t="s">
        <v>70</v>
      </c>
      <c r="F39" s="192"/>
    </row>
    <row r="40" spans="2:6" x14ac:dyDescent="0.3">
      <c r="B40" s="180"/>
      <c r="C40" s="190"/>
      <c r="D40" s="8" t="s">
        <v>71</v>
      </c>
      <c r="E40" s="8" t="s">
        <v>71</v>
      </c>
      <c r="F40" s="192"/>
    </row>
    <row r="41" spans="2:6" x14ac:dyDescent="0.3">
      <c r="B41" s="180"/>
      <c r="C41" s="190"/>
      <c r="D41" s="8" t="s">
        <v>72</v>
      </c>
      <c r="E41" s="8" t="s">
        <v>72</v>
      </c>
      <c r="F41" s="192"/>
    </row>
    <row r="42" spans="2:6" x14ac:dyDescent="0.3">
      <c r="B42" s="180"/>
      <c r="C42" s="190"/>
      <c r="D42" s="8" t="s">
        <v>73</v>
      </c>
      <c r="E42" s="8" t="s">
        <v>74</v>
      </c>
      <c r="F42" s="192"/>
    </row>
    <row r="43" spans="2:6" x14ac:dyDescent="0.3">
      <c r="B43" s="180"/>
      <c r="C43" s="190"/>
      <c r="D43" s="8" t="s">
        <v>75</v>
      </c>
      <c r="E43" s="8" t="s">
        <v>75</v>
      </c>
      <c r="F43" s="192"/>
    </row>
    <row r="44" spans="2:6" x14ac:dyDescent="0.3">
      <c r="B44" s="180"/>
      <c r="C44" s="190"/>
      <c r="D44" s="8" t="s">
        <v>76</v>
      </c>
      <c r="E44" s="8" t="s">
        <v>76</v>
      </c>
      <c r="F44" s="192"/>
    </row>
    <row r="45" spans="2:6" x14ac:dyDescent="0.3">
      <c r="B45" s="180"/>
      <c r="C45" s="190"/>
      <c r="D45" s="8" t="s">
        <v>77</v>
      </c>
      <c r="E45" s="8" t="s">
        <v>77</v>
      </c>
      <c r="F45" s="192"/>
    </row>
    <row r="46" spans="2:6" x14ac:dyDescent="0.3">
      <c r="B46" s="180"/>
      <c r="C46" s="190"/>
      <c r="D46" s="8" t="s">
        <v>78</v>
      </c>
      <c r="E46" s="8" t="s">
        <v>78</v>
      </c>
      <c r="F46" s="192"/>
    </row>
    <row r="47" spans="2:6" x14ac:dyDescent="0.3">
      <c r="B47" s="180"/>
      <c r="C47" s="190"/>
      <c r="D47" s="8" t="s">
        <v>79</v>
      </c>
      <c r="E47" s="8" t="s">
        <v>79</v>
      </c>
      <c r="F47" s="192"/>
    </row>
    <row r="48" spans="2:6" x14ac:dyDescent="0.3">
      <c r="B48" s="180"/>
      <c r="C48" s="190"/>
      <c r="D48" s="8" t="s">
        <v>80</v>
      </c>
      <c r="E48" s="8" t="s">
        <v>80</v>
      </c>
      <c r="F48" s="192"/>
    </row>
    <row r="49" spans="2:6" x14ac:dyDescent="0.3">
      <c r="B49" s="180"/>
      <c r="C49" s="190"/>
      <c r="D49" s="8" t="s">
        <v>81</v>
      </c>
      <c r="E49" s="8" t="s">
        <v>81</v>
      </c>
      <c r="F49" s="192"/>
    </row>
    <row r="50" spans="2:6" x14ac:dyDescent="0.3">
      <c r="B50" s="180"/>
      <c r="C50" s="190"/>
      <c r="D50" s="8" t="s">
        <v>82</v>
      </c>
      <c r="E50" s="8" t="s">
        <v>82</v>
      </c>
      <c r="F50" s="192"/>
    </row>
    <row r="51" spans="2:6" x14ac:dyDescent="0.3">
      <c r="B51" s="180"/>
      <c r="C51" s="190"/>
      <c r="D51" s="8" t="s">
        <v>83</v>
      </c>
      <c r="E51" s="8" t="s">
        <v>83</v>
      </c>
      <c r="F51" s="192"/>
    </row>
    <row r="52" spans="2:6" x14ac:dyDescent="0.3">
      <c r="B52" s="180"/>
      <c r="C52" s="190"/>
      <c r="D52" s="8" t="s">
        <v>84</v>
      </c>
      <c r="E52" s="8" t="s">
        <v>84</v>
      </c>
      <c r="F52" s="195"/>
    </row>
    <row r="53" spans="2:6" x14ac:dyDescent="0.3">
      <c r="B53" s="180"/>
      <c r="C53" s="183" t="s">
        <v>85</v>
      </c>
      <c r="D53" s="8" t="s">
        <v>85</v>
      </c>
      <c r="E53" s="8" t="s">
        <v>85</v>
      </c>
      <c r="F53" s="181" t="s">
        <v>57</v>
      </c>
    </row>
    <row r="54" spans="2:6" x14ac:dyDescent="0.3">
      <c r="B54" s="180"/>
      <c r="C54" s="184"/>
      <c r="D54" s="9" t="s">
        <v>86</v>
      </c>
      <c r="E54" s="9" t="s">
        <v>86</v>
      </c>
      <c r="F54" s="182"/>
    </row>
    <row r="55" spans="2:6" x14ac:dyDescent="0.3">
      <c r="B55" s="180"/>
      <c r="C55" s="184"/>
      <c r="D55" s="9" t="s">
        <v>87</v>
      </c>
      <c r="E55" s="9" t="s">
        <v>87</v>
      </c>
      <c r="F55" s="182"/>
    </row>
    <row r="56" spans="2:6" x14ac:dyDescent="0.3">
      <c r="B56" s="180"/>
      <c r="C56" s="184"/>
      <c r="D56" s="9" t="s">
        <v>88</v>
      </c>
      <c r="E56" s="9" t="s">
        <v>88</v>
      </c>
      <c r="F56" s="182"/>
    </row>
    <row r="57" spans="2:6" x14ac:dyDescent="0.3">
      <c r="B57" s="180"/>
      <c r="C57" s="184"/>
      <c r="D57" s="9" t="s">
        <v>89</v>
      </c>
      <c r="E57" s="9" t="s">
        <v>89</v>
      </c>
      <c r="F57" s="182"/>
    </row>
    <row r="58" spans="2:6" x14ac:dyDescent="0.3">
      <c r="B58" s="180"/>
      <c r="C58" s="184"/>
      <c r="D58" s="9" t="s">
        <v>90</v>
      </c>
      <c r="E58" s="9" t="s">
        <v>90</v>
      </c>
      <c r="F58" s="182"/>
    </row>
    <row r="59" spans="2:6" x14ac:dyDescent="0.3">
      <c r="B59" s="180"/>
      <c r="C59" s="184"/>
      <c r="D59" s="9" t="s">
        <v>91</v>
      </c>
      <c r="E59" s="9" t="s">
        <v>91</v>
      </c>
      <c r="F59" s="182"/>
    </row>
    <row r="60" spans="2:6" x14ac:dyDescent="0.3">
      <c r="B60" s="180"/>
      <c r="C60" s="184"/>
      <c r="D60" s="10" t="s">
        <v>92</v>
      </c>
      <c r="E60" s="10" t="s">
        <v>92</v>
      </c>
      <c r="F60" s="182"/>
    </row>
    <row r="61" spans="2:6" x14ac:dyDescent="0.3">
      <c r="B61" s="180"/>
      <c r="C61" s="183" t="s">
        <v>93</v>
      </c>
      <c r="D61" s="9" t="s">
        <v>93</v>
      </c>
      <c r="E61" s="9" t="s">
        <v>93</v>
      </c>
      <c r="F61" s="181"/>
    </row>
    <row r="62" spans="2:6" x14ac:dyDescent="0.3">
      <c r="B62" s="180"/>
      <c r="C62" s="184"/>
      <c r="D62" s="9"/>
      <c r="E62" s="9"/>
      <c r="F62" s="182"/>
    </row>
    <row r="63" spans="2:6" x14ac:dyDescent="0.3">
      <c r="B63" s="180"/>
      <c r="C63" s="184"/>
      <c r="D63" s="9"/>
      <c r="E63" s="9"/>
      <c r="F63" s="182"/>
    </row>
    <row r="64" spans="2:6" x14ac:dyDescent="0.3">
      <c r="B64" s="180"/>
      <c r="C64" s="184"/>
      <c r="D64" s="10"/>
      <c r="E64" s="10"/>
      <c r="F64" s="182"/>
    </row>
    <row r="65" spans="2:6" x14ac:dyDescent="0.3">
      <c r="B65" s="180"/>
      <c r="C65" s="183" t="s">
        <v>94</v>
      </c>
      <c r="D65" s="10" t="s">
        <v>94</v>
      </c>
      <c r="E65" s="10" t="s">
        <v>94</v>
      </c>
      <c r="F65" s="181" t="s">
        <v>95</v>
      </c>
    </row>
    <row r="66" spans="2:6" x14ac:dyDescent="0.3">
      <c r="B66" s="180"/>
      <c r="C66" s="184"/>
      <c r="D66" s="10" t="s">
        <v>96</v>
      </c>
      <c r="E66" s="10" t="s">
        <v>96</v>
      </c>
      <c r="F66" s="182"/>
    </row>
    <row r="67" spans="2:6" x14ac:dyDescent="0.3">
      <c r="B67" s="180"/>
      <c r="C67" s="184"/>
      <c r="D67" s="10" t="s">
        <v>97</v>
      </c>
      <c r="E67" s="10" t="s">
        <v>97</v>
      </c>
      <c r="F67" s="182"/>
    </row>
    <row r="68" spans="2:6" x14ac:dyDescent="0.3">
      <c r="B68" s="180"/>
      <c r="C68" s="184"/>
      <c r="D68" s="10" t="s">
        <v>98</v>
      </c>
      <c r="E68" s="10" t="s">
        <v>99</v>
      </c>
      <c r="F68" s="182"/>
    </row>
    <row r="69" spans="2:6" x14ac:dyDescent="0.3">
      <c r="B69" s="180"/>
      <c r="C69" s="185"/>
      <c r="D69" s="9" t="s">
        <v>100</v>
      </c>
      <c r="E69" s="9" t="s">
        <v>100</v>
      </c>
      <c r="F69" s="186"/>
    </row>
    <row r="70" spans="2:6" x14ac:dyDescent="0.3">
      <c r="B70" s="180"/>
      <c r="C70" s="183" t="s">
        <v>101</v>
      </c>
      <c r="D70" s="9" t="s">
        <v>101</v>
      </c>
      <c r="E70" s="9" t="s">
        <v>101</v>
      </c>
      <c r="F70" s="181" t="s">
        <v>102</v>
      </c>
    </row>
    <row r="71" spans="2:6" x14ac:dyDescent="0.3">
      <c r="B71" s="180"/>
      <c r="C71" s="184"/>
      <c r="D71" s="9" t="s">
        <v>103</v>
      </c>
      <c r="E71" s="9" t="s">
        <v>103</v>
      </c>
      <c r="F71" s="182"/>
    </row>
    <row r="72" spans="2:6" ht="17.25" thickBot="1" x14ac:dyDescent="0.35">
      <c r="B72" s="180"/>
      <c r="C72" s="187"/>
      <c r="D72" s="11" t="s">
        <v>104</v>
      </c>
      <c r="E72" s="11" t="s">
        <v>104</v>
      </c>
      <c r="F72" s="188"/>
    </row>
    <row r="73" spans="2:6" x14ac:dyDescent="0.3">
      <c r="B73" s="170"/>
      <c r="C73" s="170" t="s">
        <v>105</v>
      </c>
      <c r="D73" s="12" t="s">
        <v>105</v>
      </c>
      <c r="E73" s="12" t="s">
        <v>105</v>
      </c>
      <c r="F73" s="170" t="s">
        <v>23</v>
      </c>
    </row>
    <row r="74" spans="2:6" x14ac:dyDescent="0.3">
      <c r="B74" s="170"/>
      <c r="C74" s="170"/>
      <c r="D74" s="3" t="s">
        <v>106</v>
      </c>
      <c r="E74" s="3" t="s">
        <v>106</v>
      </c>
      <c r="F74" s="170"/>
    </row>
    <row r="75" spans="2:6" x14ac:dyDescent="0.3">
      <c r="B75" s="170"/>
      <c r="C75" s="170"/>
      <c r="D75" s="3" t="s">
        <v>107</v>
      </c>
      <c r="E75" s="3" t="s">
        <v>107</v>
      </c>
      <c r="F75" s="170"/>
    </row>
    <row r="76" spans="2:6" x14ac:dyDescent="0.3">
      <c r="B76" s="170"/>
      <c r="C76" s="171"/>
      <c r="D76" s="3" t="s">
        <v>108</v>
      </c>
      <c r="E76" s="3" t="s">
        <v>108</v>
      </c>
      <c r="F76" s="171"/>
    </row>
    <row r="77" spans="2:6" x14ac:dyDescent="0.3">
      <c r="B77" s="170"/>
      <c r="C77" s="173" t="s">
        <v>109</v>
      </c>
      <c r="D77" s="3" t="s">
        <v>109</v>
      </c>
      <c r="E77" s="3" t="s">
        <v>109</v>
      </c>
      <c r="F77" s="173" t="s">
        <v>23</v>
      </c>
    </row>
    <row r="78" spans="2:6" x14ac:dyDescent="0.3">
      <c r="B78" s="170"/>
      <c r="C78" s="170"/>
      <c r="D78" s="3" t="s">
        <v>110</v>
      </c>
      <c r="E78" s="3" t="s">
        <v>110</v>
      </c>
      <c r="F78" s="170"/>
    </row>
    <row r="79" spans="2:6" x14ac:dyDescent="0.3">
      <c r="B79" s="170"/>
      <c r="C79" s="170"/>
      <c r="D79" s="3" t="s">
        <v>111</v>
      </c>
      <c r="E79" s="3" t="s">
        <v>111</v>
      </c>
      <c r="F79" s="170"/>
    </row>
    <row r="80" spans="2:6" x14ac:dyDescent="0.3">
      <c r="B80" s="170"/>
      <c r="C80" s="171"/>
      <c r="D80" s="3" t="s">
        <v>112</v>
      </c>
      <c r="E80" s="3" t="s">
        <v>112</v>
      </c>
      <c r="F80" s="171"/>
    </row>
    <row r="81" spans="2:6" x14ac:dyDescent="0.3">
      <c r="B81" s="170"/>
      <c r="C81" s="4" t="s">
        <v>113</v>
      </c>
      <c r="D81" s="13">
        <v>0</v>
      </c>
      <c r="E81" s="13">
        <v>0</v>
      </c>
      <c r="F81" s="4" t="s">
        <v>35</v>
      </c>
    </row>
    <row r="82" spans="2:6" x14ac:dyDescent="0.3">
      <c r="B82" s="170"/>
      <c r="C82" s="4" t="s">
        <v>114</v>
      </c>
      <c r="D82" s="5">
        <v>0</v>
      </c>
      <c r="E82" s="5">
        <v>0</v>
      </c>
      <c r="F82" s="4" t="s">
        <v>35</v>
      </c>
    </row>
    <row r="83" spans="2:6" x14ac:dyDescent="0.3">
      <c r="B83" s="170"/>
      <c r="C83" s="4" t="s">
        <v>115</v>
      </c>
      <c r="D83" s="14">
        <v>0</v>
      </c>
      <c r="E83" s="14">
        <v>0</v>
      </c>
      <c r="F83" s="4" t="s">
        <v>35</v>
      </c>
    </row>
    <row r="84" spans="2:6" x14ac:dyDescent="0.3">
      <c r="B84" s="171"/>
      <c r="C84" s="4" t="s">
        <v>116</v>
      </c>
      <c r="D84" s="15">
        <v>0</v>
      </c>
      <c r="E84" s="15">
        <v>0</v>
      </c>
      <c r="F84" s="4" t="s">
        <v>35</v>
      </c>
    </row>
    <row r="85" spans="2:6" x14ac:dyDescent="0.3">
      <c r="B85" s="174" t="s">
        <v>117</v>
      </c>
      <c r="C85" s="177" t="s">
        <v>118</v>
      </c>
      <c r="D85" s="16" t="s">
        <v>118</v>
      </c>
      <c r="E85" s="16" t="s">
        <v>118</v>
      </c>
      <c r="F85" s="172" t="s">
        <v>95</v>
      </c>
    </row>
    <row r="86" spans="2:6" ht="24" x14ac:dyDescent="0.3">
      <c r="B86" s="175"/>
      <c r="C86" s="178"/>
      <c r="D86" s="17" t="s">
        <v>119</v>
      </c>
      <c r="E86" s="17" t="s">
        <v>120</v>
      </c>
      <c r="F86" s="172"/>
    </row>
    <row r="87" spans="2:6" ht="24" x14ac:dyDescent="0.3">
      <c r="B87" s="175"/>
      <c r="C87" s="178"/>
      <c r="D87" s="17" t="s">
        <v>121</v>
      </c>
      <c r="E87" s="17" t="s">
        <v>122</v>
      </c>
      <c r="F87" s="172"/>
    </row>
    <row r="88" spans="2:6" ht="24" x14ac:dyDescent="0.3">
      <c r="B88" s="175"/>
      <c r="C88" s="178"/>
      <c r="D88" s="17" t="s">
        <v>123</v>
      </c>
      <c r="E88" s="17" t="s">
        <v>124</v>
      </c>
      <c r="F88" s="172"/>
    </row>
    <row r="89" spans="2:6" ht="24" x14ac:dyDescent="0.3">
      <c r="B89" s="175"/>
      <c r="C89" s="179"/>
      <c r="D89" s="17" t="s">
        <v>125</v>
      </c>
      <c r="E89" s="17" t="s">
        <v>126</v>
      </c>
      <c r="F89" s="172"/>
    </row>
    <row r="90" spans="2:6" x14ac:dyDescent="0.3">
      <c r="B90" s="175"/>
      <c r="C90" s="18" t="s">
        <v>127</v>
      </c>
      <c r="D90" s="19">
        <v>1</v>
      </c>
      <c r="E90" s="19">
        <v>1</v>
      </c>
      <c r="F90" s="4" t="s">
        <v>35</v>
      </c>
    </row>
    <row r="91" spans="2:6" x14ac:dyDescent="0.3">
      <c r="B91" s="176"/>
      <c r="C91" s="18" t="s">
        <v>128</v>
      </c>
      <c r="D91" s="19">
        <v>0.95</v>
      </c>
      <c r="E91" s="19">
        <v>0.95</v>
      </c>
      <c r="F91" s="4" t="s">
        <v>35</v>
      </c>
    </row>
    <row r="92" spans="2:6" x14ac:dyDescent="0.3">
      <c r="B92" s="173" t="s">
        <v>129</v>
      </c>
      <c r="C92" s="18" t="s">
        <v>130</v>
      </c>
      <c r="D92" s="20">
        <v>3.6</v>
      </c>
      <c r="E92" s="20">
        <v>3.6</v>
      </c>
      <c r="F92" s="4" t="s">
        <v>35</v>
      </c>
    </row>
    <row r="93" spans="2:6" x14ac:dyDescent="0.3">
      <c r="B93" s="171"/>
      <c r="C93" s="18" t="s">
        <v>131</v>
      </c>
      <c r="D93" s="20">
        <v>2.75</v>
      </c>
      <c r="E93" s="20">
        <v>2.75</v>
      </c>
      <c r="F93" s="4" t="s">
        <v>35</v>
      </c>
    </row>
    <row r="94" spans="2:6" ht="24" x14ac:dyDescent="0.3">
      <c r="B94" s="172" t="s">
        <v>132</v>
      </c>
      <c r="C94" s="21" t="s">
        <v>133</v>
      </c>
      <c r="D94" s="22">
        <v>0</v>
      </c>
      <c r="E94" s="22">
        <v>0</v>
      </c>
      <c r="F94" s="4" t="s">
        <v>35</v>
      </c>
    </row>
    <row r="95" spans="2:6" ht="24" x14ac:dyDescent="0.3">
      <c r="B95" s="172"/>
      <c r="C95" s="21" t="s">
        <v>134</v>
      </c>
      <c r="D95" s="23">
        <v>0</v>
      </c>
      <c r="E95" s="23">
        <v>0</v>
      </c>
      <c r="F95" s="4" t="s">
        <v>35</v>
      </c>
    </row>
  </sheetData>
  <mergeCells count="30">
    <mergeCell ref="C23:C29"/>
    <mergeCell ref="F23:F29"/>
    <mergeCell ref="C30:C37"/>
    <mergeCell ref="F30:F37"/>
    <mergeCell ref="C38:C52"/>
    <mergeCell ref="F38:F52"/>
    <mergeCell ref="F53:F60"/>
    <mergeCell ref="C65:C69"/>
    <mergeCell ref="F65:F69"/>
    <mergeCell ref="C70:C72"/>
    <mergeCell ref="F70:F72"/>
    <mergeCell ref="C61:C64"/>
    <mergeCell ref="F61:F64"/>
    <mergeCell ref="C53:C60"/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2"/>
  <sheetViews>
    <sheetView zoomScale="85" zoomScaleNormal="85" workbookViewId="0">
      <selection activeCell="B2" sqref="B2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</cols>
  <sheetData>
    <row r="1" spans="1:9" x14ac:dyDescent="0.3">
      <c r="A1" s="27" t="s">
        <v>151</v>
      </c>
    </row>
    <row r="2" spans="1:9" ht="32.25" customHeight="1" x14ac:dyDescent="0.3">
      <c r="A2" s="28" t="s">
        <v>149</v>
      </c>
      <c r="B2" s="28" t="s">
        <v>152</v>
      </c>
      <c r="C2" s="28" t="s">
        <v>157</v>
      </c>
      <c r="D2" s="28" t="s">
        <v>158</v>
      </c>
      <c r="E2" s="28" t="s">
        <v>487</v>
      </c>
      <c r="F2" s="28" t="s">
        <v>156</v>
      </c>
      <c r="G2" s="28" t="s">
        <v>155</v>
      </c>
      <c r="I2" s="28" t="s">
        <v>641</v>
      </c>
    </row>
    <row r="3" spans="1:9" x14ac:dyDescent="0.3">
      <c r="A3" s="34">
        <v>1</v>
      </c>
      <c r="B3" s="34" t="s">
        <v>637</v>
      </c>
      <c r="C3" s="34">
        <v>2.7E-2</v>
      </c>
      <c r="D3" s="34">
        <v>35</v>
      </c>
      <c r="E3" s="67">
        <v>1500</v>
      </c>
      <c r="F3" s="34" t="s">
        <v>163</v>
      </c>
      <c r="G3" s="34" t="s">
        <v>154</v>
      </c>
      <c r="I3">
        <v>10</v>
      </c>
    </row>
    <row r="4" spans="1:9" x14ac:dyDescent="0.3">
      <c r="A4" s="34">
        <v>2</v>
      </c>
      <c r="B4" s="34" t="s">
        <v>638</v>
      </c>
      <c r="C4" s="35">
        <v>2.8000000000000001E-2</v>
      </c>
      <c r="D4" s="35">
        <v>30</v>
      </c>
      <c r="E4" s="67">
        <v>1500</v>
      </c>
      <c r="F4" s="35" t="s">
        <v>163</v>
      </c>
      <c r="G4" s="34" t="s">
        <v>154</v>
      </c>
      <c r="I4">
        <v>20</v>
      </c>
    </row>
    <row r="5" spans="1:9" x14ac:dyDescent="0.3">
      <c r="A5" s="34">
        <v>3</v>
      </c>
      <c r="B5" s="34" t="s">
        <v>639</v>
      </c>
      <c r="C5" s="35">
        <v>2.9000000000000001E-2</v>
      </c>
      <c r="D5" s="35">
        <v>25</v>
      </c>
      <c r="E5" s="67">
        <v>1500</v>
      </c>
      <c r="F5" s="35" t="s">
        <v>163</v>
      </c>
      <c r="G5" s="34" t="s">
        <v>154</v>
      </c>
      <c r="I5">
        <v>30</v>
      </c>
    </row>
    <row r="6" spans="1:9" x14ac:dyDescent="0.3">
      <c r="A6" s="34">
        <v>4</v>
      </c>
      <c r="B6" s="34" t="s">
        <v>640</v>
      </c>
      <c r="C6" s="35">
        <v>3.1E-2</v>
      </c>
      <c r="D6" s="35">
        <v>20</v>
      </c>
      <c r="E6" s="67">
        <v>1500</v>
      </c>
      <c r="F6" s="35" t="s">
        <v>163</v>
      </c>
      <c r="G6" s="34" t="s">
        <v>154</v>
      </c>
      <c r="I6">
        <v>40</v>
      </c>
    </row>
    <row r="7" spans="1:9" x14ac:dyDescent="0.3">
      <c r="A7" s="34">
        <v>5</v>
      </c>
      <c r="B7" s="34" t="s">
        <v>310</v>
      </c>
      <c r="C7" s="35">
        <v>3.5999999999999997E-2</v>
      </c>
      <c r="D7" s="35">
        <v>30</v>
      </c>
      <c r="E7" s="35">
        <v>1500</v>
      </c>
      <c r="F7" s="35" t="s">
        <v>163</v>
      </c>
      <c r="G7" s="34" t="s">
        <v>159</v>
      </c>
      <c r="I7">
        <v>50</v>
      </c>
    </row>
    <row r="8" spans="1:9" x14ac:dyDescent="0.3">
      <c r="A8" s="34">
        <v>6</v>
      </c>
      <c r="B8" s="34" t="s">
        <v>311</v>
      </c>
      <c r="C8" s="35">
        <v>3.6999999999999998E-2</v>
      </c>
      <c r="D8" s="35">
        <v>25</v>
      </c>
      <c r="E8" s="35">
        <v>1500</v>
      </c>
      <c r="F8" s="35" t="s">
        <v>163</v>
      </c>
      <c r="G8" s="34" t="s">
        <v>159</v>
      </c>
      <c r="I8">
        <v>60</v>
      </c>
    </row>
    <row r="9" spans="1:9" x14ac:dyDescent="0.3">
      <c r="A9" s="34">
        <v>7</v>
      </c>
      <c r="B9" s="34" t="s">
        <v>312</v>
      </c>
      <c r="C9" s="35">
        <v>0.04</v>
      </c>
      <c r="D9" s="35">
        <v>20</v>
      </c>
      <c r="E9" s="35">
        <v>1500</v>
      </c>
      <c r="F9" s="35" t="s">
        <v>163</v>
      </c>
      <c r="G9" s="34" t="s">
        <v>159</v>
      </c>
      <c r="I9">
        <v>70</v>
      </c>
    </row>
    <row r="10" spans="1:9" x14ac:dyDescent="0.3">
      <c r="A10" s="34">
        <v>8</v>
      </c>
      <c r="B10" s="34" t="s">
        <v>313</v>
      </c>
      <c r="C10" s="35">
        <v>4.2999999999999997E-2</v>
      </c>
      <c r="D10" s="35">
        <v>15</v>
      </c>
      <c r="E10" s="35">
        <v>1500</v>
      </c>
      <c r="F10" s="35" t="s">
        <v>163</v>
      </c>
      <c r="G10" s="34" t="s">
        <v>159</v>
      </c>
      <c r="I10">
        <v>80</v>
      </c>
    </row>
    <row r="11" spans="1:9" x14ac:dyDescent="0.3">
      <c r="A11" s="34">
        <v>9</v>
      </c>
      <c r="B11" s="34" t="s">
        <v>314</v>
      </c>
      <c r="C11" s="35">
        <v>3.1E-2</v>
      </c>
      <c r="D11" s="35">
        <v>30</v>
      </c>
      <c r="E11" s="35">
        <v>1500</v>
      </c>
      <c r="F11" s="35" t="s">
        <v>163</v>
      </c>
      <c r="G11" s="35" t="s">
        <v>160</v>
      </c>
      <c r="I11">
        <v>90</v>
      </c>
    </row>
    <row r="12" spans="1:9" x14ac:dyDescent="0.3">
      <c r="A12" s="34">
        <v>10</v>
      </c>
      <c r="B12" s="34" t="s">
        <v>315</v>
      </c>
      <c r="C12" s="35">
        <v>3.2000000000000001E-2</v>
      </c>
      <c r="D12" s="35">
        <v>25</v>
      </c>
      <c r="E12" s="35">
        <v>1500</v>
      </c>
      <c r="F12" s="35" t="s">
        <v>163</v>
      </c>
      <c r="G12" s="34" t="s">
        <v>154</v>
      </c>
      <c r="I12">
        <v>100</v>
      </c>
    </row>
    <row r="13" spans="1:9" x14ac:dyDescent="0.3">
      <c r="A13" s="34">
        <v>11</v>
      </c>
      <c r="B13" s="34" t="s">
        <v>316</v>
      </c>
      <c r="C13" s="35">
        <v>3.3000000000000002E-2</v>
      </c>
      <c r="D13" s="35">
        <v>20</v>
      </c>
      <c r="E13" s="35">
        <v>1500</v>
      </c>
      <c r="F13" s="35" t="s">
        <v>163</v>
      </c>
      <c r="G13" s="34" t="s">
        <v>154</v>
      </c>
      <c r="I13">
        <v>110</v>
      </c>
    </row>
    <row r="14" spans="1:9" x14ac:dyDescent="0.3">
      <c r="A14" s="34">
        <v>12</v>
      </c>
      <c r="B14" s="34" t="s">
        <v>317</v>
      </c>
      <c r="C14" s="35">
        <v>3.4000000000000002E-2</v>
      </c>
      <c r="D14" s="35">
        <v>15</v>
      </c>
      <c r="E14" s="35">
        <v>1500</v>
      </c>
      <c r="F14" s="35" t="s">
        <v>163</v>
      </c>
      <c r="G14" s="34" t="s">
        <v>154</v>
      </c>
      <c r="I14">
        <v>120</v>
      </c>
    </row>
    <row r="15" spans="1:9" x14ac:dyDescent="0.3">
      <c r="A15" s="34">
        <v>13</v>
      </c>
      <c r="B15" s="34" t="s">
        <v>318</v>
      </c>
      <c r="C15" s="35">
        <v>2.4E-2</v>
      </c>
      <c r="D15" s="35">
        <v>45</v>
      </c>
      <c r="E15" s="68">
        <v>1500</v>
      </c>
      <c r="F15" s="35" t="s">
        <v>164</v>
      </c>
      <c r="G15" s="35" t="s">
        <v>161</v>
      </c>
      <c r="I15">
        <v>130</v>
      </c>
    </row>
    <row r="16" spans="1:9" x14ac:dyDescent="0.3">
      <c r="A16" s="34">
        <v>14</v>
      </c>
      <c r="B16" s="34" t="s">
        <v>319</v>
      </c>
      <c r="C16" s="35">
        <v>2.4E-2</v>
      </c>
      <c r="D16" s="35">
        <v>35</v>
      </c>
      <c r="E16" s="68">
        <v>1500</v>
      </c>
      <c r="F16" s="35" t="s">
        <v>164</v>
      </c>
      <c r="G16" s="34" t="s">
        <v>154</v>
      </c>
      <c r="I16">
        <v>140</v>
      </c>
    </row>
    <row r="17" spans="1:9" x14ac:dyDescent="0.3">
      <c r="A17" s="34">
        <v>15</v>
      </c>
      <c r="B17" s="34" t="s">
        <v>320</v>
      </c>
      <c r="C17" s="35">
        <v>2.5000000000000001E-2</v>
      </c>
      <c r="D17" s="35">
        <v>25</v>
      </c>
      <c r="E17" s="68">
        <v>1500</v>
      </c>
      <c r="F17" s="35" t="s">
        <v>164</v>
      </c>
      <c r="G17" s="34" t="s">
        <v>154</v>
      </c>
      <c r="I17">
        <v>150</v>
      </c>
    </row>
    <row r="18" spans="1:9" x14ac:dyDescent="0.3">
      <c r="A18" s="34">
        <v>16</v>
      </c>
      <c r="B18" s="34" t="s">
        <v>321</v>
      </c>
      <c r="C18" s="35">
        <v>2.3E-2</v>
      </c>
      <c r="D18" s="35">
        <v>45</v>
      </c>
      <c r="E18" s="68">
        <v>1500</v>
      </c>
      <c r="F18" s="35" t="s">
        <v>164</v>
      </c>
      <c r="G18" s="35" t="s">
        <v>161</v>
      </c>
      <c r="I18">
        <v>160</v>
      </c>
    </row>
    <row r="19" spans="1:9" x14ac:dyDescent="0.3">
      <c r="A19" s="34">
        <v>17</v>
      </c>
      <c r="B19" s="34" t="s">
        <v>322</v>
      </c>
      <c r="C19" s="35">
        <v>2.3E-2</v>
      </c>
      <c r="D19" s="35">
        <v>35</v>
      </c>
      <c r="E19" s="68">
        <v>1500</v>
      </c>
      <c r="F19" s="35" t="s">
        <v>164</v>
      </c>
      <c r="G19" s="34" t="s">
        <v>154</v>
      </c>
      <c r="I19">
        <v>170</v>
      </c>
    </row>
    <row r="20" spans="1:9" x14ac:dyDescent="0.3">
      <c r="A20" s="34">
        <v>18</v>
      </c>
      <c r="B20" s="34" t="s">
        <v>323</v>
      </c>
      <c r="C20" s="35">
        <v>2.4E-2</v>
      </c>
      <c r="D20" s="35">
        <v>25</v>
      </c>
      <c r="E20" s="68">
        <v>1500</v>
      </c>
      <c r="F20" s="35" t="s">
        <v>164</v>
      </c>
      <c r="G20" s="34" t="s">
        <v>154</v>
      </c>
      <c r="I20">
        <v>180</v>
      </c>
    </row>
    <row r="21" spans="1:9" x14ac:dyDescent="0.3">
      <c r="A21" s="34">
        <v>19</v>
      </c>
      <c r="B21" s="34" t="s">
        <v>324</v>
      </c>
      <c r="C21" s="35">
        <v>3.7999999999999999E-2</v>
      </c>
      <c r="D21" s="68">
        <v>55</v>
      </c>
      <c r="E21" s="35">
        <v>850</v>
      </c>
      <c r="F21" s="35" t="s">
        <v>165</v>
      </c>
      <c r="G21" s="35" t="s">
        <v>159</v>
      </c>
      <c r="I21">
        <v>190</v>
      </c>
    </row>
    <row r="22" spans="1:9" x14ac:dyDescent="0.3">
      <c r="A22" s="34">
        <v>20</v>
      </c>
      <c r="B22" s="34" t="s">
        <v>325</v>
      </c>
      <c r="C22" s="35">
        <v>3.6999999999999998E-2</v>
      </c>
      <c r="D22" s="68">
        <v>85</v>
      </c>
      <c r="E22" s="35">
        <v>850</v>
      </c>
      <c r="F22" s="35" t="s">
        <v>165</v>
      </c>
      <c r="G22" s="34" t="s">
        <v>159</v>
      </c>
      <c r="I22">
        <v>200</v>
      </c>
    </row>
    <row r="23" spans="1:9" x14ac:dyDescent="0.3">
      <c r="A23" s="34">
        <v>21</v>
      </c>
      <c r="B23" s="34" t="s">
        <v>326</v>
      </c>
      <c r="C23" s="35">
        <v>3.5999999999999997E-2</v>
      </c>
      <c r="D23" s="68">
        <v>130</v>
      </c>
      <c r="E23" s="35">
        <v>850</v>
      </c>
      <c r="F23" s="35" t="s">
        <v>165</v>
      </c>
      <c r="G23" s="34" t="s">
        <v>159</v>
      </c>
      <c r="I23">
        <v>210</v>
      </c>
    </row>
    <row r="24" spans="1:9" x14ac:dyDescent="0.3">
      <c r="A24" s="34">
        <v>22</v>
      </c>
      <c r="B24" s="34" t="s">
        <v>327</v>
      </c>
      <c r="C24" s="35">
        <v>3.7999999999999999E-2</v>
      </c>
      <c r="D24" s="68">
        <v>230</v>
      </c>
      <c r="E24" s="35">
        <v>850</v>
      </c>
      <c r="F24" s="35" t="s">
        <v>165</v>
      </c>
      <c r="G24" s="34" t="s">
        <v>159</v>
      </c>
      <c r="I24">
        <v>220</v>
      </c>
    </row>
    <row r="25" spans="1:9" x14ac:dyDescent="0.3">
      <c r="A25" s="34">
        <v>23</v>
      </c>
      <c r="B25" s="34" t="s">
        <v>328</v>
      </c>
      <c r="C25" s="35">
        <v>3.4000000000000002E-2</v>
      </c>
      <c r="D25" s="35">
        <v>120</v>
      </c>
      <c r="E25" s="35">
        <v>830</v>
      </c>
      <c r="F25" s="35" t="s">
        <v>165</v>
      </c>
      <c r="G25" s="35" t="s">
        <v>161</v>
      </c>
      <c r="I25">
        <v>230</v>
      </c>
    </row>
    <row r="26" spans="1:9" x14ac:dyDescent="0.3">
      <c r="A26" s="34">
        <v>24</v>
      </c>
      <c r="B26" s="34" t="s">
        <v>329</v>
      </c>
      <c r="C26" s="35">
        <v>3.4000000000000002E-2</v>
      </c>
      <c r="D26" s="35">
        <v>96</v>
      </c>
      <c r="E26" s="35">
        <v>830</v>
      </c>
      <c r="F26" s="35" t="s">
        <v>165</v>
      </c>
      <c r="G26" s="34" t="s">
        <v>154</v>
      </c>
      <c r="I26">
        <v>240</v>
      </c>
    </row>
    <row r="27" spans="1:9" x14ac:dyDescent="0.3">
      <c r="A27" s="34">
        <v>25</v>
      </c>
      <c r="B27" s="34" t="s">
        <v>330</v>
      </c>
      <c r="C27" s="35">
        <v>3.4000000000000002E-2</v>
      </c>
      <c r="D27" s="35">
        <v>80</v>
      </c>
      <c r="E27" s="35">
        <v>830</v>
      </c>
      <c r="F27" s="35" t="s">
        <v>165</v>
      </c>
      <c r="G27" s="34" t="s">
        <v>154</v>
      </c>
      <c r="I27">
        <v>250</v>
      </c>
    </row>
    <row r="28" spans="1:9" x14ac:dyDescent="0.3">
      <c r="A28" s="34">
        <v>26</v>
      </c>
      <c r="B28" s="34" t="s">
        <v>331</v>
      </c>
      <c r="C28" s="35">
        <v>3.4000000000000002E-2</v>
      </c>
      <c r="D28" s="35">
        <v>64</v>
      </c>
      <c r="E28" s="35">
        <v>830</v>
      </c>
      <c r="F28" s="35" t="s">
        <v>165</v>
      </c>
      <c r="G28" s="34" t="s">
        <v>154</v>
      </c>
      <c r="I28">
        <v>260</v>
      </c>
    </row>
    <row r="29" spans="1:9" x14ac:dyDescent="0.3">
      <c r="A29" s="34">
        <v>27</v>
      </c>
      <c r="B29" s="34" t="s">
        <v>332</v>
      </c>
      <c r="C29" s="35">
        <v>3.4000000000000002E-2</v>
      </c>
      <c r="D29" s="35">
        <v>48</v>
      </c>
      <c r="E29" s="35">
        <v>830</v>
      </c>
      <c r="F29" s="35" t="s">
        <v>165</v>
      </c>
      <c r="G29" s="34" t="s">
        <v>154</v>
      </c>
      <c r="I29">
        <v>270</v>
      </c>
    </row>
    <row r="30" spans="1:9" x14ac:dyDescent="0.3">
      <c r="A30" s="34">
        <v>28</v>
      </c>
      <c r="B30" s="34" t="s">
        <v>333</v>
      </c>
      <c r="C30" s="35">
        <v>3.5000000000000003E-2</v>
      </c>
      <c r="D30" s="35">
        <v>40</v>
      </c>
      <c r="E30" s="35">
        <v>830</v>
      </c>
      <c r="F30" s="35" t="s">
        <v>165</v>
      </c>
      <c r="G30" s="35" t="s">
        <v>162</v>
      </c>
      <c r="I30">
        <v>280</v>
      </c>
    </row>
    <row r="31" spans="1:9" x14ac:dyDescent="0.3">
      <c r="A31" s="34">
        <v>29</v>
      </c>
      <c r="B31" s="34" t="s">
        <v>334</v>
      </c>
      <c r="C31" s="35">
        <v>3.6999999999999998E-2</v>
      </c>
      <c r="D31" s="35">
        <v>32</v>
      </c>
      <c r="E31" s="35">
        <v>830</v>
      </c>
      <c r="F31" s="35" t="s">
        <v>165</v>
      </c>
      <c r="G31" s="35" t="s">
        <v>159</v>
      </c>
      <c r="I31">
        <v>290</v>
      </c>
    </row>
    <row r="32" spans="1:9" x14ac:dyDescent="0.3">
      <c r="A32" s="34">
        <v>30</v>
      </c>
      <c r="B32" s="34" t="s">
        <v>335</v>
      </c>
      <c r="C32" s="35">
        <v>3.7999999999999999E-2</v>
      </c>
      <c r="D32" s="35">
        <v>24</v>
      </c>
      <c r="E32" s="35">
        <v>830</v>
      </c>
      <c r="F32" s="35" t="s">
        <v>165</v>
      </c>
      <c r="G32" s="35" t="s">
        <v>159</v>
      </c>
      <c r="I32">
        <v>300</v>
      </c>
    </row>
    <row r="33" spans="9:9" x14ac:dyDescent="0.3">
      <c r="I33">
        <v>310</v>
      </c>
    </row>
    <row r="34" spans="9:9" x14ac:dyDescent="0.3">
      <c r="I34">
        <v>320</v>
      </c>
    </row>
    <row r="35" spans="9:9" x14ac:dyDescent="0.3">
      <c r="I35">
        <v>330</v>
      </c>
    </row>
    <row r="36" spans="9:9" x14ac:dyDescent="0.3">
      <c r="I36">
        <v>340</v>
      </c>
    </row>
    <row r="37" spans="9:9" x14ac:dyDescent="0.3">
      <c r="I37">
        <v>350</v>
      </c>
    </row>
    <row r="38" spans="9:9" x14ac:dyDescent="0.3">
      <c r="I38">
        <v>360</v>
      </c>
    </row>
    <row r="39" spans="9:9" x14ac:dyDescent="0.3">
      <c r="I39">
        <v>370</v>
      </c>
    </row>
    <row r="40" spans="9:9" x14ac:dyDescent="0.3">
      <c r="I40">
        <v>380</v>
      </c>
    </row>
    <row r="41" spans="9:9" x14ac:dyDescent="0.3">
      <c r="I41">
        <v>390</v>
      </c>
    </row>
    <row r="42" spans="9:9" x14ac:dyDescent="0.3">
      <c r="I42">
        <v>400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0"/>
  <sheetViews>
    <sheetView zoomScale="85" zoomScaleNormal="85" workbookViewId="0">
      <selection activeCell="E13" sqref="E13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</cols>
  <sheetData>
    <row r="1" spans="1:8" x14ac:dyDescent="0.3">
      <c r="A1" s="27" t="s">
        <v>714</v>
      </c>
    </row>
    <row r="2" spans="1:8" ht="16.5" customHeight="1" x14ac:dyDescent="0.3">
      <c r="A2" s="28" t="s">
        <v>149</v>
      </c>
      <c r="B2" s="28" t="s">
        <v>150</v>
      </c>
      <c r="C2" s="28" t="s">
        <v>157</v>
      </c>
      <c r="D2" s="28" t="s">
        <v>158</v>
      </c>
      <c r="E2" s="28" t="s">
        <v>487</v>
      </c>
      <c r="F2" s="28" t="s">
        <v>153</v>
      </c>
      <c r="H2" s="28" t="s">
        <v>641</v>
      </c>
    </row>
    <row r="3" spans="1:8" x14ac:dyDescent="0.3">
      <c r="A3" s="34">
        <v>1</v>
      </c>
      <c r="B3" s="34" t="s">
        <v>715</v>
      </c>
      <c r="C3" s="35">
        <v>0.51</v>
      </c>
      <c r="D3" s="35">
        <v>1400</v>
      </c>
      <c r="E3" s="34">
        <v>1000</v>
      </c>
      <c r="F3" s="34" t="s">
        <v>718</v>
      </c>
      <c r="H3">
        <v>10</v>
      </c>
    </row>
    <row r="4" spans="1:8" x14ac:dyDescent="0.3">
      <c r="A4" s="34">
        <v>2</v>
      </c>
      <c r="B4" s="34" t="s">
        <v>717</v>
      </c>
      <c r="C4" s="35">
        <v>0.19</v>
      </c>
      <c r="D4" s="35">
        <v>600</v>
      </c>
      <c r="E4" s="34">
        <v>1000</v>
      </c>
      <c r="F4" s="34" t="s">
        <v>718</v>
      </c>
      <c r="H4">
        <v>20</v>
      </c>
    </row>
    <row r="5" spans="1:8" x14ac:dyDescent="0.3">
      <c r="A5" s="34">
        <v>3</v>
      </c>
      <c r="B5" s="34" t="s">
        <v>716</v>
      </c>
      <c r="C5" s="35">
        <v>1.63</v>
      </c>
      <c r="D5" s="35">
        <v>2300</v>
      </c>
      <c r="E5" s="34">
        <v>1000</v>
      </c>
      <c r="F5" s="34" t="s">
        <v>718</v>
      </c>
      <c r="H5">
        <v>30</v>
      </c>
    </row>
    <row r="6" spans="1:8" x14ac:dyDescent="0.3">
      <c r="A6" s="34"/>
      <c r="B6" s="34"/>
      <c r="C6" s="35"/>
      <c r="D6" s="35"/>
      <c r="E6" s="67"/>
      <c r="F6" s="35"/>
      <c r="H6">
        <v>40</v>
      </c>
    </row>
    <row r="7" spans="1:8" x14ac:dyDescent="0.3">
      <c r="B7" s="34"/>
      <c r="C7" s="35"/>
      <c r="D7" s="35"/>
      <c r="E7" s="35"/>
      <c r="F7" s="35"/>
      <c r="H7">
        <v>50</v>
      </c>
    </row>
    <row r="8" spans="1:8" x14ac:dyDescent="0.3">
      <c r="A8" s="27" t="s">
        <v>719</v>
      </c>
      <c r="B8" s="34"/>
      <c r="C8" s="35"/>
      <c r="D8" s="35"/>
      <c r="E8" s="35"/>
      <c r="F8" s="35"/>
      <c r="H8">
        <v>60</v>
      </c>
    </row>
    <row r="9" spans="1:8" x14ac:dyDescent="0.3">
      <c r="A9" s="28" t="s">
        <v>149</v>
      </c>
      <c r="B9" s="28" t="s">
        <v>150</v>
      </c>
      <c r="C9" s="28" t="s">
        <v>157</v>
      </c>
      <c r="D9" s="28" t="s">
        <v>158</v>
      </c>
      <c r="E9" s="28" t="s">
        <v>487</v>
      </c>
      <c r="F9" s="28" t="s">
        <v>153</v>
      </c>
      <c r="H9">
        <v>70</v>
      </c>
    </row>
    <row r="10" spans="1:8" x14ac:dyDescent="0.3">
      <c r="A10" s="34">
        <v>1</v>
      </c>
      <c r="B10" s="34" t="s">
        <v>721</v>
      </c>
      <c r="C10" s="35">
        <v>0.25</v>
      </c>
      <c r="D10" s="35">
        <v>900</v>
      </c>
      <c r="E10" s="34">
        <v>1000</v>
      </c>
      <c r="F10" s="34" t="s">
        <v>720</v>
      </c>
      <c r="H10">
        <v>80</v>
      </c>
    </row>
    <row r="11" spans="1:8" x14ac:dyDescent="0.3">
      <c r="A11" s="34"/>
      <c r="B11" s="34"/>
      <c r="C11" s="35"/>
      <c r="D11" s="35"/>
      <c r="E11" s="35"/>
      <c r="F11" s="35"/>
      <c r="H11">
        <v>110</v>
      </c>
    </row>
    <row r="12" spans="1:8" x14ac:dyDescent="0.3">
      <c r="A12" s="34"/>
      <c r="B12" s="34"/>
      <c r="C12" s="35"/>
      <c r="D12" s="35"/>
      <c r="E12" s="35"/>
      <c r="F12" s="35"/>
      <c r="H12">
        <v>120</v>
      </c>
    </row>
    <row r="13" spans="1:8" x14ac:dyDescent="0.3">
      <c r="A13" s="34"/>
      <c r="B13" s="34"/>
      <c r="C13" s="35"/>
      <c r="D13" s="35"/>
      <c r="E13" s="68"/>
      <c r="F13" s="35"/>
      <c r="H13">
        <v>130</v>
      </c>
    </row>
    <row r="14" spans="1:8" x14ac:dyDescent="0.3">
      <c r="A14" s="34"/>
      <c r="B14" s="34"/>
      <c r="C14" s="35"/>
      <c r="D14" s="35"/>
      <c r="E14" s="68"/>
      <c r="F14" s="35"/>
      <c r="H14">
        <v>140</v>
      </c>
    </row>
    <row r="15" spans="1:8" x14ac:dyDescent="0.3">
      <c r="A15" s="34"/>
      <c r="B15" s="34"/>
      <c r="C15" s="35"/>
      <c r="D15" s="35"/>
      <c r="E15" s="68"/>
      <c r="F15" s="35"/>
      <c r="H15">
        <v>150</v>
      </c>
    </row>
    <row r="16" spans="1:8" x14ac:dyDescent="0.3">
      <c r="A16" s="34"/>
      <c r="B16" s="34"/>
      <c r="C16" s="35"/>
      <c r="D16" s="35"/>
      <c r="E16" s="68"/>
      <c r="F16" s="35"/>
      <c r="H16">
        <v>160</v>
      </c>
    </row>
    <row r="17" spans="1:8" x14ac:dyDescent="0.3">
      <c r="A17" s="34"/>
      <c r="B17" s="34"/>
      <c r="C17" s="35"/>
      <c r="D17" s="35"/>
      <c r="E17" s="68"/>
      <c r="F17" s="35"/>
      <c r="H17">
        <v>170</v>
      </c>
    </row>
    <row r="18" spans="1:8" x14ac:dyDescent="0.3">
      <c r="A18" s="34"/>
      <c r="B18" s="34"/>
      <c r="C18" s="35"/>
      <c r="D18" s="35"/>
      <c r="E18" s="68"/>
      <c r="F18" s="35"/>
      <c r="H18">
        <v>180</v>
      </c>
    </row>
    <row r="19" spans="1:8" x14ac:dyDescent="0.3">
      <c r="A19" s="34"/>
      <c r="B19" s="34"/>
      <c r="C19" s="35"/>
      <c r="D19" s="68"/>
      <c r="E19" s="35"/>
      <c r="F19" s="35"/>
      <c r="H19">
        <v>190</v>
      </c>
    </row>
    <row r="20" spans="1:8" x14ac:dyDescent="0.3">
      <c r="A20" s="34"/>
      <c r="B20" s="34"/>
      <c r="C20" s="35"/>
      <c r="D20" s="68"/>
      <c r="E20" s="35"/>
      <c r="F20" s="35"/>
      <c r="H20">
        <v>200</v>
      </c>
    </row>
    <row r="21" spans="1:8" x14ac:dyDescent="0.3">
      <c r="A21" s="34"/>
      <c r="B21" s="34"/>
      <c r="C21" s="35"/>
      <c r="D21" s="68"/>
      <c r="E21" s="35"/>
      <c r="F21" s="35"/>
      <c r="H21">
        <v>210</v>
      </c>
    </row>
    <row r="22" spans="1:8" x14ac:dyDescent="0.3">
      <c r="A22" s="34"/>
      <c r="B22" s="34"/>
      <c r="C22" s="35"/>
      <c r="D22" s="68"/>
      <c r="E22" s="35"/>
      <c r="F22" s="35"/>
      <c r="H22">
        <v>220</v>
      </c>
    </row>
    <row r="23" spans="1:8" x14ac:dyDescent="0.3">
      <c r="A23" s="34"/>
      <c r="B23" s="34"/>
      <c r="C23" s="35"/>
      <c r="D23" s="35"/>
      <c r="E23" s="35"/>
      <c r="F23" s="35"/>
      <c r="H23">
        <v>230</v>
      </c>
    </row>
    <row r="24" spans="1:8" x14ac:dyDescent="0.3">
      <c r="A24" s="34"/>
      <c r="B24" s="34"/>
      <c r="C24" s="35"/>
      <c r="D24" s="35"/>
      <c r="E24" s="35"/>
      <c r="F24" s="35"/>
      <c r="H24">
        <v>240</v>
      </c>
    </row>
    <row r="25" spans="1:8" x14ac:dyDescent="0.3">
      <c r="A25" s="34"/>
      <c r="B25" s="34"/>
      <c r="C25" s="35"/>
      <c r="D25" s="35"/>
      <c r="E25" s="35"/>
      <c r="F25" s="35"/>
      <c r="H25">
        <v>250</v>
      </c>
    </row>
    <row r="26" spans="1:8" x14ac:dyDescent="0.3">
      <c r="A26" s="34"/>
      <c r="B26" s="34"/>
      <c r="C26" s="35"/>
      <c r="D26" s="35"/>
      <c r="E26" s="35"/>
      <c r="F26" s="35"/>
      <c r="H26">
        <v>260</v>
      </c>
    </row>
    <row r="27" spans="1:8" x14ac:dyDescent="0.3">
      <c r="A27" s="34"/>
      <c r="B27" s="34"/>
      <c r="C27" s="35"/>
      <c r="D27" s="35"/>
      <c r="E27" s="35"/>
      <c r="F27" s="35"/>
      <c r="H27">
        <v>270</v>
      </c>
    </row>
    <row r="28" spans="1:8" x14ac:dyDescent="0.3">
      <c r="A28" s="34"/>
      <c r="B28" s="34"/>
      <c r="C28" s="35"/>
      <c r="D28" s="35"/>
      <c r="E28" s="35"/>
      <c r="F28" s="35"/>
      <c r="H28">
        <v>280</v>
      </c>
    </row>
    <row r="29" spans="1:8" x14ac:dyDescent="0.3">
      <c r="A29" s="34"/>
      <c r="B29" s="34"/>
      <c r="C29" s="35"/>
      <c r="D29" s="35"/>
      <c r="E29" s="35"/>
      <c r="F29" s="35"/>
      <c r="H29">
        <v>290</v>
      </c>
    </row>
    <row r="30" spans="1:8" x14ac:dyDescent="0.3">
      <c r="A30" s="34"/>
      <c r="B30" s="34"/>
      <c r="C30" s="35"/>
      <c r="D30" s="35"/>
      <c r="E30" s="35"/>
      <c r="F30" s="35"/>
      <c r="H30">
        <v>300</v>
      </c>
    </row>
    <row r="31" spans="1:8" x14ac:dyDescent="0.3">
      <c r="H31">
        <v>310</v>
      </c>
    </row>
    <row r="32" spans="1:8" x14ac:dyDescent="0.3">
      <c r="H32">
        <v>320</v>
      </c>
    </row>
    <row r="33" spans="8:8" x14ac:dyDescent="0.3">
      <c r="H33">
        <v>330</v>
      </c>
    </row>
    <row r="34" spans="8:8" x14ac:dyDescent="0.3">
      <c r="H34">
        <v>340</v>
      </c>
    </row>
    <row r="35" spans="8:8" x14ac:dyDescent="0.3">
      <c r="H35">
        <v>350</v>
      </c>
    </row>
    <row r="36" spans="8:8" x14ac:dyDescent="0.3">
      <c r="H36">
        <v>360</v>
      </c>
    </row>
    <row r="37" spans="8:8" x14ac:dyDescent="0.3">
      <c r="H37">
        <v>370</v>
      </c>
    </row>
    <row r="38" spans="8:8" x14ac:dyDescent="0.3">
      <c r="H38">
        <v>380</v>
      </c>
    </row>
    <row r="39" spans="8:8" x14ac:dyDescent="0.3">
      <c r="H39">
        <v>390</v>
      </c>
    </row>
    <row r="40" spans="8:8" x14ac:dyDescent="0.3">
      <c r="H40">
        <v>400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5"/>
  <sheetViews>
    <sheetView zoomScale="85" zoomScaleNormal="85" workbookViewId="0">
      <selection activeCell="C12" sqref="C12"/>
    </sheetView>
  </sheetViews>
  <sheetFormatPr defaultRowHeight="16.5" x14ac:dyDescent="0.3"/>
  <cols>
    <col min="1" max="1" width="25.75" bestFit="1" customWidth="1"/>
    <col min="2" max="2" width="41.25" customWidth="1"/>
    <col min="3" max="3" width="19.25" bestFit="1" customWidth="1"/>
    <col min="4" max="4" width="22.625" bestFit="1" customWidth="1"/>
    <col min="5" max="5" width="17.875" bestFit="1" customWidth="1"/>
    <col min="6" max="6" width="13.5" bestFit="1" customWidth="1"/>
  </cols>
  <sheetData>
    <row r="1" spans="1:6" x14ac:dyDescent="0.3">
      <c r="A1" s="27" t="s">
        <v>549</v>
      </c>
    </row>
    <row r="2" spans="1:6" ht="32.25" customHeight="1" x14ac:dyDescent="0.3">
      <c r="A2" s="28" t="s">
        <v>149</v>
      </c>
      <c r="B2" s="70" t="s">
        <v>150</v>
      </c>
      <c r="C2" s="30" t="s">
        <v>613</v>
      </c>
      <c r="D2" s="30" t="s">
        <v>563</v>
      </c>
      <c r="E2" s="30" t="s">
        <v>564</v>
      </c>
      <c r="F2" s="28" t="s">
        <v>153</v>
      </c>
    </row>
    <row r="3" spans="1:6" ht="16.5" customHeight="1" x14ac:dyDescent="0.3">
      <c r="A3" s="69">
        <v>1</v>
      </c>
      <c r="B3" s="71" t="s">
        <v>550</v>
      </c>
      <c r="C3" s="76">
        <v>1.6419999999999999</v>
      </c>
      <c r="D3" s="76">
        <v>0.53700000000000003</v>
      </c>
      <c r="E3" s="69">
        <v>0.623</v>
      </c>
      <c r="F3" s="69" t="s">
        <v>163</v>
      </c>
    </row>
    <row r="4" spans="1:6" ht="16.5" customHeight="1" x14ac:dyDescent="0.3">
      <c r="A4" s="69">
        <v>2</v>
      </c>
      <c r="B4" s="72" t="s">
        <v>551</v>
      </c>
      <c r="C4" s="76">
        <v>1.512</v>
      </c>
      <c r="D4" s="76">
        <v>0.54500000000000004</v>
      </c>
      <c r="E4" s="69">
        <v>0.623</v>
      </c>
      <c r="F4" s="69" t="s">
        <v>163</v>
      </c>
    </row>
    <row r="5" spans="1:6" ht="16.5" customHeight="1" x14ac:dyDescent="0.3">
      <c r="A5" s="69">
        <v>3</v>
      </c>
      <c r="B5" s="72" t="s">
        <v>552</v>
      </c>
      <c r="C5" s="76">
        <v>1.5069999999999999</v>
      </c>
      <c r="D5" s="76">
        <v>0.54600000000000004</v>
      </c>
      <c r="E5" s="69">
        <v>0.623</v>
      </c>
      <c r="F5" s="69" t="s">
        <v>163</v>
      </c>
    </row>
    <row r="6" spans="1:6" ht="16.5" customHeight="1" x14ac:dyDescent="0.3">
      <c r="A6" s="69">
        <v>4</v>
      </c>
      <c r="B6" s="72" t="s">
        <v>553</v>
      </c>
      <c r="C6" s="76">
        <v>1.4079999999999999</v>
      </c>
      <c r="D6" s="76">
        <v>0.53900000000000003</v>
      </c>
      <c r="E6" s="69">
        <v>0.623</v>
      </c>
      <c r="F6" s="69" t="s">
        <v>163</v>
      </c>
    </row>
    <row r="7" spans="1:6" ht="16.5" customHeight="1" x14ac:dyDescent="0.3">
      <c r="A7" s="69">
        <v>5</v>
      </c>
      <c r="B7" s="72" t="s">
        <v>554</v>
      </c>
      <c r="C7" s="76">
        <v>1.403</v>
      </c>
      <c r="D7" s="76">
        <v>0.54</v>
      </c>
      <c r="E7" s="69">
        <v>0.623</v>
      </c>
      <c r="F7" s="69" t="s">
        <v>163</v>
      </c>
    </row>
    <row r="8" spans="1:6" ht="16.5" customHeight="1" x14ac:dyDescent="0.3">
      <c r="A8" s="69">
        <v>6</v>
      </c>
      <c r="B8" s="72" t="s">
        <v>555</v>
      </c>
      <c r="C8" s="76">
        <v>1.399</v>
      </c>
      <c r="D8" s="76">
        <v>0.53900000000000003</v>
      </c>
      <c r="E8" s="69">
        <v>0.623</v>
      </c>
      <c r="F8" s="69" t="s">
        <v>163</v>
      </c>
    </row>
    <row r="9" spans="1:6" ht="16.5" customHeight="1" x14ac:dyDescent="0.3">
      <c r="A9" s="69">
        <v>7</v>
      </c>
      <c r="B9" s="72" t="s">
        <v>556</v>
      </c>
      <c r="C9" s="76">
        <v>1.1659999999999999</v>
      </c>
      <c r="D9" s="76">
        <v>0.48699999999999999</v>
      </c>
      <c r="E9" s="69">
        <v>0.60099999999999998</v>
      </c>
      <c r="F9" s="69" t="s">
        <v>163</v>
      </c>
    </row>
    <row r="10" spans="1:6" ht="16.5" customHeight="1" x14ac:dyDescent="0.3">
      <c r="A10" s="69">
        <v>8</v>
      </c>
      <c r="B10" s="72" t="s">
        <v>557</v>
      </c>
      <c r="C10" s="76">
        <v>1.163</v>
      </c>
      <c r="D10" s="76">
        <v>0.46899999999999997</v>
      </c>
      <c r="E10" s="69">
        <v>0.59399999999999997</v>
      </c>
      <c r="F10" s="69" t="s">
        <v>163</v>
      </c>
    </row>
    <row r="11" spans="1:6" ht="16.5" customHeight="1" x14ac:dyDescent="0.3">
      <c r="A11" s="69">
        <v>9</v>
      </c>
      <c r="B11" s="72" t="s">
        <v>558</v>
      </c>
      <c r="C11" s="76">
        <v>1.103</v>
      </c>
      <c r="D11" s="76">
        <v>0.48199999999999998</v>
      </c>
      <c r="E11" s="69">
        <v>0.60099999999999998</v>
      </c>
      <c r="F11" s="69" t="s">
        <v>163</v>
      </c>
    </row>
    <row r="12" spans="1:6" ht="16.5" customHeight="1" x14ac:dyDescent="0.3">
      <c r="A12" s="69">
        <v>10</v>
      </c>
      <c r="B12" s="72" t="s">
        <v>559</v>
      </c>
      <c r="C12" s="76">
        <v>1.1000000000000001</v>
      </c>
      <c r="D12" s="76">
        <v>0.48199999999999998</v>
      </c>
      <c r="E12" s="69">
        <v>0.60099999999999998</v>
      </c>
      <c r="F12" s="69" t="s">
        <v>163</v>
      </c>
    </row>
    <row r="13" spans="1:6" ht="16.5" customHeight="1" x14ac:dyDescent="0.3">
      <c r="A13" s="69">
        <v>11</v>
      </c>
      <c r="B13" s="72" t="s">
        <v>560</v>
      </c>
      <c r="C13" s="76">
        <v>1.1000000000000001</v>
      </c>
      <c r="D13" s="76">
        <v>0.46400000000000002</v>
      </c>
      <c r="E13" s="69">
        <v>0.59399999999999997</v>
      </c>
      <c r="F13" s="69" t="s">
        <v>163</v>
      </c>
    </row>
    <row r="14" spans="1:6" ht="16.5" customHeight="1" x14ac:dyDescent="0.3">
      <c r="A14" s="69">
        <v>12</v>
      </c>
      <c r="B14" s="72" t="s">
        <v>561</v>
      </c>
      <c r="C14" s="76">
        <v>1.097</v>
      </c>
      <c r="D14" s="76">
        <v>0.46300000000000002</v>
      </c>
      <c r="E14" s="69">
        <v>0.59399999999999997</v>
      </c>
      <c r="F14" s="69" t="s">
        <v>163</v>
      </c>
    </row>
    <row r="15" spans="1:6" ht="16.5" customHeight="1" x14ac:dyDescent="0.3">
      <c r="A15" s="69">
        <v>13</v>
      </c>
      <c r="B15" s="72" t="s">
        <v>562</v>
      </c>
      <c r="C15" s="76">
        <v>0.95499999999999996</v>
      </c>
      <c r="D15" s="76">
        <v>0.438</v>
      </c>
      <c r="E15" s="69">
        <v>0.63900000000000001</v>
      </c>
      <c r="F15" s="69" t="s">
        <v>164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zoomScale="55" zoomScaleNormal="55" workbookViewId="0">
      <selection activeCell="B2" sqref="B2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27" t="s">
        <v>167</v>
      </c>
    </row>
    <row r="2" spans="1:18" ht="45" customHeight="1" x14ac:dyDescent="0.3">
      <c r="A2" s="28" t="s">
        <v>149</v>
      </c>
      <c r="B2" s="28" t="s">
        <v>184</v>
      </c>
      <c r="C2" s="30" t="s">
        <v>303</v>
      </c>
      <c r="D2" s="30" t="s">
        <v>179</v>
      </c>
      <c r="E2" s="30" t="s">
        <v>178</v>
      </c>
      <c r="F2" s="30" t="s">
        <v>176</v>
      </c>
      <c r="G2" s="30" t="s">
        <v>177</v>
      </c>
      <c r="H2" s="30" t="s">
        <v>305</v>
      </c>
      <c r="I2" s="30" t="s">
        <v>180</v>
      </c>
      <c r="J2" s="30" t="s">
        <v>181</v>
      </c>
      <c r="K2" s="30" t="s">
        <v>182</v>
      </c>
      <c r="L2" s="30" t="s">
        <v>168</v>
      </c>
      <c r="M2" s="30" t="s">
        <v>170</v>
      </c>
      <c r="N2" s="30" t="s">
        <v>171</v>
      </c>
      <c r="O2" s="30" t="s">
        <v>183</v>
      </c>
      <c r="P2" s="30" t="s">
        <v>204</v>
      </c>
      <c r="Q2" s="28" t="s">
        <v>172</v>
      </c>
      <c r="R2" s="28" t="s">
        <v>169</v>
      </c>
    </row>
    <row r="3" spans="1:18" x14ac:dyDescent="0.3">
      <c r="A3">
        <v>1</v>
      </c>
      <c r="B3" t="s">
        <v>185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31">
        <v>0.103073</v>
      </c>
      <c r="N3" s="31">
        <v>0.84467800000000004</v>
      </c>
      <c r="O3">
        <v>1</v>
      </c>
      <c r="P3">
        <v>15331050</v>
      </c>
      <c r="Q3" s="29" t="s">
        <v>173</v>
      </c>
      <c r="R3" t="s">
        <v>174</v>
      </c>
    </row>
    <row r="4" spans="1:18" x14ac:dyDescent="0.3">
      <c r="A4">
        <v>2</v>
      </c>
      <c r="B4" t="s">
        <v>186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31">
        <v>0.106545</v>
      </c>
      <c r="N4" s="31">
        <v>0.84458100000000003</v>
      </c>
      <c r="O4">
        <v>1</v>
      </c>
      <c r="P4">
        <v>15265257</v>
      </c>
      <c r="Q4" s="29" t="s">
        <v>173</v>
      </c>
      <c r="R4" t="s">
        <v>174</v>
      </c>
    </row>
    <row r="5" spans="1:18" x14ac:dyDescent="0.3">
      <c r="A5">
        <v>3</v>
      </c>
      <c r="B5" t="s">
        <v>187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31">
        <v>7.3107000000000005E-2</v>
      </c>
      <c r="N5" s="31">
        <v>0.84560100000000005</v>
      </c>
      <c r="O5">
        <v>1</v>
      </c>
      <c r="P5">
        <v>15528172</v>
      </c>
      <c r="Q5" s="29" t="s">
        <v>173</v>
      </c>
      <c r="R5" t="s">
        <v>174</v>
      </c>
    </row>
    <row r="6" spans="1:18" x14ac:dyDescent="0.3">
      <c r="A6">
        <v>4</v>
      </c>
      <c r="B6" t="s">
        <v>188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31">
        <v>7.0472999999999994E-2</v>
      </c>
      <c r="N6" s="31">
        <v>0.84600500000000001</v>
      </c>
      <c r="O6">
        <v>1</v>
      </c>
      <c r="P6">
        <v>15462634</v>
      </c>
      <c r="Q6" s="29" t="s">
        <v>173</v>
      </c>
      <c r="R6" t="s">
        <v>174</v>
      </c>
    </row>
    <row r="7" spans="1:18" x14ac:dyDescent="0.3">
      <c r="A7">
        <v>5</v>
      </c>
      <c r="B7" t="s">
        <v>189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31">
        <v>2.5614000000000001E-2</v>
      </c>
      <c r="N7" s="31">
        <v>0.84505600000000003</v>
      </c>
      <c r="O7">
        <v>1</v>
      </c>
      <c r="P7">
        <v>14148574</v>
      </c>
      <c r="Q7" s="29" t="s">
        <v>173</v>
      </c>
      <c r="R7" t="s">
        <v>174</v>
      </c>
    </row>
    <row r="8" spans="1:18" x14ac:dyDescent="0.3">
      <c r="A8">
        <v>6</v>
      </c>
      <c r="B8" t="s">
        <v>190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31">
        <v>2.5614000000000001E-2</v>
      </c>
      <c r="N8" s="31">
        <v>0.84542600000000001</v>
      </c>
      <c r="O8">
        <v>1</v>
      </c>
      <c r="P8">
        <v>13623772</v>
      </c>
      <c r="Q8" s="29" t="s">
        <v>173</v>
      </c>
      <c r="R8" t="s">
        <v>174</v>
      </c>
    </row>
    <row r="9" spans="1:18" x14ac:dyDescent="0.3">
      <c r="A9">
        <v>7</v>
      </c>
      <c r="B9" t="s">
        <v>191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31">
        <v>9.7212999999999994E-2</v>
      </c>
      <c r="N9" s="31">
        <v>0.84510399999999997</v>
      </c>
      <c r="O9">
        <v>1</v>
      </c>
      <c r="P9">
        <v>15132895</v>
      </c>
      <c r="Q9" s="29" t="s">
        <v>173</v>
      </c>
      <c r="R9" t="s">
        <v>174</v>
      </c>
    </row>
    <row r="10" spans="1:18" x14ac:dyDescent="0.3">
      <c r="A10">
        <v>8</v>
      </c>
      <c r="B10" t="s">
        <v>192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31">
        <v>9.6337999999999993E-2</v>
      </c>
      <c r="N10" s="31">
        <v>0.84516899999999995</v>
      </c>
      <c r="O10">
        <v>1</v>
      </c>
      <c r="P10">
        <v>15132638</v>
      </c>
      <c r="Q10" s="29" t="s">
        <v>173</v>
      </c>
      <c r="R10" t="s">
        <v>174</v>
      </c>
    </row>
    <row r="11" spans="1:18" x14ac:dyDescent="0.3">
      <c r="A11">
        <v>9</v>
      </c>
      <c r="B11" t="s">
        <v>193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31">
        <v>0.84534699999999996</v>
      </c>
      <c r="N11" s="31">
        <v>3.7488E-2</v>
      </c>
      <c r="O11">
        <v>1</v>
      </c>
      <c r="P11">
        <v>13159618</v>
      </c>
      <c r="Q11" s="29" t="s">
        <v>173</v>
      </c>
      <c r="R11" t="s">
        <v>174</v>
      </c>
    </row>
    <row r="12" spans="1:18" x14ac:dyDescent="0.3">
      <c r="A12">
        <v>10</v>
      </c>
      <c r="B12" t="s">
        <v>194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31">
        <v>0.84515700000000005</v>
      </c>
      <c r="N12" s="31">
        <v>4.2500000000000003E-2</v>
      </c>
      <c r="O12">
        <v>1</v>
      </c>
      <c r="P12">
        <v>12501173</v>
      </c>
      <c r="Q12" s="29" t="s">
        <v>173</v>
      </c>
      <c r="R12" t="s">
        <v>174</v>
      </c>
    </row>
    <row r="13" spans="1:18" x14ac:dyDescent="0.3">
      <c r="A13">
        <v>11</v>
      </c>
      <c r="B13" t="s">
        <v>195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31">
        <v>0.84517500000000001</v>
      </c>
      <c r="N13" s="31">
        <v>3.0463E-2</v>
      </c>
      <c r="O13">
        <v>1</v>
      </c>
      <c r="P13">
        <v>11252651</v>
      </c>
      <c r="Q13" s="29" t="s">
        <v>173</v>
      </c>
      <c r="R13" t="s">
        <v>174</v>
      </c>
    </row>
    <row r="14" spans="1:18" x14ac:dyDescent="0.3">
      <c r="A14">
        <v>12</v>
      </c>
      <c r="B14" t="s">
        <v>196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31">
        <v>0.84590100000000001</v>
      </c>
      <c r="N14" s="31">
        <v>5.4531999999999997E-2</v>
      </c>
      <c r="O14">
        <v>1</v>
      </c>
      <c r="P14">
        <v>11056299</v>
      </c>
      <c r="Q14" s="29" t="s">
        <v>173</v>
      </c>
      <c r="R14" t="s">
        <v>174</v>
      </c>
    </row>
    <row r="15" spans="1:18" x14ac:dyDescent="0.3">
      <c r="A15">
        <v>13</v>
      </c>
      <c r="B15" t="s">
        <v>197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31">
        <v>0.84520099999999998</v>
      </c>
      <c r="N15" s="31">
        <v>3.2468999999999998E-2</v>
      </c>
      <c r="O15">
        <v>1</v>
      </c>
      <c r="P15">
        <v>14016735</v>
      </c>
      <c r="Q15" s="29" t="s">
        <v>173</v>
      </c>
      <c r="R15" t="s">
        <v>174</v>
      </c>
    </row>
    <row r="16" spans="1:18" x14ac:dyDescent="0.3">
      <c r="A16">
        <v>14</v>
      </c>
      <c r="B16" t="s">
        <v>198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31">
        <v>0.84620700000000004</v>
      </c>
      <c r="N16" s="31">
        <v>3.0227E-2</v>
      </c>
      <c r="O16">
        <v>1</v>
      </c>
      <c r="P16">
        <v>14541016</v>
      </c>
      <c r="Q16" s="29" t="s">
        <v>173</v>
      </c>
      <c r="R16" t="s">
        <v>174</v>
      </c>
    </row>
    <row r="17" spans="1:18" x14ac:dyDescent="0.3">
      <c r="A17">
        <v>15</v>
      </c>
      <c r="B17" t="s">
        <v>199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31">
        <v>0.84672199999999997</v>
      </c>
      <c r="N17" s="31">
        <v>2.4898E-2</v>
      </c>
      <c r="O17">
        <v>1</v>
      </c>
      <c r="P17">
        <v>12503225</v>
      </c>
      <c r="Q17" s="29" t="s">
        <v>173</v>
      </c>
      <c r="R17" t="s">
        <v>174</v>
      </c>
    </row>
    <row r="18" spans="1:18" x14ac:dyDescent="0.3">
      <c r="A18">
        <v>16</v>
      </c>
      <c r="B18" t="s">
        <v>200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31">
        <v>0.84557899999999997</v>
      </c>
      <c r="N18" s="31">
        <v>2.3885E-2</v>
      </c>
      <c r="O18">
        <v>1</v>
      </c>
      <c r="P18">
        <v>12172460</v>
      </c>
      <c r="Q18" s="29" t="s">
        <v>173</v>
      </c>
      <c r="R18" t="s">
        <v>174</v>
      </c>
    </row>
    <row r="19" spans="1:18" x14ac:dyDescent="0.3">
      <c r="A19">
        <v>17</v>
      </c>
      <c r="B19" t="s">
        <v>201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31">
        <v>0.84402900000000003</v>
      </c>
      <c r="N19" s="31">
        <v>2.3574999999999999E-2</v>
      </c>
      <c r="O19">
        <v>1</v>
      </c>
      <c r="P19">
        <v>11581086</v>
      </c>
      <c r="Q19" s="29" t="s">
        <v>173</v>
      </c>
      <c r="R19" t="s">
        <v>174</v>
      </c>
    </row>
    <row r="20" spans="1:18" x14ac:dyDescent="0.3">
      <c r="A20">
        <v>18</v>
      </c>
      <c r="B20" t="s">
        <v>202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31">
        <v>0.84684800000000005</v>
      </c>
      <c r="N20" s="31">
        <v>3.7915999999999998E-2</v>
      </c>
      <c r="O20">
        <v>1</v>
      </c>
      <c r="P20">
        <v>10069127</v>
      </c>
      <c r="Q20" s="29" t="s">
        <v>173</v>
      </c>
      <c r="R20" t="s">
        <v>174</v>
      </c>
    </row>
    <row r="21" spans="1:18" x14ac:dyDescent="0.3">
      <c r="A21">
        <v>19</v>
      </c>
      <c r="B21" t="s">
        <v>209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29" t="s">
        <v>175</v>
      </c>
      <c r="R21" t="s">
        <v>205</v>
      </c>
    </row>
    <row r="22" spans="1:18" x14ac:dyDescent="0.3">
      <c r="A22">
        <v>20</v>
      </c>
      <c r="B22" t="s">
        <v>210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29" t="s">
        <v>175</v>
      </c>
      <c r="R22" t="s">
        <v>205</v>
      </c>
    </row>
    <row r="23" spans="1:18" x14ac:dyDescent="0.3">
      <c r="A23">
        <v>21</v>
      </c>
      <c r="B23" t="s">
        <v>211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29" t="s">
        <v>175</v>
      </c>
      <c r="R23" t="s">
        <v>205</v>
      </c>
    </row>
    <row r="24" spans="1:18" x14ac:dyDescent="0.3">
      <c r="A24">
        <v>22</v>
      </c>
      <c r="B24" t="s">
        <v>212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29" t="s">
        <v>175</v>
      </c>
      <c r="R24" t="s">
        <v>205</v>
      </c>
    </row>
    <row r="25" spans="1:18" x14ac:dyDescent="0.3">
      <c r="A25">
        <v>23</v>
      </c>
      <c r="B25" t="s">
        <v>213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29" t="s">
        <v>175</v>
      </c>
      <c r="R25" t="s">
        <v>205</v>
      </c>
    </row>
    <row r="26" spans="1:18" x14ac:dyDescent="0.3">
      <c r="A26">
        <v>24</v>
      </c>
      <c r="B26" t="s">
        <v>214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29" t="s">
        <v>175</v>
      </c>
      <c r="R26" t="s">
        <v>205</v>
      </c>
    </row>
    <row r="27" spans="1:18" x14ac:dyDescent="0.3">
      <c r="A27">
        <v>25</v>
      </c>
      <c r="B27" t="s">
        <v>215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29" t="s">
        <v>175</v>
      </c>
      <c r="R27" t="s">
        <v>205</v>
      </c>
    </row>
    <row r="28" spans="1:18" x14ac:dyDescent="0.3">
      <c r="A28">
        <v>26</v>
      </c>
      <c r="B28" t="s">
        <v>216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29" t="s">
        <v>175</v>
      </c>
      <c r="R28" t="s">
        <v>205</v>
      </c>
    </row>
    <row r="29" spans="1:18" x14ac:dyDescent="0.3">
      <c r="A29">
        <v>27</v>
      </c>
      <c r="B29" t="s">
        <v>217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29" t="s">
        <v>175</v>
      </c>
      <c r="R29" t="s">
        <v>205</v>
      </c>
    </row>
    <row r="30" spans="1:18" x14ac:dyDescent="0.3">
      <c r="A30">
        <v>28</v>
      </c>
      <c r="B30" t="s">
        <v>218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29" t="s">
        <v>175</v>
      </c>
      <c r="R30" t="s">
        <v>205</v>
      </c>
    </row>
    <row r="31" spans="1:18" x14ac:dyDescent="0.3">
      <c r="A31">
        <v>29</v>
      </c>
      <c r="B31" t="s">
        <v>219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29" t="s">
        <v>175</v>
      </c>
      <c r="R31" t="s">
        <v>205</v>
      </c>
    </row>
    <row r="32" spans="1:18" x14ac:dyDescent="0.3">
      <c r="A32">
        <v>30</v>
      </c>
      <c r="B32" t="s">
        <v>220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29" t="s">
        <v>175</v>
      </c>
      <c r="R32" t="s">
        <v>206</v>
      </c>
    </row>
    <row r="33" spans="1:18" x14ac:dyDescent="0.3">
      <c r="A33">
        <v>31</v>
      </c>
      <c r="B33" t="s">
        <v>221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29" t="s">
        <v>175</v>
      </c>
      <c r="R33" t="s">
        <v>206</v>
      </c>
    </row>
    <row r="34" spans="1:18" x14ac:dyDescent="0.3">
      <c r="A34">
        <v>32</v>
      </c>
      <c r="B34" t="s">
        <v>222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29" t="s">
        <v>175</v>
      </c>
      <c r="R34" t="s">
        <v>206</v>
      </c>
    </row>
    <row r="35" spans="1:18" x14ac:dyDescent="0.3">
      <c r="A35">
        <v>33</v>
      </c>
      <c r="B35" t="s">
        <v>223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29" t="s">
        <v>175</v>
      </c>
      <c r="R35" t="s">
        <v>206</v>
      </c>
    </row>
    <row r="36" spans="1:18" x14ac:dyDescent="0.3">
      <c r="A36">
        <v>34</v>
      </c>
      <c r="B36" t="s">
        <v>224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29" t="s">
        <v>175</v>
      </c>
      <c r="R36" t="s">
        <v>206</v>
      </c>
    </row>
    <row r="37" spans="1:18" x14ac:dyDescent="0.3">
      <c r="A37">
        <v>35</v>
      </c>
      <c r="B37" t="s">
        <v>225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29" t="s">
        <v>175</v>
      </c>
      <c r="R37" t="s">
        <v>206</v>
      </c>
    </row>
    <row r="38" spans="1:18" x14ac:dyDescent="0.3">
      <c r="A38">
        <v>36</v>
      </c>
      <c r="B38" t="s">
        <v>226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29" t="s">
        <v>175</v>
      </c>
      <c r="R38" t="s">
        <v>206</v>
      </c>
    </row>
    <row r="39" spans="1:18" x14ac:dyDescent="0.3">
      <c r="A39">
        <v>37</v>
      </c>
      <c r="B39" t="s">
        <v>227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29" t="s">
        <v>175</v>
      </c>
      <c r="R39" t="s">
        <v>206</v>
      </c>
    </row>
    <row r="40" spans="1:18" x14ac:dyDescent="0.3">
      <c r="A40">
        <v>38</v>
      </c>
      <c r="B40" t="s">
        <v>228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29" t="s">
        <v>175</v>
      </c>
      <c r="R40" t="s">
        <v>206</v>
      </c>
    </row>
    <row r="41" spans="1:18" x14ac:dyDescent="0.3">
      <c r="A41">
        <v>39</v>
      </c>
      <c r="B41" t="s">
        <v>229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29" t="s">
        <v>175</v>
      </c>
      <c r="R41" t="s">
        <v>206</v>
      </c>
    </row>
    <row r="42" spans="1:18" x14ac:dyDescent="0.3">
      <c r="A42">
        <v>40</v>
      </c>
      <c r="B42" t="s">
        <v>230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29" t="s">
        <v>175</v>
      </c>
      <c r="R42" t="s">
        <v>206</v>
      </c>
    </row>
    <row r="43" spans="1:18" x14ac:dyDescent="0.3">
      <c r="A43">
        <v>41</v>
      </c>
      <c r="B43" t="s">
        <v>231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29" t="s">
        <v>175</v>
      </c>
      <c r="R43" t="s">
        <v>206</v>
      </c>
    </row>
    <row r="44" spans="1:18" x14ac:dyDescent="0.3">
      <c r="A44">
        <v>42</v>
      </c>
      <c r="B44" t="s">
        <v>232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29" t="s">
        <v>175</v>
      </c>
      <c r="R44" t="s">
        <v>206</v>
      </c>
    </row>
    <row r="45" spans="1:18" x14ac:dyDescent="0.3">
      <c r="A45">
        <v>43</v>
      </c>
      <c r="B45" t="s">
        <v>233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29" t="s">
        <v>175</v>
      </c>
      <c r="R45" t="s">
        <v>206</v>
      </c>
    </row>
    <row r="46" spans="1:18" x14ac:dyDescent="0.3">
      <c r="A46">
        <v>44</v>
      </c>
      <c r="B46" t="s">
        <v>234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29" t="s">
        <v>175</v>
      </c>
      <c r="R46" t="s">
        <v>206</v>
      </c>
    </row>
    <row r="47" spans="1:18" x14ac:dyDescent="0.3">
      <c r="A47">
        <v>45</v>
      </c>
      <c r="B47" t="s">
        <v>235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29" t="s">
        <v>175</v>
      </c>
      <c r="R47" t="s">
        <v>206</v>
      </c>
    </row>
    <row r="48" spans="1:18" x14ac:dyDescent="0.3">
      <c r="A48">
        <v>46</v>
      </c>
      <c r="B48" t="s">
        <v>236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29" t="s">
        <v>175</v>
      </c>
      <c r="R48" t="s">
        <v>207</v>
      </c>
    </row>
    <row r="49" spans="1:18" x14ac:dyDescent="0.3">
      <c r="A49">
        <v>47</v>
      </c>
      <c r="B49" t="s">
        <v>237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29" t="s">
        <v>175</v>
      </c>
      <c r="R49" t="s">
        <v>207</v>
      </c>
    </row>
    <row r="50" spans="1:18" x14ac:dyDescent="0.3">
      <c r="A50">
        <v>48</v>
      </c>
      <c r="B50" t="s">
        <v>238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29" t="s">
        <v>175</v>
      </c>
      <c r="R50" t="s">
        <v>208</v>
      </c>
    </row>
    <row r="52" spans="1:18" x14ac:dyDescent="0.3">
      <c r="A52" s="27" t="s">
        <v>239</v>
      </c>
    </row>
    <row r="53" spans="1:18" ht="63" customHeight="1" x14ac:dyDescent="0.3">
      <c r="A53" s="28" t="s">
        <v>149</v>
      </c>
      <c r="B53" s="28" t="s">
        <v>150</v>
      </c>
      <c r="C53" s="30" t="s">
        <v>240</v>
      </c>
      <c r="D53" s="30" t="s">
        <v>241</v>
      </c>
      <c r="E53" s="30" t="s">
        <v>242</v>
      </c>
      <c r="F53" s="30" t="s">
        <v>244</v>
      </c>
      <c r="G53" s="30" t="s">
        <v>243</v>
      </c>
      <c r="H53" s="30" t="s">
        <v>245</v>
      </c>
      <c r="I53" s="30" t="s">
        <v>246</v>
      </c>
      <c r="J53" s="30" t="s">
        <v>247</v>
      </c>
      <c r="K53" s="30" t="s">
        <v>248</v>
      </c>
      <c r="L53" s="30" t="s">
        <v>249</v>
      </c>
      <c r="M53" s="30" t="s">
        <v>250</v>
      </c>
      <c r="N53" s="30" t="s">
        <v>153</v>
      </c>
    </row>
    <row r="54" spans="1:18" x14ac:dyDescent="0.3">
      <c r="A54">
        <v>1</v>
      </c>
      <c r="B54" t="s">
        <v>251</v>
      </c>
      <c r="C54" s="33">
        <v>2.8730000000000001E-3</v>
      </c>
      <c r="D54" s="33">
        <v>7.7999999999999999E-5</v>
      </c>
      <c r="E54">
        <v>0</v>
      </c>
      <c r="F54" s="33">
        <v>3.9999999999999998E-6</v>
      </c>
      <c r="G54" s="33">
        <v>0</v>
      </c>
      <c r="H54">
        <v>0</v>
      </c>
      <c r="I54" s="33">
        <v>1002.737</v>
      </c>
      <c r="J54" s="33">
        <v>1.2324E-2</v>
      </c>
      <c r="K54" s="33">
        <v>0</v>
      </c>
      <c r="L54" s="33">
        <v>28.969999000000001</v>
      </c>
      <c r="M54">
        <v>101325</v>
      </c>
      <c r="N54" t="s">
        <v>274</v>
      </c>
    </row>
    <row r="55" spans="1:18" x14ac:dyDescent="0.3">
      <c r="A55">
        <v>2</v>
      </c>
      <c r="B55" t="s">
        <v>252</v>
      </c>
      <c r="C55" s="33">
        <v>2.2850000000000001E-3</v>
      </c>
      <c r="D55" s="33">
        <v>5.1E-5</v>
      </c>
      <c r="E55">
        <v>0</v>
      </c>
      <c r="F55" s="33">
        <v>3.0000000000000001E-6</v>
      </c>
      <c r="G55" s="33">
        <v>0</v>
      </c>
      <c r="H55">
        <v>0</v>
      </c>
      <c r="I55" s="33">
        <v>521.92901600000005</v>
      </c>
      <c r="J55" s="33">
        <v>0</v>
      </c>
      <c r="K55" s="33">
        <v>0</v>
      </c>
      <c r="L55" s="33">
        <v>39.948002000000002</v>
      </c>
      <c r="M55">
        <v>101325</v>
      </c>
      <c r="N55" t="s">
        <v>274</v>
      </c>
    </row>
    <row r="56" spans="1:18" x14ac:dyDescent="0.3">
      <c r="A56">
        <v>3</v>
      </c>
      <c r="B56" t="s">
        <v>253</v>
      </c>
      <c r="C56" s="33">
        <v>9.4399999999999996E-4</v>
      </c>
      <c r="D56" s="33">
        <v>2.8E-5</v>
      </c>
      <c r="E56">
        <v>0</v>
      </c>
      <c r="F56" s="33">
        <v>1.9999999999999999E-6</v>
      </c>
      <c r="G56" s="33">
        <v>0</v>
      </c>
      <c r="H56">
        <v>0</v>
      </c>
      <c r="I56" s="33">
        <v>248.091003</v>
      </c>
      <c r="J56" s="33">
        <v>0</v>
      </c>
      <c r="K56" s="33">
        <v>0</v>
      </c>
      <c r="L56" s="33">
        <v>83.800003000000004</v>
      </c>
      <c r="M56">
        <v>101325</v>
      </c>
      <c r="N56" t="s">
        <v>274</v>
      </c>
    </row>
    <row r="57" spans="1:18" x14ac:dyDescent="0.3">
      <c r="A57">
        <v>4</v>
      </c>
      <c r="B57" t="s">
        <v>254</v>
      </c>
      <c r="C57" s="33">
        <v>4.5399999999999998E-4</v>
      </c>
      <c r="D57" s="33">
        <v>1.7E-5</v>
      </c>
      <c r="E57">
        <v>0</v>
      </c>
      <c r="F57" s="33">
        <v>9.9999999999999995E-7</v>
      </c>
      <c r="G57" s="33">
        <v>0</v>
      </c>
      <c r="H57">
        <v>0</v>
      </c>
      <c r="I57" s="33">
        <v>158.33999600000001</v>
      </c>
      <c r="J57" s="33">
        <v>0</v>
      </c>
      <c r="K57" s="33">
        <v>0</v>
      </c>
      <c r="L57" s="33">
        <v>131.300003</v>
      </c>
      <c r="M57">
        <v>101325</v>
      </c>
      <c r="N57" t="s">
        <v>274</v>
      </c>
    </row>
    <row r="58" spans="1:18" x14ac:dyDescent="0.3">
      <c r="A58">
        <v>5</v>
      </c>
      <c r="B58" t="s">
        <v>255</v>
      </c>
      <c r="C58" s="33">
        <v>1.2999999999999999E-2</v>
      </c>
      <c r="D58" s="33">
        <v>0</v>
      </c>
      <c r="E58">
        <v>0</v>
      </c>
      <c r="F58" s="33">
        <v>7.2099999999999996E-4</v>
      </c>
      <c r="G58" s="33">
        <v>4.8999999999999998E-5</v>
      </c>
      <c r="H58">
        <v>0</v>
      </c>
      <c r="I58" s="33">
        <v>0.41860000000000003</v>
      </c>
      <c r="J58" s="33">
        <v>0</v>
      </c>
      <c r="K58" s="33">
        <v>0</v>
      </c>
      <c r="L58" s="33">
        <v>146.10000600000001</v>
      </c>
      <c r="M58">
        <v>101325</v>
      </c>
      <c r="N58" t="s">
        <v>274</v>
      </c>
    </row>
    <row r="59" spans="1:18" x14ac:dyDescent="0.3">
      <c r="A59">
        <v>6</v>
      </c>
      <c r="B59" t="s">
        <v>256</v>
      </c>
      <c r="C59" s="33">
        <v>2.8730000000000001E-3</v>
      </c>
      <c r="D59" s="33">
        <v>7.7999999999999999E-5</v>
      </c>
      <c r="E59">
        <v>0</v>
      </c>
      <c r="F59" s="33">
        <v>3.9999999999999998E-6</v>
      </c>
      <c r="G59" s="33">
        <v>0</v>
      </c>
      <c r="H59">
        <v>0</v>
      </c>
      <c r="I59" s="33">
        <v>1002.737</v>
      </c>
      <c r="J59" s="33">
        <v>1.2324E-2</v>
      </c>
      <c r="K59" s="33">
        <v>0</v>
      </c>
      <c r="L59" s="33">
        <v>28.969999000000001</v>
      </c>
      <c r="M59">
        <v>101325</v>
      </c>
      <c r="N59" t="s">
        <v>274</v>
      </c>
    </row>
    <row r="60" spans="1:18" x14ac:dyDescent="0.3">
      <c r="A60">
        <v>7</v>
      </c>
      <c r="B60" t="s">
        <v>257</v>
      </c>
      <c r="C60" s="33">
        <v>1.2999999999999999E-2</v>
      </c>
      <c r="D60" s="33">
        <v>0</v>
      </c>
      <c r="E60">
        <v>0</v>
      </c>
      <c r="F60" s="33">
        <v>7.2099999999999996E-4</v>
      </c>
      <c r="G60" s="33">
        <v>4.8999999999999998E-5</v>
      </c>
      <c r="H60">
        <v>0</v>
      </c>
      <c r="I60" s="33">
        <v>0.41860000000000003</v>
      </c>
      <c r="J60" s="33">
        <v>0</v>
      </c>
      <c r="K60" s="33">
        <v>0</v>
      </c>
      <c r="L60" s="33">
        <v>146.10000600000001</v>
      </c>
      <c r="M60">
        <v>101325</v>
      </c>
      <c r="N60" t="s">
        <v>274</v>
      </c>
    </row>
    <row r="61" spans="1:18" x14ac:dyDescent="0.3">
      <c r="A61">
        <v>8</v>
      </c>
      <c r="B61" t="s">
        <v>258</v>
      </c>
      <c r="C61" s="33">
        <v>2.8730000000000001E-3</v>
      </c>
      <c r="D61" s="33">
        <v>7.7999999999999999E-5</v>
      </c>
      <c r="E61">
        <v>0</v>
      </c>
      <c r="F61" s="33">
        <v>3.9999999999999998E-6</v>
      </c>
      <c r="G61" s="33">
        <v>0</v>
      </c>
      <c r="H61">
        <v>0</v>
      </c>
      <c r="I61" s="33">
        <v>1002.737</v>
      </c>
      <c r="J61" s="33">
        <v>1.2324E-2</v>
      </c>
      <c r="K61" s="33">
        <v>0</v>
      </c>
      <c r="L61" s="33">
        <v>28.969999000000001</v>
      </c>
      <c r="M61">
        <v>101325</v>
      </c>
      <c r="N61" t="s">
        <v>274</v>
      </c>
    </row>
    <row r="62" spans="1:18" x14ac:dyDescent="0.3">
      <c r="A62">
        <v>9</v>
      </c>
      <c r="B62" t="s">
        <v>259</v>
      </c>
      <c r="C62" s="33">
        <v>2.8730000000000001E-3</v>
      </c>
      <c r="D62" s="33">
        <v>7.7999999999999999E-5</v>
      </c>
      <c r="E62">
        <v>0</v>
      </c>
      <c r="F62" s="33">
        <v>3.9999999999999998E-6</v>
      </c>
      <c r="G62" s="33">
        <v>0</v>
      </c>
      <c r="H62">
        <v>0</v>
      </c>
      <c r="I62" s="33">
        <v>1002.737</v>
      </c>
      <c r="J62" s="33">
        <v>1.2324E-2</v>
      </c>
      <c r="K62" s="33">
        <v>0</v>
      </c>
      <c r="L62" s="33">
        <v>28.969999000000001</v>
      </c>
      <c r="M62">
        <v>0.133322</v>
      </c>
      <c r="N62" t="s">
        <v>274</v>
      </c>
    </row>
    <row r="63" spans="1:18" x14ac:dyDescent="0.3">
      <c r="A63">
        <v>10</v>
      </c>
      <c r="B63" t="s">
        <v>260</v>
      </c>
      <c r="C63" s="33">
        <v>2.284E-3</v>
      </c>
      <c r="D63" s="33">
        <v>8.0000000000000007E-5</v>
      </c>
      <c r="E63">
        <v>0</v>
      </c>
      <c r="F63" s="33">
        <v>3.0000000000000001E-6</v>
      </c>
      <c r="G63" s="33">
        <v>0</v>
      </c>
      <c r="H63">
        <v>0</v>
      </c>
      <c r="I63" s="33">
        <v>1008</v>
      </c>
      <c r="J63" s="33">
        <v>0</v>
      </c>
      <c r="K63" s="33">
        <v>0</v>
      </c>
      <c r="L63" s="33">
        <v>28.969999000000001</v>
      </c>
      <c r="M63">
        <v>101325</v>
      </c>
      <c r="N63" t="s">
        <v>274</v>
      </c>
    </row>
    <row r="64" spans="1:18" x14ac:dyDescent="0.3">
      <c r="A64">
        <v>11</v>
      </c>
      <c r="B64" t="s">
        <v>261</v>
      </c>
      <c r="C64" s="33">
        <v>2.6679999999999998E-3</v>
      </c>
      <c r="D64" s="33">
        <v>5.0000000000000002E-5</v>
      </c>
      <c r="E64">
        <v>0</v>
      </c>
      <c r="F64" s="33">
        <v>3.9999999999999998E-6</v>
      </c>
      <c r="G64" s="33">
        <v>0</v>
      </c>
      <c r="H64">
        <v>0</v>
      </c>
      <c r="I64" s="33">
        <v>519</v>
      </c>
      <c r="J64" s="33">
        <v>0</v>
      </c>
      <c r="K64" s="33">
        <v>0</v>
      </c>
      <c r="L64" s="33">
        <v>39.948002000000002</v>
      </c>
      <c r="M64">
        <v>101325</v>
      </c>
      <c r="N64" t="s">
        <v>274</v>
      </c>
    </row>
    <row r="65" spans="1:14" x14ac:dyDescent="0.3">
      <c r="A65">
        <v>12</v>
      </c>
      <c r="B65" t="s">
        <v>262</v>
      </c>
      <c r="C65" s="33">
        <v>9.9299999999999996E-4</v>
      </c>
      <c r="D65" s="33">
        <v>2.8E-5</v>
      </c>
      <c r="E65">
        <v>0</v>
      </c>
      <c r="F65" s="33">
        <v>3.9999999999999998E-6</v>
      </c>
      <c r="G65" s="33">
        <v>0</v>
      </c>
      <c r="H65">
        <v>0</v>
      </c>
      <c r="I65" s="33">
        <v>245</v>
      </c>
      <c r="J65" s="33">
        <v>0</v>
      </c>
      <c r="K65" s="33">
        <v>0</v>
      </c>
      <c r="L65" s="33">
        <v>83.800003000000004</v>
      </c>
      <c r="M65">
        <v>101325</v>
      </c>
      <c r="N65" t="s">
        <v>274</v>
      </c>
    </row>
    <row r="66" spans="1:14" x14ac:dyDescent="0.3">
      <c r="A66">
        <v>13</v>
      </c>
      <c r="B66" t="s">
        <v>263</v>
      </c>
      <c r="C66" s="33">
        <v>3.8499999999999998E-4</v>
      </c>
      <c r="D66" s="33">
        <v>1.7E-5</v>
      </c>
      <c r="E66">
        <v>0</v>
      </c>
      <c r="F66" s="33">
        <v>9.9999999999999995E-7</v>
      </c>
      <c r="G66" s="33">
        <v>0</v>
      </c>
      <c r="H66">
        <v>0</v>
      </c>
      <c r="I66" s="33">
        <v>161</v>
      </c>
      <c r="J66" s="33">
        <v>0</v>
      </c>
      <c r="K66" s="33">
        <v>0</v>
      </c>
      <c r="L66" s="33">
        <v>131.300003</v>
      </c>
      <c r="M66">
        <v>101325</v>
      </c>
      <c r="N66" t="s">
        <v>274</v>
      </c>
    </row>
    <row r="67" spans="1:14" x14ac:dyDescent="0.3">
      <c r="A67">
        <v>14</v>
      </c>
      <c r="B67" t="s">
        <v>264</v>
      </c>
      <c r="C67" s="33">
        <v>1.2999999999999999E-2</v>
      </c>
      <c r="D67" s="33">
        <v>0</v>
      </c>
      <c r="E67">
        <v>0</v>
      </c>
      <c r="F67" s="33">
        <v>7.2099999999999996E-4</v>
      </c>
      <c r="G67" s="33">
        <v>4.8999999999999998E-5</v>
      </c>
      <c r="H67">
        <v>0</v>
      </c>
      <c r="I67" s="33">
        <v>0.41860000000000003</v>
      </c>
      <c r="J67" s="33">
        <v>0</v>
      </c>
      <c r="K67" s="33">
        <v>0</v>
      </c>
      <c r="L67" s="33">
        <v>146.10000600000001</v>
      </c>
      <c r="M67">
        <v>101325</v>
      </c>
      <c r="N67" t="s">
        <v>274</v>
      </c>
    </row>
    <row r="68" spans="1:14" x14ac:dyDescent="0.3">
      <c r="A68">
        <v>15</v>
      </c>
      <c r="B68" t="s">
        <v>265</v>
      </c>
      <c r="C68" s="33">
        <v>2.8730000000000001E-3</v>
      </c>
      <c r="D68" s="33">
        <v>7.7999999999999999E-5</v>
      </c>
      <c r="E68">
        <v>0</v>
      </c>
      <c r="F68" s="33">
        <v>3.9999999999999998E-6</v>
      </c>
      <c r="G68" s="33">
        <v>0</v>
      </c>
      <c r="H68">
        <v>0</v>
      </c>
      <c r="I68" s="33">
        <v>1002.737</v>
      </c>
      <c r="J68" s="33">
        <v>1.2324E-2</v>
      </c>
      <c r="K68" s="33">
        <v>0</v>
      </c>
      <c r="L68" s="33">
        <v>28.969999000000001</v>
      </c>
      <c r="M68">
        <v>101325</v>
      </c>
      <c r="N68" t="s">
        <v>274</v>
      </c>
    </row>
    <row r="69" spans="1:14" x14ac:dyDescent="0.3">
      <c r="A69">
        <v>16</v>
      </c>
      <c r="B69" t="s">
        <v>266</v>
      </c>
      <c r="C69" s="33">
        <v>1.2999999999999999E-2</v>
      </c>
      <c r="D69" s="33">
        <v>0</v>
      </c>
      <c r="E69">
        <v>0</v>
      </c>
      <c r="F69" s="33">
        <v>7.2099999999999996E-4</v>
      </c>
      <c r="G69" s="33">
        <v>4.8999999999999998E-5</v>
      </c>
      <c r="H69">
        <v>0</v>
      </c>
      <c r="I69" s="33">
        <v>0.41860000000000003</v>
      </c>
      <c r="J69" s="33">
        <v>0</v>
      </c>
      <c r="K69" s="33">
        <v>0</v>
      </c>
      <c r="L69" s="33">
        <v>146.10000600000001</v>
      </c>
      <c r="M69">
        <v>101325</v>
      </c>
      <c r="N69" t="s">
        <v>274</v>
      </c>
    </row>
    <row r="70" spans="1:14" x14ac:dyDescent="0.3">
      <c r="A70">
        <v>17</v>
      </c>
      <c r="B70" t="s">
        <v>267</v>
      </c>
      <c r="C70" s="33">
        <v>2.8730000000000001E-3</v>
      </c>
      <c r="D70" s="33">
        <v>7.7999999999999999E-5</v>
      </c>
      <c r="E70">
        <v>0</v>
      </c>
      <c r="F70" s="33">
        <v>3.9999999999999998E-6</v>
      </c>
      <c r="G70" s="33">
        <v>0</v>
      </c>
      <c r="H70">
        <v>0</v>
      </c>
      <c r="I70" s="33">
        <v>1002.737</v>
      </c>
      <c r="J70" s="33">
        <v>1.2324E-2</v>
      </c>
      <c r="K70" s="33">
        <v>0</v>
      </c>
      <c r="L70" s="33">
        <v>28.969999000000001</v>
      </c>
      <c r="M70">
        <v>101325</v>
      </c>
      <c r="N70" t="s">
        <v>274</v>
      </c>
    </row>
    <row r="71" spans="1:14" x14ac:dyDescent="0.3">
      <c r="A71">
        <v>18</v>
      </c>
      <c r="B71" t="s">
        <v>268</v>
      </c>
      <c r="C71" s="33">
        <v>3.6999999999999999E-4</v>
      </c>
      <c r="D71" s="33">
        <v>3.0000000000000001E-5</v>
      </c>
      <c r="E71">
        <v>0</v>
      </c>
      <c r="F71" s="33">
        <v>-9.9999999999999995E-7</v>
      </c>
      <c r="G71" s="33">
        <v>0</v>
      </c>
      <c r="H71">
        <v>0</v>
      </c>
      <c r="I71" s="33">
        <v>558.84997599999997</v>
      </c>
      <c r="J71" s="33">
        <v>1.0496000000000001</v>
      </c>
      <c r="K71" s="33">
        <v>-2.3900000000000001E-4</v>
      </c>
      <c r="L71" s="33">
        <v>44.009998000000003</v>
      </c>
      <c r="M71">
        <v>101325</v>
      </c>
      <c r="N71" t="s">
        <v>274</v>
      </c>
    </row>
    <row r="72" spans="1:14" x14ac:dyDescent="0.3">
      <c r="A72">
        <v>19</v>
      </c>
      <c r="B72" t="s">
        <v>269</v>
      </c>
      <c r="C72" s="33">
        <v>3.421E-3</v>
      </c>
      <c r="D72" s="33">
        <v>7.4999999999999993E-5</v>
      </c>
      <c r="E72">
        <v>0</v>
      </c>
      <c r="F72" s="33">
        <v>0</v>
      </c>
      <c r="G72" s="33">
        <v>0</v>
      </c>
      <c r="H72">
        <v>0</v>
      </c>
      <c r="I72" s="33">
        <v>1087.400024</v>
      </c>
      <c r="J72" s="33">
        <v>-0.30989</v>
      </c>
      <c r="K72" s="33">
        <v>5.1000000000000004E-4</v>
      </c>
      <c r="L72" s="33">
        <v>28.02</v>
      </c>
      <c r="M72">
        <v>101325</v>
      </c>
      <c r="N72" t="s">
        <v>274</v>
      </c>
    </row>
    <row r="73" spans="1:14" x14ac:dyDescent="0.3">
      <c r="A73">
        <v>20</v>
      </c>
      <c r="B73" t="s">
        <v>270</v>
      </c>
      <c r="C73" s="33">
        <v>1.2999999999999999E-2</v>
      </c>
      <c r="D73" s="33">
        <v>0</v>
      </c>
      <c r="E73">
        <v>0</v>
      </c>
      <c r="F73" s="33">
        <v>9.9999999999999995E-7</v>
      </c>
      <c r="G73" s="33">
        <v>0</v>
      </c>
      <c r="H73">
        <v>0</v>
      </c>
      <c r="I73" s="33">
        <v>418.60000600000001</v>
      </c>
      <c r="J73" s="33">
        <v>0</v>
      </c>
      <c r="K73" s="33">
        <v>0</v>
      </c>
      <c r="L73" s="33">
        <v>146.10000600000001</v>
      </c>
      <c r="M73">
        <v>101325</v>
      </c>
      <c r="N73" t="s">
        <v>274</v>
      </c>
    </row>
    <row r="74" spans="1:14" x14ac:dyDescent="0.3">
      <c r="A74">
        <v>21</v>
      </c>
      <c r="B74" t="s">
        <v>271</v>
      </c>
      <c r="C74" s="33">
        <v>4.5241999999999997E-2</v>
      </c>
      <c r="D74" s="33">
        <v>3.6900000000000002E-4</v>
      </c>
      <c r="E74">
        <v>0</v>
      </c>
      <c r="F74" s="33">
        <v>6.0000000000000002E-6</v>
      </c>
      <c r="G74" s="33">
        <v>0</v>
      </c>
      <c r="H74">
        <v>0</v>
      </c>
      <c r="I74" s="33">
        <v>5196.5</v>
      </c>
      <c r="J74" s="33">
        <v>0</v>
      </c>
      <c r="K74" s="33">
        <v>0</v>
      </c>
      <c r="L74" s="33">
        <v>4</v>
      </c>
      <c r="M74">
        <v>101325</v>
      </c>
      <c r="N74" t="s">
        <v>274</v>
      </c>
    </row>
    <row r="75" spans="1:14" x14ac:dyDescent="0.3">
      <c r="A75">
        <v>22</v>
      </c>
      <c r="B75" t="s">
        <v>272</v>
      </c>
      <c r="C75" s="33">
        <v>1.5667E-2</v>
      </c>
      <c r="D75" s="33">
        <v>1.0900000000000001E-4</v>
      </c>
      <c r="E75">
        <v>0</v>
      </c>
      <c r="F75" s="33">
        <v>1.0000000000000001E-5</v>
      </c>
      <c r="G75" s="33">
        <v>0</v>
      </c>
      <c r="H75">
        <v>0</v>
      </c>
      <c r="I75" s="33">
        <v>1030.400024</v>
      </c>
      <c r="J75" s="33">
        <v>0</v>
      </c>
      <c r="K75" s="33">
        <v>0</v>
      </c>
      <c r="L75" s="33">
        <v>20.18</v>
      </c>
      <c r="M75">
        <v>101325</v>
      </c>
      <c r="N75" t="s">
        <v>274</v>
      </c>
    </row>
    <row r="76" spans="1:14" x14ac:dyDescent="0.3">
      <c r="A76">
        <v>23</v>
      </c>
      <c r="B76" t="s">
        <v>273</v>
      </c>
      <c r="C76" s="33">
        <v>-1.5790000000000001E-3</v>
      </c>
      <c r="D76" s="33">
        <v>1.8E-5</v>
      </c>
      <c r="E76">
        <v>0</v>
      </c>
      <c r="F76" s="33">
        <v>-1.9999999999999999E-6</v>
      </c>
      <c r="G76" s="33">
        <v>0</v>
      </c>
      <c r="H76">
        <v>0</v>
      </c>
      <c r="I76" s="33">
        <v>634.79998799999998</v>
      </c>
      <c r="J76" s="33">
        <v>-0.38704</v>
      </c>
      <c r="K76" s="33">
        <v>3.1220000000000002E-3</v>
      </c>
      <c r="L76" s="33">
        <v>188.01899700000001</v>
      </c>
      <c r="M76">
        <v>101325</v>
      </c>
      <c r="N76" t="s">
        <v>274</v>
      </c>
    </row>
    <row r="78" spans="1:14" x14ac:dyDescent="0.3">
      <c r="A78" s="27" t="s">
        <v>275</v>
      </c>
    </row>
    <row r="79" spans="1:14" ht="54.75" customHeight="1" x14ac:dyDescent="0.3">
      <c r="A79" s="28" t="s">
        <v>149</v>
      </c>
      <c r="B79" s="28" t="s">
        <v>150</v>
      </c>
      <c r="C79" s="30" t="s">
        <v>203</v>
      </c>
      <c r="D79" s="30" t="s">
        <v>304</v>
      </c>
      <c r="E79" s="30" t="s">
        <v>486</v>
      </c>
      <c r="F79" s="30" t="s">
        <v>306</v>
      </c>
      <c r="G79" s="30" t="s">
        <v>307</v>
      </c>
    </row>
    <row r="80" spans="1:14" x14ac:dyDescent="0.3">
      <c r="A80">
        <v>1</v>
      </c>
      <c r="B80" t="s">
        <v>276</v>
      </c>
      <c r="C80" s="32"/>
      <c r="E80" s="32"/>
      <c r="F80" s="32"/>
      <c r="G80" t="s">
        <v>308</v>
      </c>
    </row>
    <row r="81" spans="1:7" x14ac:dyDescent="0.3">
      <c r="A81">
        <v>2</v>
      </c>
      <c r="B81" t="s">
        <v>277</v>
      </c>
      <c r="C81" s="32">
        <v>24</v>
      </c>
      <c r="D81">
        <v>2.6989999999999998</v>
      </c>
      <c r="E81" s="32">
        <v>0.70425199999999999</v>
      </c>
      <c r="F81" s="32">
        <v>0.78610400000000002</v>
      </c>
      <c r="G81" t="s">
        <v>308</v>
      </c>
    </row>
    <row r="82" spans="1:7" x14ac:dyDescent="0.3">
      <c r="A82">
        <v>3</v>
      </c>
      <c r="B82" t="s">
        <v>278</v>
      </c>
      <c r="C82" s="32"/>
      <c r="E82" s="32"/>
      <c r="F82" s="32"/>
      <c r="G82" t="s">
        <v>308</v>
      </c>
    </row>
    <row r="83" spans="1:7" x14ac:dyDescent="0.3">
      <c r="A83">
        <v>4</v>
      </c>
      <c r="B83" t="s">
        <v>279</v>
      </c>
      <c r="C83" s="32">
        <v>18.700001</v>
      </c>
      <c r="D83">
        <v>2.5760000000000001</v>
      </c>
      <c r="E83" s="32">
        <v>0.76385800000000004</v>
      </c>
      <c r="F83" s="32">
        <v>0.81427400000000005</v>
      </c>
      <c r="G83" t="s">
        <v>308</v>
      </c>
    </row>
    <row r="84" spans="1:7" x14ac:dyDescent="0.3">
      <c r="A84">
        <v>5</v>
      </c>
      <c r="B84" t="s">
        <v>280</v>
      </c>
      <c r="C84" s="32">
        <v>43.400002000000001</v>
      </c>
      <c r="D84">
        <v>1.742</v>
      </c>
      <c r="E84" s="32">
        <v>0.61702299999999999</v>
      </c>
      <c r="F84" s="32">
        <v>0.70310700000000004</v>
      </c>
      <c r="G84" t="s">
        <v>308</v>
      </c>
    </row>
    <row r="85" spans="1:7" x14ac:dyDescent="0.3">
      <c r="A85">
        <v>6</v>
      </c>
      <c r="B85" t="s">
        <v>281</v>
      </c>
      <c r="C85" s="32">
        <v>26.51</v>
      </c>
      <c r="D85">
        <v>1.9319999999999999</v>
      </c>
      <c r="E85" s="32">
        <v>0.68613199999999996</v>
      </c>
      <c r="F85" s="32">
        <v>0.74066100000000001</v>
      </c>
      <c r="G85" t="s">
        <v>308</v>
      </c>
    </row>
    <row r="86" spans="1:7" x14ac:dyDescent="0.3">
      <c r="A86">
        <v>7</v>
      </c>
      <c r="B86" t="s">
        <v>282</v>
      </c>
      <c r="C86" s="32">
        <v>26.51</v>
      </c>
      <c r="D86">
        <v>1.9319999999999999</v>
      </c>
      <c r="E86" s="32">
        <v>0.68613199999999996</v>
      </c>
      <c r="F86" s="32">
        <v>0.74066100000000001</v>
      </c>
      <c r="G86" t="s">
        <v>308</v>
      </c>
    </row>
    <row r="87" spans="1:7" x14ac:dyDescent="0.3">
      <c r="A87">
        <v>8</v>
      </c>
      <c r="B87" t="s">
        <v>283</v>
      </c>
      <c r="C87" s="32">
        <v>8.1</v>
      </c>
      <c r="D87">
        <v>0.63400000000000001</v>
      </c>
      <c r="E87" s="32">
        <v>0.354462</v>
      </c>
      <c r="F87" s="32">
        <v>0.69102799999999998</v>
      </c>
      <c r="G87" t="s">
        <v>308</v>
      </c>
    </row>
    <row r="88" spans="1:7" x14ac:dyDescent="0.3">
      <c r="A88">
        <v>9</v>
      </c>
      <c r="B88" t="s">
        <v>284</v>
      </c>
      <c r="C88" s="32">
        <v>21.700001</v>
      </c>
      <c r="D88">
        <v>1.663</v>
      </c>
      <c r="E88" s="32">
        <v>0.36237599999999998</v>
      </c>
      <c r="F88" s="32">
        <v>0.68538500000000002</v>
      </c>
      <c r="G88" t="s">
        <v>308</v>
      </c>
    </row>
    <row r="89" spans="1:7" x14ac:dyDescent="0.3">
      <c r="A89">
        <v>10</v>
      </c>
      <c r="B89" t="s">
        <v>285</v>
      </c>
      <c r="C89" s="32">
        <v>43.400002000000001</v>
      </c>
      <c r="D89">
        <v>0.7</v>
      </c>
      <c r="E89" s="32">
        <v>0.297931</v>
      </c>
      <c r="F89" s="32">
        <v>0.51509400000000005</v>
      </c>
      <c r="G89" t="s">
        <v>308</v>
      </c>
    </row>
    <row r="90" spans="1:7" x14ac:dyDescent="0.3">
      <c r="A90">
        <v>11</v>
      </c>
      <c r="B90" t="s">
        <v>286</v>
      </c>
      <c r="C90" s="32">
        <v>37.476199999999999</v>
      </c>
      <c r="D90">
        <v>1.123</v>
      </c>
      <c r="E90" s="32">
        <v>0.53011200000000003</v>
      </c>
      <c r="F90" s="32">
        <v>0.69405600000000001</v>
      </c>
      <c r="G90" t="s">
        <v>308</v>
      </c>
    </row>
    <row r="91" spans="1:7" x14ac:dyDescent="0.3">
      <c r="A91">
        <v>12</v>
      </c>
      <c r="B91" t="s">
        <v>287</v>
      </c>
      <c r="C91" s="32">
        <v>24.700001</v>
      </c>
      <c r="D91">
        <v>2.6840000000000002</v>
      </c>
      <c r="E91" s="32">
        <v>0.49908799999999998</v>
      </c>
      <c r="F91" s="32">
        <v>0.528281</v>
      </c>
      <c r="G91" t="s">
        <v>308</v>
      </c>
    </row>
    <row r="92" spans="1:7" x14ac:dyDescent="0.3">
      <c r="A92">
        <v>13</v>
      </c>
      <c r="B92" t="s">
        <v>288</v>
      </c>
      <c r="C92" s="32">
        <v>38</v>
      </c>
      <c r="D92">
        <v>1.0920000000000001</v>
      </c>
      <c r="E92" s="32">
        <v>5.3072000000000001E-2</v>
      </c>
      <c r="F92" s="32">
        <v>6.2052999999999997E-2</v>
      </c>
      <c r="G92" t="s">
        <v>308</v>
      </c>
    </row>
    <row r="93" spans="1:7" x14ac:dyDescent="0.3">
      <c r="A93">
        <v>14</v>
      </c>
      <c r="B93" t="s">
        <v>289</v>
      </c>
      <c r="C93" s="32">
        <v>55.360515999999997</v>
      </c>
      <c r="D93">
        <v>1.276</v>
      </c>
      <c r="E93" s="32">
        <v>0.26726</v>
      </c>
      <c r="F93" s="32">
        <v>0.14716000000000001</v>
      </c>
      <c r="G93" t="s">
        <v>308</v>
      </c>
    </row>
    <row r="94" spans="1:7" x14ac:dyDescent="0.3">
      <c r="A94">
        <v>15</v>
      </c>
      <c r="B94" t="s">
        <v>290</v>
      </c>
      <c r="C94" s="32">
        <v>21.724205000000001</v>
      </c>
      <c r="D94">
        <v>3.3730000000000002</v>
      </c>
      <c r="E94" s="32">
        <v>0.29522500000000002</v>
      </c>
      <c r="F94" s="32">
        <v>0.15886900000000001</v>
      </c>
      <c r="G94" t="s">
        <v>308</v>
      </c>
    </row>
    <row r="95" spans="1:7" x14ac:dyDescent="0.3">
      <c r="A95">
        <v>16</v>
      </c>
      <c r="B95" t="s">
        <v>291</v>
      </c>
      <c r="C95" s="32">
        <v>91.281531999999999</v>
      </c>
      <c r="D95">
        <v>1.1000000000000001</v>
      </c>
      <c r="E95" s="32">
        <v>8.2972000000000004E-2</v>
      </c>
      <c r="F95" s="32">
        <v>0.11189</v>
      </c>
      <c r="G95" t="s">
        <v>308</v>
      </c>
    </row>
    <row r="96" spans="1:7" x14ac:dyDescent="0.3">
      <c r="A96">
        <v>17</v>
      </c>
      <c r="B96" t="s">
        <v>292</v>
      </c>
      <c r="C96" s="32">
        <v>113.599991</v>
      </c>
      <c r="D96">
        <v>1.1080000000000001</v>
      </c>
      <c r="E96" s="32">
        <v>0.37693900000000002</v>
      </c>
      <c r="F96" s="32">
        <v>0.61691300000000004</v>
      </c>
      <c r="G96" t="s">
        <v>308</v>
      </c>
    </row>
    <row r="97" spans="1:7" x14ac:dyDescent="0.3">
      <c r="A97">
        <v>18</v>
      </c>
      <c r="B97" t="s">
        <v>293</v>
      </c>
      <c r="C97" s="32">
        <v>38.400002000000001</v>
      </c>
      <c r="D97">
        <v>1.087</v>
      </c>
      <c r="E97" s="32">
        <v>3.5106999999999999E-2</v>
      </c>
      <c r="F97" s="32">
        <v>2.1100000000000001E-2</v>
      </c>
      <c r="G97" t="s">
        <v>308</v>
      </c>
    </row>
    <row r="98" spans="1:7" x14ac:dyDescent="0.3">
      <c r="A98">
        <v>19</v>
      </c>
      <c r="B98" t="s">
        <v>294</v>
      </c>
      <c r="C98" s="32">
        <v>38.400002000000001</v>
      </c>
      <c r="D98">
        <v>1.089</v>
      </c>
      <c r="E98" s="32">
        <v>6.5022999999999997E-2</v>
      </c>
      <c r="F98" s="32">
        <v>7.0184999999999997E-2</v>
      </c>
      <c r="G98" t="s">
        <v>308</v>
      </c>
    </row>
    <row r="99" spans="1:7" x14ac:dyDescent="0.3">
      <c r="A99">
        <v>20</v>
      </c>
      <c r="B99" t="s">
        <v>295</v>
      </c>
      <c r="C99" s="32">
        <v>67.856994999999998</v>
      </c>
      <c r="D99">
        <v>0.996</v>
      </c>
      <c r="E99" s="32">
        <v>0.33338200000000001</v>
      </c>
      <c r="F99" s="32">
        <v>0.10166799999999999</v>
      </c>
      <c r="G99" t="s">
        <v>308</v>
      </c>
    </row>
    <row r="100" spans="1:7" x14ac:dyDescent="0.3">
      <c r="A100">
        <v>21</v>
      </c>
      <c r="B100" t="s">
        <v>296</v>
      </c>
      <c r="C100" s="32">
        <v>24.4</v>
      </c>
      <c r="D100">
        <v>1.8340000000000001</v>
      </c>
      <c r="E100">
        <v>0.27300000000000002</v>
      </c>
      <c r="F100" s="32">
        <v>0.496</v>
      </c>
      <c r="G100" t="s">
        <v>308</v>
      </c>
    </row>
    <row r="101" spans="1:7" x14ac:dyDescent="0.3">
      <c r="A101">
        <v>22</v>
      </c>
      <c r="B101" t="s">
        <v>297</v>
      </c>
      <c r="C101" s="32">
        <v>24.46</v>
      </c>
      <c r="D101">
        <v>1.8340000000000001</v>
      </c>
      <c r="E101">
        <v>0.309</v>
      </c>
      <c r="F101" s="32">
        <v>0.40899999999999997</v>
      </c>
      <c r="G101" t="s">
        <v>308</v>
      </c>
    </row>
    <row r="102" spans="1:7" x14ac:dyDescent="0.3">
      <c r="A102">
        <v>23</v>
      </c>
      <c r="B102" t="s">
        <v>298</v>
      </c>
      <c r="C102" s="32">
        <v>27.7</v>
      </c>
      <c r="D102">
        <v>2.637</v>
      </c>
      <c r="E102">
        <v>0.67700000000000005</v>
      </c>
      <c r="F102" s="32">
        <v>0.17899999999999999</v>
      </c>
      <c r="G102" t="s">
        <v>308</v>
      </c>
    </row>
    <row r="103" spans="1:7" x14ac:dyDescent="0.3">
      <c r="A103">
        <v>24</v>
      </c>
      <c r="B103" t="s">
        <v>299</v>
      </c>
      <c r="C103" s="32">
        <v>21.7</v>
      </c>
      <c r="D103">
        <v>1.891</v>
      </c>
      <c r="E103">
        <v>0.46400000000000002</v>
      </c>
      <c r="F103" s="32">
        <v>0.58499999999999996</v>
      </c>
      <c r="G103" t="s">
        <v>308</v>
      </c>
    </row>
    <row r="104" spans="1:7" x14ac:dyDescent="0.3">
      <c r="A104">
        <v>25</v>
      </c>
      <c r="B104" t="s">
        <v>300</v>
      </c>
      <c r="C104" s="32">
        <v>27.7</v>
      </c>
      <c r="D104">
        <v>2.6659999999999999</v>
      </c>
      <c r="E104">
        <v>0.33700000000000002</v>
      </c>
      <c r="F104" s="32">
        <v>0.49299999999999999</v>
      </c>
      <c r="G104" t="s">
        <v>308</v>
      </c>
    </row>
    <row r="105" spans="1:7" x14ac:dyDescent="0.3">
      <c r="A105">
        <v>26</v>
      </c>
      <c r="B105" t="s">
        <v>301</v>
      </c>
      <c r="C105" s="32">
        <v>27.7</v>
      </c>
      <c r="D105">
        <v>2.6659999999999999</v>
      </c>
      <c r="E105">
        <v>0.39200000000000002</v>
      </c>
      <c r="F105" s="32">
        <v>0.32</v>
      </c>
      <c r="G105" t="s">
        <v>308</v>
      </c>
    </row>
    <row r="106" spans="1:7" x14ac:dyDescent="0.3">
      <c r="A106">
        <v>27</v>
      </c>
      <c r="B106" t="s">
        <v>302</v>
      </c>
      <c r="C106" s="32">
        <v>22.7</v>
      </c>
      <c r="D106">
        <v>2.7010000000000001</v>
      </c>
      <c r="E106">
        <v>0.65300000000000002</v>
      </c>
      <c r="F106" s="32">
        <v>0.66500000000000004</v>
      </c>
      <c r="G106" t="s">
        <v>308</v>
      </c>
    </row>
    <row r="107" spans="1:7" x14ac:dyDescent="0.3">
      <c r="A107">
        <v>28</v>
      </c>
      <c r="B107" t="s">
        <v>309</v>
      </c>
      <c r="C107" s="32">
        <v>32.5</v>
      </c>
      <c r="D107">
        <v>1.956</v>
      </c>
      <c r="E107">
        <v>0.60499999999999998</v>
      </c>
      <c r="F107" s="32">
        <v>0.28799999999999998</v>
      </c>
      <c r="G107" t="s">
        <v>308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5"/>
  <sheetViews>
    <sheetView zoomScale="70" zoomScaleNormal="70" workbookViewId="0">
      <selection activeCell="C10" sqref="C1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19.25" customWidth="1"/>
    <col min="5" max="5" width="20.625" customWidth="1"/>
    <col min="6" max="6" width="13.5" bestFit="1" customWidth="1"/>
    <col min="7" max="7" width="14.375" bestFit="1" customWidth="1"/>
  </cols>
  <sheetData>
    <row r="1" spans="1:7" x14ac:dyDescent="0.3">
      <c r="A1" s="27" t="s">
        <v>166</v>
      </c>
    </row>
    <row r="2" spans="1:7" ht="32.25" customHeight="1" x14ac:dyDescent="0.3">
      <c r="A2" s="28" t="s">
        <v>149</v>
      </c>
      <c r="B2" s="28" t="s">
        <v>491</v>
      </c>
      <c r="C2" s="30" t="s">
        <v>488</v>
      </c>
      <c r="D2" s="28" t="s">
        <v>492</v>
      </c>
      <c r="E2" s="28" t="s">
        <v>489</v>
      </c>
      <c r="F2" s="28" t="s">
        <v>490</v>
      </c>
      <c r="G2" s="28" t="s">
        <v>484</v>
      </c>
    </row>
    <row r="3" spans="1:7" x14ac:dyDescent="0.3">
      <c r="A3">
        <v>1</v>
      </c>
      <c r="B3" s="83" t="s">
        <v>644</v>
      </c>
      <c r="C3">
        <v>847</v>
      </c>
      <c r="D3">
        <v>0</v>
      </c>
      <c r="E3">
        <v>0.42</v>
      </c>
      <c r="F3">
        <v>0.18</v>
      </c>
      <c r="G3" t="s">
        <v>493</v>
      </c>
    </row>
    <row r="4" spans="1:7" x14ac:dyDescent="0.3">
      <c r="A4">
        <v>2</v>
      </c>
      <c r="B4" s="83" t="s">
        <v>642</v>
      </c>
      <c r="C4">
        <v>847</v>
      </c>
      <c r="D4">
        <v>0</v>
      </c>
      <c r="E4">
        <v>0.72</v>
      </c>
      <c r="F4">
        <v>0.18</v>
      </c>
      <c r="G4" t="s">
        <v>493</v>
      </c>
    </row>
    <row r="5" spans="1:7" x14ac:dyDescent="0.3">
      <c r="A5">
        <v>3</v>
      </c>
      <c r="B5" s="83" t="s">
        <v>645</v>
      </c>
      <c r="C5">
        <v>847</v>
      </c>
      <c r="D5">
        <v>0</v>
      </c>
      <c r="E5">
        <v>0.37</v>
      </c>
      <c r="F5">
        <v>0.18</v>
      </c>
      <c r="G5" t="s">
        <v>493</v>
      </c>
    </row>
    <row r="6" spans="1:7" x14ac:dyDescent="0.3">
      <c r="A6">
        <v>4</v>
      </c>
      <c r="B6" s="83" t="s">
        <v>643</v>
      </c>
      <c r="C6">
        <v>847</v>
      </c>
      <c r="D6">
        <v>0</v>
      </c>
      <c r="E6">
        <v>0.37</v>
      </c>
      <c r="F6">
        <v>0.18</v>
      </c>
      <c r="G6" t="s">
        <v>493</v>
      </c>
    </row>
    <row r="7" spans="1:7" x14ac:dyDescent="0.3">
      <c r="A7">
        <v>5</v>
      </c>
      <c r="B7" s="83" t="s">
        <v>646</v>
      </c>
      <c r="C7">
        <v>847</v>
      </c>
      <c r="D7">
        <v>0.18</v>
      </c>
      <c r="E7">
        <v>0.54</v>
      </c>
      <c r="F7">
        <v>0.18</v>
      </c>
      <c r="G7" t="s">
        <v>493</v>
      </c>
    </row>
    <row r="12" spans="1:7" x14ac:dyDescent="0.3">
      <c r="A12" s="28" t="s">
        <v>565</v>
      </c>
      <c r="B12" s="28" t="s">
        <v>566</v>
      </c>
      <c r="C12" s="30" t="s">
        <v>567</v>
      </c>
      <c r="D12" s="30"/>
      <c r="E12" s="28" t="s">
        <v>568</v>
      </c>
    </row>
    <row r="13" spans="1:7" x14ac:dyDescent="0.3">
      <c r="A13" t="s">
        <v>590</v>
      </c>
      <c r="B13" t="s">
        <v>569</v>
      </c>
      <c r="C13" t="s">
        <v>581</v>
      </c>
      <c r="E13">
        <v>1</v>
      </c>
    </row>
    <row r="14" spans="1:7" x14ac:dyDescent="0.3">
      <c r="B14" t="s">
        <v>570</v>
      </c>
      <c r="C14" t="s">
        <v>582</v>
      </c>
      <c r="E14">
        <v>1</v>
      </c>
    </row>
    <row r="15" spans="1:7" x14ac:dyDescent="0.3">
      <c r="B15" t="s">
        <v>571</v>
      </c>
      <c r="C15" t="s">
        <v>583</v>
      </c>
      <c r="E15">
        <v>1</v>
      </c>
    </row>
    <row r="16" spans="1:7" x14ac:dyDescent="0.3">
      <c r="B16" t="s">
        <v>572</v>
      </c>
      <c r="C16" t="s">
        <v>584</v>
      </c>
      <c r="E16">
        <v>1</v>
      </c>
    </row>
    <row r="17" spans="1:5" x14ac:dyDescent="0.3">
      <c r="B17" t="s">
        <v>573</v>
      </c>
      <c r="C17" t="s">
        <v>585</v>
      </c>
      <c r="E17">
        <v>1</v>
      </c>
    </row>
    <row r="18" spans="1:5" x14ac:dyDescent="0.3">
      <c r="B18" t="s">
        <v>574</v>
      </c>
      <c r="C18" t="s">
        <v>586</v>
      </c>
      <c r="E18">
        <v>2</v>
      </c>
    </row>
    <row r="19" spans="1:5" x14ac:dyDescent="0.3">
      <c r="B19" t="s">
        <v>575</v>
      </c>
      <c r="C19" t="s">
        <v>585</v>
      </c>
      <c r="E19">
        <v>1</v>
      </c>
    </row>
    <row r="20" spans="1:5" x14ac:dyDescent="0.3">
      <c r="B20" t="s">
        <v>576</v>
      </c>
      <c r="C20" t="s">
        <v>587</v>
      </c>
      <c r="E20">
        <v>1</v>
      </c>
    </row>
    <row r="21" spans="1:5" x14ac:dyDescent="0.3">
      <c r="B21" t="s">
        <v>577</v>
      </c>
      <c r="C21" t="s">
        <v>586</v>
      </c>
      <c r="E21">
        <v>1</v>
      </c>
    </row>
    <row r="22" spans="1:5" x14ac:dyDescent="0.3">
      <c r="B22" t="s">
        <v>578</v>
      </c>
      <c r="C22" t="s">
        <v>588</v>
      </c>
      <c r="E22">
        <v>1</v>
      </c>
    </row>
    <row r="23" spans="1:5" x14ac:dyDescent="0.3">
      <c r="B23" t="s">
        <v>579</v>
      </c>
      <c r="C23" t="s">
        <v>589</v>
      </c>
      <c r="E23">
        <v>1</v>
      </c>
    </row>
    <row r="24" spans="1:5" x14ac:dyDescent="0.3">
      <c r="B24" t="s">
        <v>580</v>
      </c>
      <c r="C24" t="s">
        <v>586</v>
      </c>
      <c r="E24">
        <v>5</v>
      </c>
    </row>
    <row r="25" spans="1:5" x14ac:dyDescent="0.3">
      <c r="A25" t="s">
        <v>591</v>
      </c>
      <c r="B25" t="s">
        <v>592</v>
      </c>
      <c r="C25" t="s">
        <v>598</v>
      </c>
      <c r="E25">
        <v>1</v>
      </c>
    </row>
    <row r="26" spans="1:5" x14ac:dyDescent="0.3">
      <c r="B26" t="s">
        <v>593</v>
      </c>
      <c r="C26" t="s">
        <v>599</v>
      </c>
      <c r="E26">
        <v>1</v>
      </c>
    </row>
    <row r="27" spans="1:5" x14ac:dyDescent="0.3">
      <c r="B27" t="s">
        <v>571</v>
      </c>
      <c r="C27" t="s">
        <v>599</v>
      </c>
      <c r="E27">
        <v>1</v>
      </c>
    </row>
    <row r="28" spans="1:5" x14ac:dyDescent="0.3">
      <c r="B28" t="s">
        <v>572</v>
      </c>
      <c r="C28" t="s">
        <v>599</v>
      </c>
      <c r="E28">
        <v>1</v>
      </c>
    </row>
    <row r="29" spans="1:5" x14ac:dyDescent="0.3">
      <c r="B29" t="s">
        <v>573</v>
      </c>
      <c r="C29" t="s">
        <v>599</v>
      </c>
      <c r="E29">
        <v>2</v>
      </c>
    </row>
    <row r="30" spans="1:5" x14ac:dyDescent="0.3">
      <c r="B30" t="s">
        <v>594</v>
      </c>
      <c r="C30" t="s">
        <v>600</v>
      </c>
      <c r="E30">
        <v>1</v>
      </c>
    </row>
    <row r="31" spans="1:5" x14ac:dyDescent="0.3">
      <c r="B31" t="s">
        <v>575</v>
      </c>
      <c r="C31" t="s">
        <v>601</v>
      </c>
      <c r="E31">
        <v>1</v>
      </c>
    </row>
    <row r="32" spans="1:5" x14ac:dyDescent="0.3">
      <c r="B32" t="s">
        <v>595</v>
      </c>
      <c r="C32" t="s">
        <v>599</v>
      </c>
      <c r="E32">
        <v>1</v>
      </c>
    </row>
    <row r="33" spans="1:6" x14ac:dyDescent="0.3">
      <c r="B33" t="s">
        <v>577</v>
      </c>
      <c r="C33" t="s">
        <v>602</v>
      </c>
      <c r="E33">
        <v>1</v>
      </c>
    </row>
    <row r="34" spans="1:6" x14ac:dyDescent="0.3">
      <c r="B34" t="s">
        <v>596</v>
      </c>
      <c r="C34" t="s">
        <v>603</v>
      </c>
      <c r="E34">
        <v>1</v>
      </c>
    </row>
    <row r="35" spans="1:6" x14ac:dyDescent="0.3">
      <c r="B35" t="s">
        <v>579</v>
      </c>
      <c r="C35" t="s">
        <v>604</v>
      </c>
      <c r="E35">
        <v>1</v>
      </c>
    </row>
    <row r="36" spans="1:6" x14ac:dyDescent="0.3">
      <c r="B36" t="s">
        <v>597</v>
      </c>
      <c r="C36" t="s">
        <v>605</v>
      </c>
      <c r="E36">
        <v>5</v>
      </c>
    </row>
    <row r="40" spans="1:6" x14ac:dyDescent="0.3">
      <c r="A40" s="198" t="s">
        <v>611</v>
      </c>
      <c r="B40" s="196" t="s">
        <v>606</v>
      </c>
      <c r="C40" s="197"/>
      <c r="D40" s="142"/>
      <c r="E40" s="196" t="s">
        <v>607</v>
      </c>
      <c r="F40" s="197"/>
    </row>
    <row r="41" spans="1:6" x14ac:dyDescent="0.3">
      <c r="A41" s="199"/>
      <c r="B41" s="28" t="s">
        <v>609</v>
      </c>
      <c r="C41" s="28" t="s">
        <v>610</v>
      </c>
      <c r="D41" s="28"/>
      <c r="E41" s="28" t="s">
        <v>608</v>
      </c>
      <c r="F41" s="28" t="s">
        <v>610</v>
      </c>
    </row>
    <row r="42" spans="1:6" x14ac:dyDescent="0.3">
      <c r="A42">
        <v>47</v>
      </c>
      <c r="B42">
        <v>484</v>
      </c>
      <c r="C42">
        <v>236</v>
      </c>
      <c r="E42" s="73">
        <f>B42/A42</f>
        <v>10.297872340425531</v>
      </c>
      <c r="F42" s="73">
        <f>C42/A42</f>
        <v>5.0212765957446805</v>
      </c>
    </row>
    <row r="43" spans="1:6" x14ac:dyDescent="0.3">
      <c r="A43">
        <v>84</v>
      </c>
      <c r="B43">
        <v>847</v>
      </c>
      <c r="C43">
        <v>479</v>
      </c>
      <c r="E43" s="73">
        <f t="shared" ref="E43:E45" si="0">B43/A43</f>
        <v>10.083333333333334</v>
      </c>
      <c r="F43" s="73">
        <f t="shared" ref="F43:F45" si="1">C43/A43</f>
        <v>5.7023809523809526</v>
      </c>
    </row>
    <row r="44" spans="1:6" x14ac:dyDescent="0.3">
      <c r="A44">
        <v>125</v>
      </c>
      <c r="B44">
        <v>998</v>
      </c>
      <c r="C44">
        <v>511</v>
      </c>
      <c r="E44" s="73">
        <f t="shared" si="0"/>
        <v>7.984</v>
      </c>
      <c r="F44" s="73">
        <f t="shared" si="1"/>
        <v>4.0880000000000001</v>
      </c>
    </row>
    <row r="45" spans="1:6" x14ac:dyDescent="0.3">
      <c r="A45">
        <v>170</v>
      </c>
      <c r="B45">
        <v>1879</v>
      </c>
      <c r="C45">
        <v>785</v>
      </c>
      <c r="E45" s="73">
        <f t="shared" si="0"/>
        <v>11.052941176470588</v>
      </c>
      <c r="F45" s="73">
        <f t="shared" si="1"/>
        <v>4.617647058823529</v>
      </c>
    </row>
  </sheetData>
  <mergeCells count="3">
    <mergeCell ref="B40:C40"/>
    <mergeCell ref="E40:F40"/>
    <mergeCell ref="A40:A4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2"/>
  <sheetViews>
    <sheetView topLeftCell="B1" zoomScale="70" zoomScaleNormal="70" workbookViewId="0">
      <selection activeCell="F30" sqref="F30"/>
    </sheetView>
  </sheetViews>
  <sheetFormatPr defaultRowHeight="16.5" x14ac:dyDescent="0.3"/>
  <cols>
    <col min="1" max="1" width="25.75" bestFit="1" customWidth="1"/>
    <col min="2" max="2" width="38" bestFit="1" customWidth="1"/>
    <col min="3" max="4" width="26.375" customWidth="1"/>
    <col min="5" max="5" width="19.25" bestFit="1" customWidth="1"/>
    <col min="6" max="6" width="15" bestFit="1" customWidth="1"/>
    <col min="7" max="7" width="25.875" bestFit="1" customWidth="1"/>
    <col min="8" max="8" width="16.75" bestFit="1" customWidth="1"/>
    <col min="9" max="9" width="14.75" customWidth="1"/>
    <col min="10" max="10" width="16.625" customWidth="1"/>
    <col min="11" max="11" width="17.75" customWidth="1"/>
    <col min="12" max="12" width="16.375" customWidth="1"/>
    <col min="13" max="13" width="13.875" bestFit="1" customWidth="1"/>
    <col min="14" max="14" width="15.125" bestFit="1" customWidth="1"/>
    <col min="15" max="15" width="15.625" bestFit="1" customWidth="1"/>
    <col min="16" max="16" width="10.5" bestFit="1" customWidth="1"/>
  </cols>
  <sheetData>
    <row r="1" spans="1:17" x14ac:dyDescent="0.3">
      <c r="A1" s="27" t="s">
        <v>647</v>
      </c>
    </row>
    <row r="2" spans="1:17" ht="32.25" customHeight="1" x14ac:dyDescent="0.3">
      <c r="A2" s="28" t="s">
        <v>149</v>
      </c>
      <c r="B2" s="28" t="s">
        <v>454</v>
      </c>
      <c r="C2" s="30" t="s">
        <v>460</v>
      </c>
      <c r="D2" s="30" t="s">
        <v>461</v>
      </c>
      <c r="E2" s="30" t="s">
        <v>462</v>
      </c>
      <c r="F2" s="30" t="s">
        <v>463</v>
      </c>
      <c r="G2" s="30" t="s">
        <v>468</v>
      </c>
      <c r="H2" s="30" t="s">
        <v>467</v>
      </c>
      <c r="I2" s="30" t="s">
        <v>465</v>
      </c>
      <c r="J2" s="30" t="s">
        <v>466</v>
      </c>
      <c r="K2" s="30" t="s">
        <v>464</v>
      </c>
      <c r="L2" s="30" t="s">
        <v>455</v>
      </c>
      <c r="M2" s="30" t="s">
        <v>457</v>
      </c>
      <c r="N2" s="30" t="s">
        <v>456</v>
      </c>
      <c r="O2" s="30" t="s">
        <v>458</v>
      </c>
      <c r="P2" s="30" t="s">
        <v>459</v>
      </c>
      <c r="Q2" s="30" t="s">
        <v>484</v>
      </c>
    </row>
    <row r="3" spans="1:17" x14ac:dyDescent="0.3">
      <c r="A3">
        <v>1</v>
      </c>
      <c r="B3" t="s">
        <v>469</v>
      </c>
      <c r="C3">
        <v>0.05</v>
      </c>
      <c r="D3">
        <v>0.1</v>
      </c>
      <c r="E3">
        <v>0.05</v>
      </c>
      <c r="F3">
        <v>0.1</v>
      </c>
      <c r="G3">
        <v>0.9</v>
      </c>
      <c r="H3">
        <v>0</v>
      </c>
      <c r="I3">
        <v>3</v>
      </c>
      <c r="J3">
        <v>0.1</v>
      </c>
      <c r="K3">
        <v>0.05</v>
      </c>
      <c r="L3">
        <v>1</v>
      </c>
      <c r="M3" s="31">
        <v>1</v>
      </c>
      <c r="N3" s="31">
        <v>0</v>
      </c>
      <c r="O3">
        <v>0</v>
      </c>
      <c r="P3">
        <v>0</v>
      </c>
      <c r="Q3" t="s">
        <v>485</v>
      </c>
    </row>
    <row r="4" spans="1:17" x14ac:dyDescent="0.3">
      <c r="A4">
        <v>2</v>
      </c>
      <c r="B4" t="s">
        <v>470</v>
      </c>
      <c r="C4">
        <v>0.5</v>
      </c>
      <c r="D4">
        <v>0.3</v>
      </c>
      <c r="E4">
        <v>0.05</v>
      </c>
      <c r="F4">
        <v>0.3</v>
      </c>
      <c r="G4">
        <v>0.9</v>
      </c>
      <c r="H4">
        <v>0</v>
      </c>
      <c r="I4">
        <v>3</v>
      </c>
      <c r="J4">
        <v>0.1</v>
      </c>
      <c r="K4">
        <v>0.05</v>
      </c>
      <c r="L4">
        <v>1</v>
      </c>
      <c r="M4" s="31">
        <v>1</v>
      </c>
      <c r="N4" s="31">
        <v>0</v>
      </c>
      <c r="O4">
        <v>0</v>
      </c>
      <c r="P4">
        <v>0</v>
      </c>
      <c r="Q4" t="s">
        <v>485</v>
      </c>
    </row>
    <row r="5" spans="1:17" x14ac:dyDescent="0.3">
      <c r="A5">
        <v>3</v>
      </c>
      <c r="B5" t="s">
        <v>471</v>
      </c>
      <c r="C5">
        <v>0.5</v>
      </c>
      <c r="D5">
        <v>0.55000000000000004</v>
      </c>
      <c r="E5">
        <v>0.05</v>
      </c>
      <c r="F5">
        <v>0.55000000000000004</v>
      </c>
      <c r="G5">
        <v>0.9</v>
      </c>
      <c r="H5">
        <v>0</v>
      </c>
      <c r="I5">
        <v>3</v>
      </c>
      <c r="J5">
        <v>0.1</v>
      </c>
      <c r="K5">
        <v>0.05</v>
      </c>
      <c r="L5">
        <v>1</v>
      </c>
      <c r="M5" s="31">
        <v>1</v>
      </c>
      <c r="N5" s="31">
        <v>0</v>
      </c>
      <c r="O5">
        <v>0</v>
      </c>
      <c r="P5">
        <v>0</v>
      </c>
      <c r="Q5" t="s">
        <v>485</v>
      </c>
    </row>
    <row r="6" spans="1:17" x14ac:dyDescent="0.3">
      <c r="A6">
        <v>4</v>
      </c>
      <c r="B6" t="s">
        <v>478</v>
      </c>
      <c r="C6">
        <v>0.45</v>
      </c>
      <c r="D6">
        <v>0.15</v>
      </c>
      <c r="E6">
        <v>0.45</v>
      </c>
      <c r="F6">
        <v>0.15</v>
      </c>
      <c r="G6">
        <v>0.9</v>
      </c>
      <c r="H6">
        <v>0</v>
      </c>
      <c r="I6">
        <v>3</v>
      </c>
      <c r="J6">
        <v>0.1</v>
      </c>
      <c r="K6">
        <v>0.05</v>
      </c>
      <c r="L6">
        <v>1</v>
      </c>
      <c r="M6" s="31">
        <v>1</v>
      </c>
      <c r="N6" s="31">
        <v>0</v>
      </c>
      <c r="O6">
        <v>0</v>
      </c>
      <c r="P6">
        <v>0</v>
      </c>
      <c r="Q6" t="s">
        <v>485</v>
      </c>
    </row>
    <row r="7" spans="1:17" x14ac:dyDescent="0.3">
      <c r="A7">
        <v>5</v>
      </c>
      <c r="B7" t="s">
        <v>479</v>
      </c>
      <c r="C7">
        <v>0.45</v>
      </c>
      <c r="D7">
        <v>0.25</v>
      </c>
      <c r="E7">
        <v>0.45</v>
      </c>
      <c r="F7">
        <v>0.25</v>
      </c>
      <c r="G7">
        <v>0.9</v>
      </c>
      <c r="H7">
        <v>0</v>
      </c>
      <c r="I7">
        <v>3</v>
      </c>
      <c r="J7">
        <v>0.1</v>
      </c>
      <c r="K7">
        <v>0.05</v>
      </c>
      <c r="L7">
        <v>1</v>
      </c>
      <c r="M7" s="31">
        <v>1</v>
      </c>
      <c r="N7" s="31">
        <v>0</v>
      </c>
      <c r="O7">
        <v>0</v>
      </c>
      <c r="P7">
        <v>0</v>
      </c>
      <c r="Q7" t="s">
        <v>485</v>
      </c>
    </row>
    <row r="8" spans="1:17" x14ac:dyDescent="0.3">
      <c r="A8">
        <v>6</v>
      </c>
      <c r="B8" t="s">
        <v>480</v>
      </c>
      <c r="C8">
        <v>0.45</v>
      </c>
      <c r="D8">
        <v>0.4</v>
      </c>
      <c r="E8">
        <v>0.45</v>
      </c>
      <c r="F8">
        <v>0.4</v>
      </c>
      <c r="G8">
        <v>0.9</v>
      </c>
      <c r="H8">
        <v>0</v>
      </c>
      <c r="I8">
        <v>3</v>
      </c>
      <c r="J8">
        <v>0.1</v>
      </c>
      <c r="K8">
        <v>0.05</v>
      </c>
      <c r="L8">
        <v>1</v>
      </c>
      <c r="M8" s="31">
        <v>1</v>
      </c>
      <c r="N8" s="31">
        <v>0</v>
      </c>
      <c r="O8">
        <v>0</v>
      </c>
      <c r="P8">
        <v>0</v>
      </c>
      <c r="Q8" t="s">
        <v>485</v>
      </c>
    </row>
    <row r="9" spans="1:17" x14ac:dyDescent="0.3">
      <c r="A9">
        <v>7</v>
      </c>
      <c r="B9" t="s">
        <v>481</v>
      </c>
      <c r="C9">
        <v>0.7</v>
      </c>
      <c r="D9">
        <v>0.05</v>
      </c>
      <c r="E9">
        <v>0.7</v>
      </c>
      <c r="F9">
        <v>0.05</v>
      </c>
      <c r="G9">
        <v>0.9</v>
      </c>
      <c r="H9">
        <v>0</v>
      </c>
      <c r="I9">
        <v>3</v>
      </c>
      <c r="J9">
        <v>0.1</v>
      </c>
      <c r="K9">
        <v>0.05</v>
      </c>
      <c r="L9">
        <v>1</v>
      </c>
      <c r="M9" s="31">
        <v>1</v>
      </c>
      <c r="N9" s="31">
        <v>0</v>
      </c>
      <c r="O9">
        <v>0</v>
      </c>
      <c r="P9">
        <v>0</v>
      </c>
      <c r="Q9" t="s">
        <v>485</v>
      </c>
    </row>
    <row r="10" spans="1:17" x14ac:dyDescent="0.3">
      <c r="A10">
        <v>8</v>
      </c>
      <c r="B10" t="s">
        <v>482</v>
      </c>
      <c r="C10">
        <v>0.7</v>
      </c>
      <c r="D10">
        <v>0.15</v>
      </c>
      <c r="E10">
        <v>0.7</v>
      </c>
      <c r="F10">
        <v>0.15</v>
      </c>
      <c r="G10">
        <v>0.9</v>
      </c>
      <c r="H10">
        <v>0</v>
      </c>
      <c r="I10">
        <v>3</v>
      </c>
      <c r="J10">
        <v>0.1</v>
      </c>
      <c r="K10">
        <v>0.05</v>
      </c>
      <c r="L10">
        <v>1</v>
      </c>
      <c r="M10" s="31">
        <v>1</v>
      </c>
      <c r="N10" s="31">
        <v>0</v>
      </c>
      <c r="O10">
        <v>0</v>
      </c>
      <c r="P10">
        <v>0</v>
      </c>
      <c r="Q10" t="s">
        <v>485</v>
      </c>
    </row>
    <row r="11" spans="1:17" x14ac:dyDescent="0.3">
      <c r="A11">
        <v>9</v>
      </c>
      <c r="B11" t="s">
        <v>483</v>
      </c>
      <c r="C11">
        <v>0.7</v>
      </c>
      <c r="D11">
        <v>0.25</v>
      </c>
      <c r="E11">
        <v>0.7</v>
      </c>
      <c r="F11">
        <v>0.25</v>
      </c>
      <c r="G11">
        <v>0.9</v>
      </c>
      <c r="H11">
        <v>0</v>
      </c>
      <c r="I11">
        <v>3</v>
      </c>
      <c r="J11">
        <v>0.1</v>
      </c>
      <c r="K11">
        <v>0.05</v>
      </c>
      <c r="L11">
        <v>1</v>
      </c>
      <c r="M11" s="31">
        <v>1</v>
      </c>
      <c r="N11" s="31">
        <v>0</v>
      </c>
      <c r="O11">
        <v>0</v>
      </c>
      <c r="P11">
        <v>0</v>
      </c>
      <c r="Q11" t="s">
        <v>485</v>
      </c>
    </row>
    <row r="12" spans="1:17" x14ac:dyDescent="0.3">
      <c r="A12">
        <v>10</v>
      </c>
      <c r="B12" t="s">
        <v>472</v>
      </c>
      <c r="C12">
        <v>0.05</v>
      </c>
      <c r="D12">
        <v>0.5</v>
      </c>
      <c r="E12">
        <v>0.05</v>
      </c>
      <c r="F12">
        <v>0.5</v>
      </c>
      <c r="G12">
        <v>0.9</v>
      </c>
      <c r="H12">
        <v>0</v>
      </c>
      <c r="I12">
        <v>3</v>
      </c>
      <c r="J12">
        <v>0.1</v>
      </c>
      <c r="K12">
        <v>0.05</v>
      </c>
      <c r="L12">
        <v>1</v>
      </c>
      <c r="M12" s="31">
        <v>1</v>
      </c>
      <c r="N12" s="31">
        <v>0</v>
      </c>
      <c r="O12">
        <v>0</v>
      </c>
      <c r="P12">
        <v>0</v>
      </c>
      <c r="Q12" t="s">
        <v>485</v>
      </c>
    </row>
    <row r="13" spans="1:17" x14ac:dyDescent="0.3">
      <c r="A13">
        <v>11</v>
      </c>
      <c r="B13" t="s">
        <v>473</v>
      </c>
      <c r="C13">
        <v>0.4</v>
      </c>
      <c r="D13">
        <v>0.45</v>
      </c>
      <c r="E13">
        <v>0.4</v>
      </c>
      <c r="F13">
        <v>0.45</v>
      </c>
      <c r="G13">
        <v>0.9</v>
      </c>
      <c r="H13">
        <v>0</v>
      </c>
      <c r="I13">
        <v>3</v>
      </c>
      <c r="J13">
        <v>0.1</v>
      </c>
      <c r="K13">
        <v>0.05</v>
      </c>
      <c r="L13">
        <v>1</v>
      </c>
      <c r="M13" s="31">
        <v>1</v>
      </c>
      <c r="N13" s="31">
        <v>0</v>
      </c>
      <c r="O13">
        <v>0</v>
      </c>
      <c r="P13">
        <v>0</v>
      </c>
      <c r="Q13" t="s">
        <v>485</v>
      </c>
    </row>
    <row r="14" spans="1:17" x14ac:dyDescent="0.3">
      <c r="A14">
        <v>12</v>
      </c>
      <c r="B14" t="s">
        <v>474</v>
      </c>
      <c r="C14">
        <v>0.05</v>
      </c>
      <c r="D14">
        <v>0.35</v>
      </c>
      <c r="E14">
        <v>0.05</v>
      </c>
      <c r="F14">
        <v>0.35</v>
      </c>
      <c r="G14">
        <v>0.9</v>
      </c>
      <c r="H14">
        <v>0</v>
      </c>
      <c r="I14">
        <v>3</v>
      </c>
      <c r="J14">
        <v>0.1</v>
      </c>
      <c r="K14">
        <v>0.05</v>
      </c>
      <c r="L14">
        <v>1</v>
      </c>
      <c r="M14" s="31">
        <v>1</v>
      </c>
      <c r="N14" s="31">
        <v>0</v>
      </c>
      <c r="O14">
        <v>0</v>
      </c>
      <c r="P14">
        <v>0</v>
      </c>
      <c r="Q14" t="s">
        <v>485</v>
      </c>
    </row>
    <row r="15" spans="1:17" x14ac:dyDescent="0.3">
      <c r="A15">
        <v>13</v>
      </c>
      <c r="B15" t="s">
        <v>475</v>
      </c>
      <c r="C15">
        <v>0.3</v>
      </c>
      <c r="D15">
        <v>0.25</v>
      </c>
      <c r="E15">
        <v>0.3</v>
      </c>
      <c r="F15">
        <v>0.25</v>
      </c>
      <c r="G15">
        <v>0.9</v>
      </c>
      <c r="H15">
        <v>0</v>
      </c>
      <c r="I15">
        <v>3</v>
      </c>
      <c r="J15">
        <v>0.1</v>
      </c>
      <c r="K15">
        <v>0.05</v>
      </c>
      <c r="L15">
        <v>1</v>
      </c>
      <c r="M15" s="31">
        <v>1</v>
      </c>
      <c r="N15" s="31">
        <v>0</v>
      </c>
      <c r="O15">
        <v>0</v>
      </c>
      <c r="P15">
        <v>0</v>
      </c>
      <c r="Q15" t="s">
        <v>485</v>
      </c>
    </row>
    <row r="16" spans="1:17" x14ac:dyDescent="0.3">
      <c r="A16">
        <v>14</v>
      </c>
      <c r="B16" t="s">
        <v>476</v>
      </c>
      <c r="C16">
        <v>0.65</v>
      </c>
      <c r="D16">
        <v>0.25</v>
      </c>
      <c r="E16">
        <v>0.65</v>
      </c>
      <c r="F16">
        <v>0.25</v>
      </c>
      <c r="G16">
        <v>0.9</v>
      </c>
      <c r="H16">
        <v>0</v>
      </c>
      <c r="I16">
        <v>3</v>
      </c>
      <c r="J16">
        <v>0.1</v>
      </c>
      <c r="K16">
        <v>0.05</v>
      </c>
      <c r="L16">
        <v>1</v>
      </c>
      <c r="M16" s="31">
        <v>1</v>
      </c>
      <c r="N16" s="31">
        <v>0</v>
      </c>
      <c r="O16">
        <v>0</v>
      </c>
      <c r="P16">
        <v>0</v>
      </c>
      <c r="Q16" t="s">
        <v>485</v>
      </c>
    </row>
    <row r="17" spans="1:17" x14ac:dyDescent="0.3">
      <c r="A17">
        <v>15</v>
      </c>
      <c r="B17" t="s">
        <v>477</v>
      </c>
      <c r="C17">
        <v>0.6</v>
      </c>
      <c r="D17">
        <v>0.12</v>
      </c>
      <c r="E17">
        <v>0.6</v>
      </c>
      <c r="F17">
        <v>0.12</v>
      </c>
      <c r="G17">
        <v>0.9</v>
      </c>
      <c r="H17">
        <v>0</v>
      </c>
      <c r="I17">
        <v>3</v>
      </c>
      <c r="J17">
        <v>0.1</v>
      </c>
      <c r="K17">
        <v>0.05</v>
      </c>
      <c r="L17">
        <v>1</v>
      </c>
      <c r="M17" s="31">
        <v>1</v>
      </c>
      <c r="N17" s="31">
        <v>0</v>
      </c>
      <c r="O17">
        <v>0</v>
      </c>
      <c r="P17">
        <v>0</v>
      </c>
      <c r="Q17" t="s">
        <v>485</v>
      </c>
    </row>
    <row r="18" spans="1:17" x14ac:dyDescent="0.3">
      <c r="M18" s="31"/>
      <c r="N18" s="31"/>
    </row>
    <row r="19" spans="1:17" x14ac:dyDescent="0.3">
      <c r="M19" s="31"/>
      <c r="N19" s="31"/>
    </row>
    <row r="20" spans="1:17" x14ac:dyDescent="0.3">
      <c r="M20" s="31"/>
      <c r="N20" s="31"/>
    </row>
    <row r="21" spans="1:17" x14ac:dyDescent="0.3">
      <c r="M21" s="31"/>
      <c r="N21" s="31"/>
    </row>
    <row r="22" spans="1:17" x14ac:dyDescent="0.3">
      <c r="M22" s="31"/>
      <c r="N22" s="31"/>
    </row>
    <row r="23" spans="1:17" x14ac:dyDescent="0.3">
      <c r="M23" s="31"/>
      <c r="N23" s="31"/>
    </row>
    <row r="24" spans="1:17" x14ac:dyDescent="0.3">
      <c r="M24" s="31"/>
      <c r="N24" s="31"/>
    </row>
    <row r="25" spans="1:17" x14ac:dyDescent="0.3">
      <c r="M25" s="31"/>
      <c r="N25" s="31"/>
    </row>
    <row r="26" spans="1:17" x14ac:dyDescent="0.3">
      <c r="M26" s="31"/>
      <c r="N26" s="31"/>
    </row>
    <row r="27" spans="1:17" x14ac:dyDescent="0.3">
      <c r="M27" s="31"/>
      <c r="N27" s="31"/>
    </row>
    <row r="28" spans="1:17" x14ac:dyDescent="0.3">
      <c r="M28" s="31"/>
      <c r="N28" s="31"/>
    </row>
    <row r="29" spans="1:17" x14ac:dyDescent="0.3">
      <c r="M29" s="31"/>
      <c r="N29" s="31"/>
    </row>
    <row r="30" spans="1:17" x14ac:dyDescent="0.3">
      <c r="M30" s="31"/>
      <c r="N30" s="31"/>
    </row>
    <row r="31" spans="1:17" x14ac:dyDescent="0.3">
      <c r="M31" s="31"/>
      <c r="N31" s="31"/>
    </row>
    <row r="32" spans="1:17" x14ac:dyDescent="0.3">
      <c r="M32" s="31"/>
      <c r="N32" s="31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7"/>
  <sheetViews>
    <sheetView zoomScale="70" zoomScaleNormal="70" workbookViewId="0">
      <selection activeCell="C39" sqref="C39:C4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8" width="25" bestFit="1" customWidth="1"/>
    <col min="9" max="9" width="13.5" customWidth="1"/>
    <col min="10" max="10" width="30.875" bestFit="1" customWidth="1"/>
    <col min="11" max="11" width="26.375" bestFit="1" customWidth="1"/>
    <col min="12" max="12" width="30.75" bestFit="1" customWidth="1"/>
    <col min="13" max="13" width="20.625" bestFit="1" customWidth="1"/>
    <col min="14" max="14" width="17.75" bestFit="1" customWidth="1"/>
    <col min="15" max="15" width="19.25" bestFit="1" customWidth="1"/>
    <col min="16" max="16" width="43.125" customWidth="1"/>
    <col min="17" max="17" width="24.25" bestFit="1" customWidth="1"/>
    <col min="18" max="18" width="21.875" bestFit="1" customWidth="1"/>
  </cols>
  <sheetData>
    <row r="1" spans="1:18" x14ac:dyDescent="0.3">
      <c r="A1" s="27" t="s">
        <v>166</v>
      </c>
    </row>
    <row r="2" spans="1:18" ht="32.25" customHeight="1" x14ac:dyDescent="0.3">
      <c r="A2" s="28" t="s">
        <v>149</v>
      </c>
      <c r="B2" s="28" t="s">
        <v>497</v>
      </c>
      <c r="C2" s="30" t="s">
        <v>498</v>
      </c>
      <c r="D2" s="28" t="s">
        <v>499</v>
      </c>
      <c r="E2" s="28" t="s">
        <v>500</v>
      </c>
      <c r="F2" s="28" t="s">
        <v>501</v>
      </c>
      <c r="G2" s="30" t="s">
        <v>502</v>
      </c>
      <c r="H2" s="30" t="s">
        <v>503</v>
      </c>
      <c r="I2" s="30" t="s">
        <v>507</v>
      </c>
      <c r="J2" s="30" t="s">
        <v>508</v>
      </c>
      <c r="K2" s="30" t="s">
        <v>509</v>
      </c>
      <c r="L2" s="30" t="s">
        <v>510</v>
      </c>
      <c r="M2" s="30" t="s">
        <v>504</v>
      </c>
      <c r="N2" s="30" t="s">
        <v>505</v>
      </c>
      <c r="O2" s="30" t="s">
        <v>511</v>
      </c>
      <c r="P2" s="30" t="s">
        <v>506</v>
      </c>
      <c r="Q2" s="30" t="s">
        <v>512</v>
      </c>
      <c r="R2" s="30" t="s">
        <v>513</v>
      </c>
    </row>
    <row r="3" spans="1:18" x14ac:dyDescent="0.3">
      <c r="A3">
        <v>1</v>
      </c>
    </row>
    <row r="4" spans="1:18" x14ac:dyDescent="0.3">
      <c r="A4">
        <v>2</v>
      </c>
    </row>
    <row r="5" spans="1:18" x14ac:dyDescent="0.3">
      <c r="A5">
        <v>3</v>
      </c>
    </row>
    <row r="6" spans="1:18" x14ac:dyDescent="0.3">
      <c r="A6">
        <v>4</v>
      </c>
    </row>
    <row r="7" spans="1:18" x14ac:dyDescent="0.3">
      <c r="A7">
        <v>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26</vt:i4>
      </vt:variant>
    </vt:vector>
  </HeadingPairs>
  <TitlesOfParts>
    <vt:vector size="41" baseType="lpstr">
      <vt:lpstr>INFO_DNA</vt:lpstr>
      <vt:lpstr>Calibration_Model</vt:lpstr>
      <vt:lpstr>Main Simulator</vt:lpstr>
      <vt:lpstr>Optimization</vt:lpstr>
      <vt:lpstr>Result</vt:lpstr>
      <vt:lpstr>Replacement_Module</vt:lpstr>
      <vt:lpstr>Calibration_Engine</vt:lpstr>
      <vt:lpstr>Variables</vt:lpstr>
      <vt:lpstr>Insulation_Spec.</vt:lpstr>
      <vt:lpstr>Concrete_Spec.</vt:lpstr>
      <vt:lpstr>Window_Spec.</vt:lpstr>
      <vt:lpstr>Glazing&amp;Gas_Spec.</vt:lpstr>
      <vt:lpstr>Lighthing_Spec.</vt:lpstr>
      <vt:lpstr>Shading_Spec.</vt:lpstr>
      <vt:lpstr>Roof Vegetation_Spec.</vt:lpstr>
      <vt:lpstr>ConcreteType</vt:lpstr>
      <vt:lpstr>ConditionSet</vt:lpstr>
      <vt:lpstr>ElecConsumption</vt:lpstr>
      <vt:lpstr>GasConsumption</vt:lpstr>
      <vt:lpstr>GypsumType</vt:lpstr>
      <vt:lpstr>InputSet</vt:lpstr>
      <vt:lpstr>Concrete_Spec.!InsulationTn</vt:lpstr>
      <vt:lpstr>InsulationTn</vt:lpstr>
      <vt:lpstr>Concrete_Spec.!InsulationType</vt:lpstr>
      <vt:lpstr>InsulationType</vt:lpstr>
      <vt:lpstr>LightingSetupType</vt:lpstr>
      <vt:lpstr>Repla_Calibration</vt:lpstr>
      <vt:lpstr>Repla_colCount</vt:lpstr>
      <vt:lpstr>Repla_Insulation</vt:lpstr>
      <vt:lpstr>Repla_Lighting</vt:lpstr>
      <vt:lpstr>Repla_rowCount</vt:lpstr>
      <vt:lpstr>Repla_Shading</vt:lpstr>
      <vt:lpstr>Repla_Wall</vt:lpstr>
      <vt:lpstr>Repla_Window</vt:lpstr>
      <vt:lpstr>Result_Elec</vt:lpstr>
      <vt:lpstr>Result_Gas</vt:lpstr>
      <vt:lpstr>Result_No</vt:lpstr>
      <vt:lpstr>RngSetCondition</vt:lpstr>
      <vt:lpstr>RngSetVariable</vt:lpstr>
      <vt:lpstr>ShadingType</vt:lpstr>
      <vt:lpstr>WindowType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2016-12-27T05:27:55Z</dcterms:modified>
</cp:coreProperties>
</file>