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avison/Dropbox/Modules/SOC09609/"/>
    </mc:Choice>
  </mc:AlternateContent>
  <xr:revisionPtr revIDLastSave="0" documentId="10_ncr:8100000_{1BE4F8B8-1C74-FD42-84E4-2BC80F03E6A4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3" sheetId="6" r:id="rId1"/>
  </sheets>
  <definedNames>
    <definedName name="group">#REF!</definedName>
    <definedName name="group5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6" l="1"/>
  <c r="V30" i="6"/>
  <c r="V31" i="6"/>
  <c r="V28" i="6"/>
  <c r="V18" i="6"/>
  <c r="V19" i="6"/>
  <c r="V20" i="6"/>
  <c r="V21" i="6"/>
  <c r="V17" i="6"/>
  <c r="P29" i="6"/>
  <c r="P30" i="6"/>
  <c r="P31" i="6"/>
  <c r="P28" i="6"/>
  <c r="P18" i="6"/>
  <c r="P19" i="6"/>
  <c r="P20" i="6"/>
  <c r="P21" i="6"/>
  <c r="P17" i="6"/>
  <c r="J29" i="6"/>
  <c r="J30" i="6"/>
  <c r="J31" i="6"/>
  <c r="J28" i="6"/>
  <c r="J18" i="6"/>
  <c r="J19" i="6"/>
  <c r="J20" i="6"/>
  <c r="J21" i="6"/>
  <c r="J17" i="6"/>
  <c r="D30" i="6"/>
  <c r="D29" i="6"/>
  <c r="D28" i="6"/>
  <c r="D32" i="6" s="1"/>
  <c r="B32" i="6" s="1"/>
  <c r="W28" i="6" s="1"/>
  <c r="D19" i="6"/>
  <c r="D18" i="6"/>
  <c r="D17" i="6"/>
  <c r="D21" i="6" s="1"/>
  <c r="B21" i="6" s="1"/>
  <c r="W21" i="6" s="1"/>
  <c r="D7" i="6"/>
  <c r="D6" i="6"/>
  <c r="D5" i="6"/>
  <c r="T33" i="6"/>
  <c r="N33" i="6"/>
  <c r="H33" i="6"/>
  <c r="U31" i="6"/>
  <c r="O31" i="6"/>
  <c r="I31" i="6"/>
  <c r="U30" i="6"/>
  <c r="O30" i="6"/>
  <c r="I30" i="6"/>
  <c r="U29" i="6"/>
  <c r="O29" i="6"/>
  <c r="I29" i="6"/>
  <c r="U28" i="6"/>
  <c r="O28" i="6"/>
  <c r="I28" i="6"/>
  <c r="T23" i="6"/>
  <c r="N23" i="6"/>
  <c r="H23" i="6"/>
  <c r="U21" i="6"/>
  <c r="O21" i="6"/>
  <c r="I21" i="6"/>
  <c r="U20" i="6"/>
  <c r="O20" i="6"/>
  <c r="I20" i="6"/>
  <c r="U19" i="6"/>
  <c r="O19" i="6"/>
  <c r="I19" i="6"/>
  <c r="U18" i="6"/>
  <c r="O18" i="6"/>
  <c r="I18" i="6"/>
  <c r="U17" i="6"/>
  <c r="O17" i="6"/>
  <c r="I17" i="6"/>
  <c r="T12" i="6"/>
  <c r="N12" i="6"/>
  <c r="U10" i="6"/>
  <c r="O10" i="6"/>
  <c r="H10" i="6"/>
  <c r="U9" i="6"/>
  <c r="O9" i="6"/>
  <c r="H9" i="6"/>
  <c r="U8" i="6"/>
  <c r="O8" i="6"/>
  <c r="H8" i="6"/>
  <c r="U7" i="6"/>
  <c r="O7" i="6"/>
  <c r="H7" i="6"/>
  <c r="U6" i="6"/>
  <c r="O6" i="6"/>
  <c r="H6" i="6"/>
  <c r="U5" i="6"/>
  <c r="O5" i="6"/>
  <c r="H5" i="6"/>
  <c r="D9" i="6" l="1"/>
  <c r="P6" i="6"/>
  <c r="J7" i="6"/>
  <c r="V7" i="6"/>
  <c r="W7" i="6" s="1"/>
  <c r="V8" i="6"/>
  <c r="B9" i="6"/>
  <c r="P10" i="6"/>
  <c r="Q10" i="6" s="1"/>
  <c r="J5" i="6"/>
  <c r="V10" i="6"/>
  <c r="W10" i="6" s="1"/>
  <c r="P5" i="6"/>
  <c r="V5" i="6"/>
  <c r="V6" i="6"/>
  <c r="P7" i="6"/>
  <c r="Q7" i="6" s="1"/>
  <c r="J8" i="6"/>
  <c r="P8" i="6"/>
  <c r="Q8" i="6" s="1"/>
  <c r="J9" i="6"/>
  <c r="P9" i="6"/>
  <c r="Q9" i="6" s="1"/>
  <c r="J10" i="6"/>
  <c r="V9" i="6"/>
  <c r="W9" i="6" s="1"/>
  <c r="J6" i="6"/>
  <c r="W6" i="6"/>
  <c r="W8" i="6"/>
  <c r="K29" i="6"/>
  <c r="W31" i="6"/>
  <c r="K31" i="6"/>
  <c r="Q29" i="6"/>
  <c r="I6" i="6"/>
  <c r="I5" i="6"/>
  <c r="Q17" i="6"/>
  <c r="Q5" i="6"/>
  <c r="W5" i="6"/>
  <c r="K21" i="6"/>
  <c r="I7" i="6"/>
  <c r="Q21" i="6"/>
  <c r="K19" i="6"/>
  <c r="Q19" i="6"/>
  <c r="Q28" i="6"/>
  <c r="I10" i="6"/>
  <c r="K10" i="6" s="1"/>
  <c r="W17" i="6"/>
  <c r="W19" i="6"/>
  <c r="K30" i="6"/>
  <c r="Q18" i="6"/>
  <c r="Q20" i="6"/>
  <c r="I8" i="6"/>
  <c r="I9" i="6"/>
  <c r="K18" i="6"/>
  <c r="K20" i="6"/>
  <c r="Q6" i="6"/>
  <c r="K17" i="6"/>
  <c r="W18" i="6"/>
  <c r="W20" i="6"/>
  <c r="W30" i="6"/>
  <c r="H12" i="6"/>
  <c r="Q30" i="6"/>
  <c r="K28" i="6"/>
  <c r="W29" i="6"/>
  <c r="Q31" i="6"/>
  <c r="K7" i="6" l="1"/>
  <c r="K9" i="6"/>
  <c r="K8" i="6"/>
  <c r="K6" i="6"/>
  <c r="K5" i="6"/>
</calcChain>
</file>

<file path=xl/sharedStrings.xml><?xml version="1.0" encoding="utf-8"?>
<sst xmlns="http://schemas.openxmlformats.org/spreadsheetml/2006/main" count="79" uniqueCount="20">
  <si>
    <t>Group mark</t>
  </si>
  <si>
    <t>Percent</t>
  </si>
  <si>
    <t>Group of 6</t>
  </si>
  <si>
    <t>Group of 5</t>
  </si>
  <si>
    <t>Group of 4</t>
  </si>
  <si>
    <t>Weighting</t>
  </si>
  <si>
    <t>Result</t>
  </si>
  <si>
    <t xml:space="preserve">Peer </t>
  </si>
  <si>
    <t>Peer</t>
  </si>
  <si>
    <t>Report</t>
  </si>
  <si>
    <t>Presentation</t>
  </si>
  <si>
    <t>/40</t>
  </si>
  <si>
    <t>/15</t>
  </si>
  <si>
    <t>/75</t>
  </si>
  <si>
    <t>/20</t>
  </si>
  <si>
    <t>Equal contributions</t>
  </si>
  <si>
    <t>Low performer</t>
  </si>
  <si>
    <t>Star performer</t>
  </si>
  <si>
    <t>=</t>
  </si>
  <si>
    <t>PMIS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</si>
</sst>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2" fontId="2" fillId="4" borderId="0" xfId="0" applyNumberFormat="1" applyFont="1" applyFill="1"/>
    <xf numFmtId="0" fontId="2" fillId="5" borderId="0" xfId="0" applyFont="1" applyFill="1"/>
    <xf numFmtId="2" fontId="2" fillId="5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4" borderId="0" xfId="0" applyFont="1" applyFill="1"/>
    <xf numFmtId="2" fontId="3" fillId="4" borderId="0" xfId="0" applyNumberFormat="1" applyFont="1" applyFill="1"/>
    <xf numFmtId="0" fontId="3" fillId="5" borderId="0" xfId="0" applyFont="1" applyFill="1"/>
    <xf numFmtId="2" fontId="3" fillId="5" borderId="0" xfId="0" applyNumberFormat="1" applyFont="1" applyFill="1"/>
    <xf numFmtId="0" fontId="3" fillId="0" borderId="0" xfId="0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Fill="1"/>
    <xf numFmtId="9" fontId="3" fillId="6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1" fillId="7" borderId="0" xfId="0" applyFont="1" applyFill="1"/>
    <xf numFmtId="2" fontId="3" fillId="7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7" borderId="0" xfId="0" applyFill="1"/>
    <xf numFmtId="1" fontId="0" fillId="7" borderId="0" xfId="0" applyNumberFormat="1" applyFill="1"/>
    <xf numFmtId="1" fontId="3" fillId="7" borderId="0" xfId="0" applyNumberFormat="1" applyFont="1" applyFill="1" applyAlignment="1">
      <alignment horizontal="center"/>
    </xf>
    <xf numFmtId="1" fontId="3" fillId="7" borderId="0" xfId="0" applyNumberFormat="1" applyFont="1" applyFill="1"/>
    <xf numFmtId="0" fontId="3" fillId="0" borderId="0" xfId="0" applyFont="1" applyFill="1" applyAlignment="1" applyProtection="1">
      <alignment horizontal="center"/>
      <protection locked="0"/>
    </xf>
    <xf numFmtId="0" fontId="3" fillId="7" borderId="0" xfId="0" applyFont="1" applyFill="1" applyAlignment="1" applyProtection="1">
      <alignment horizontal="center"/>
    </xf>
    <xf numFmtId="9" fontId="3" fillId="0" borderId="0" xfId="0" applyNumberFormat="1" applyFont="1" applyFill="1" applyAlignment="1" applyProtection="1">
      <alignment horizontal="center"/>
      <protection locked="0"/>
    </xf>
    <xf numFmtId="9" fontId="3" fillId="0" borderId="0" xfId="0" applyNumberFormat="1" applyFont="1" applyAlignment="1" applyProtection="1">
      <alignment horizontal="center"/>
      <protection locked="0"/>
    </xf>
    <xf numFmtId="0" fontId="3" fillId="7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2" fillId="7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left"/>
    </xf>
    <xf numFmtId="1" fontId="2" fillId="6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56"/>
  <sheetViews>
    <sheetView tabSelected="1" workbookViewId="0">
      <selection activeCell="B5" sqref="B5"/>
    </sheetView>
  </sheetViews>
  <sheetFormatPr baseColWidth="10" defaultRowHeight="21" x14ac:dyDescent="0.25"/>
  <cols>
    <col min="1" max="1" width="16" style="10" customWidth="1"/>
    <col min="2" max="2" width="11.6640625" style="16" bestFit="1" customWidth="1"/>
    <col min="3" max="3" width="5.83203125" style="16" customWidth="1"/>
    <col min="4" max="4" width="6.83203125" style="59" customWidth="1"/>
    <col min="5" max="5" width="10.83203125" style="54"/>
    <col min="6" max="6" width="10.83203125" style="44"/>
    <col min="7" max="7" width="6.5" style="10" customWidth="1"/>
    <col min="8" max="8" width="10.5" style="10" customWidth="1"/>
    <col min="9" max="9" width="13" style="10" bestFit="1" customWidth="1"/>
    <col min="10" max="10" width="8.1640625" style="10" bestFit="1" customWidth="1"/>
    <col min="11" max="11" width="10" style="10" bestFit="1" customWidth="1"/>
    <col min="12" max="12" width="10.83203125" style="38"/>
    <col min="13" max="13" width="6.1640625" style="10" customWidth="1"/>
    <col min="14" max="14" width="13.1640625" style="10" customWidth="1"/>
    <col min="15" max="15" width="13" style="17" bestFit="1" customWidth="1"/>
    <col min="16" max="16" width="8.1640625" style="10" bestFit="1" customWidth="1"/>
    <col min="17" max="17" width="10" style="10" bestFit="1" customWidth="1"/>
    <col min="18" max="18" width="10.83203125" style="38"/>
    <col min="19" max="19" width="5.5" style="10" customWidth="1"/>
    <col min="20" max="20" width="13.1640625" style="10" customWidth="1"/>
    <col min="21" max="21" width="13" style="17" bestFit="1" customWidth="1"/>
    <col min="22" max="22" width="8.1640625" style="10" bestFit="1" customWidth="1"/>
    <col min="23" max="23" width="10" style="10" bestFit="1" customWidth="1"/>
    <col min="24" max="178" width="10.83203125" style="38"/>
    <col min="179" max="16384" width="10.83203125" style="10"/>
  </cols>
  <sheetData>
    <row r="1" spans="1:178" x14ac:dyDescent="0.25">
      <c r="A1" s="38"/>
      <c r="B1" s="39"/>
      <c r="C1" s="39"/>
      <c r="D1" s="55"/>
      <c r="E1" s="52"/>
      <c r="G1" s="2"/>
      <c r="H1" s="2" t="s">
        <v>15</v>
      </c>
      <c r="I1" s="2"/>
      <c r="J1" s="2"/>
      <c r="K1" s="2"/>
      <c r="M1" s="3"/>
      <c r="N1" s="3" t="s">
        <v>16</v>
      </c>
      <c r="O1" s="4"/>
      <c r="P1" s="3"/>
      <c r="Q1" s="3"/>
      <c r="S1" s="5"/>
      <c r="T1" s="5" t="s">
        <v>17</v>
      </c>
      <c r="U1" s="6"/>
      <c r="V1" s="5"/>
      <c r="W1" s="5"/>
    </row>
    <row r="2" spans="1:178" s="38" customFormat="1" x14ac:dyDescent="0.25">
      <c r="B2" s="39"/>
      <c r="C2" s="39"/>
      <c r="D2" s="55"/>
      <c r="E2" s="52"/>
      <c r="F2" s="44"/>
      <c r="O2" s="41"/>
      <c r="U2" s="41"/>
    </row>
    <row r="3" spans="1:178" s="42" customFormat="1" x14ac:dyDescent="0.25">
      <c r="A3" s="42" t="s">
        <v>2</v>
      </c>
      <c r="B3" s="39"/>
      <c r="C3" s="43"/>
      <c r="D3" s="55"/>
      <c r="E3" s="52"/>
      <c r="F3" s="40"/>
      <c r="H3" s="42" t="s">
        <v>7</v>
      </c>
      <c r="I3" s="42" t="s">
        <v>5</v>
      </c>
      <c r="J3" s="42" t="s">
        <v>6</v>
      </c>
      <c r="K3" s="42" t="s">
        <v>1</v>
      </c>
      <c r="N3" s="42" t="s">
        <v>8</v>
      </c>
      <c r="O3" s="42" t="s">
        <v>5</v>
      </c>
      <c r="P3" s="42" t="s">
        <v>6</v>
      </c>
      <c r="Q3" s="42" t="s">
        <v>1</v>
      </c>
      <c r="T3" s="42" t="s">
        <v>8</v>
      </c>
      <c r="U3" s="42" t="s">
        <v>5</v>
      </c>
      <c r="V3" s="42" t="s">
        <v>6</v>
      </c>
      <c r="W3" s="42" t="s">
        <v>1</v>
      </c>
    </row>
    <row r="4" spans="1:178" s="1" customFormat="1" x14ac:dyDescent="0.25">
      <c r="A4" s="18"/>
      <c r="B4" s="8" t="s">
        <v>1</v>
      </c>
      <c r="C4" s="19"/>
      <c r="D4" s="56"/>
      <c r="E4" s="53"/>
      <c r="F4" s="44"/>
      <c r="G4" s="2"/>
      <c r="H4" s="2"/>
      <c r="I4" s="2"/>
      <c r="J4" s="2"/>
      <c r="K4" s="2"/>
      <c r="L4" s="42"/>
      <c r="M4" s="3"/>
      <c r="N4" s="3"/>
      <c r="O4" s="4"/>
      <c r="P4" s="3"/>
      <c r="Q4" s="11"/>
      <c r="R4" s="42"/>
      <c r="S4" s="5"/>
      <c r="T4" s="5"/>
      <c r="U4" s="6"/>
      <c r="V4" s="5"/>
      <c r="W4" s="14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</row>
    <row r="5" spans="1:178" x14ac:dyDescent="0.25">
      <c r="A5" s="7" t="s">
        <v>19</v>
      </c>
      <c r="B5" s="50">
        <v>0.6</v>
      </c>
      <c r="C5" s="19" t="s">
        <v>18</v>
      </c>
      <c r="D5" s="58">
        <f>B5*20</f>
        <v>12</v>
      </c>
      <c r="E5" s="53" t="s">
        <v>14</v>
      </c>
      <c r="G5" s="27"/>
      <c r="H5" s="49">
        <f>ROUND(100/6,1)</f>
        <v>16.7</v>
      </c>
      <c r="I5" s="27">
        <f>H5/ROUND(100/COUNT($H$5:$H$10),1)</f>
        <v>1</v>
      </c>
      <c r="J5" s="27">
        <f>MIN(100,$D$9 * 0.8 + $D$9 * 0.2 * $I5)</f>
        <v>45</v>
      </c>
      <c r="K5" s="28">
        <f>J5/75</f>
        <v>0.6</v>
      </c>
      <c r="L5" s="39"/>
      <c r="M5" s="29"/>
      <c r="N5" s="48">
        <v>18</v>
      </c>
      <c r="O5" s="30">
        <f>N5/ROUND(100/COUNT($N$5:$N$10),1)</f>
        <v>1.0778443113772456</v>
      </c>
      <c r="P5" s="31">
        <f>MIN(100, $D$9 * 0.8 + $D$9 * 0.2  * $O5)</f>
        <v>45.700598802395206</v>
      </c>
      <c r="Q5" s="32">
        <f>P5/75</f>
        <v>0.60934131736526942</v>
      </c>
      <c r="R5" s="39"/>
      <c r="S5" s="33"/>
      <c r="T5" s="48">
        <v>25</v>
      </c>
      <c r="U5" s="34">
        <f>T5/ROUND(100/COUNT($T$5:$T$10),1)</f>
        <v>1.4970059880239521</v>
      </c>
      <c r="V5" s="35">
        <f>MIN(100, $D$9 * 0.8 + $D$9 * 0.2 * $U5)</f>
        <v>49.473053892215567</v>
      </c>
      <c r="W5" s="36">
        <f>V5/75</f>
        <v>0.65964071856287421</v>
      </c>
    </row>
    <row r="6" spans="1:178" x14ac:dyDescent="0.25">
      <c r="A6" s="7" t="s">
        <v>9</v>
      </c>
      <c r="B6" s="51">
        <v>0.6</v>
      </c>
      <c r="C6" s="19" t="s">
        <v>18</v>
      </c>
      <c r="D6" s="58">
        <f>B6*40</f>
        <v>24</v>
      </c>
      <c r="E6" s="53" t="s">
        <v>11</v>
      </c>
      <c r="G6" s="27"/>
      <c r="H6" s="49">
        <f t="shared" ref="H6:H10" si="0">ROUND(100/6,1)</f>
        <v>16.7</v>
      </c>
      <c r="I6" s="27">
        <f t="shared" ref="I6:I10" si="1">H6/ROUND(100/COUNT($H$5:$H$10),1)</f>
        <v>1</v>
      </c>
      <c r="J6" s="27">
        <f t="shared" ref="J6:J10" si="2">MIN(100,$D$9 * 0.8 + $D$9 * 0.2 * $I6)</f>
        <v>45</v>
      </c>
      <c r="K6" s="28">
        <f t="shared" ref="K6:K10" si="3">J6/75</f>
        <v>0.6</v>
      </c>
      <c r="L6" s="39"/>
      <c r="M6" s="29"/>
      <c r="N6" s="48">
        <v>18</v>
      </c>
      <c r="O6" s="30">
        <f t="shared" ref="O6:O10" si="4">N6/ROUND(100/COUNT($N$5:$N$10),1)</f>
        <v>1.0778443113772456</v>
      </c>
      <c r="P6" s="31">
        <f t="shared" ref="P6:P10" si="5">MIN(100, $D$9 * 0.8 + $D$9 * 0.2  * $O6)</f>
        <v>45.700598802395206</v>
      </c>
      <c r="Q6" s="32">
        <f t="shared" ref="Q6:Q10" si="6">P6/75</f>
        <v>0.60934131736526942</v>
      </c>
      <c r="R6" s="39"/>
      <c r="S6" s="33"/>
      <c r="T6" s="48">
        <v>15</v>
      </c>
      <c r="U6" s="34">
        <f t="shared" ref="U6:U10" si="7">T6/ROUND(100/COUNT($T$5:$T$10),1)</f>
        <v>0.89820359281437134</v>
      </c>
      <c r="V6" s="35">
        <f t="shared" ref="V6:V10" si="8">MIN(100, $D$9 * 0.8 + $D$9 * 0.2 * $U6)</f>
        <v>44.08383233532934</v>
      </c>
      <c r="W6" s="36">
        <f t="shared" ref="W6:W10" si="9">V6/75</f>
        <v>0.58778443113772449</v>
      </c>
    </row>
    <row r="7" spans="1:178" x14ac:dyDescent="0.25">
      <c r="A7" s="7" t="s">
        <v>10</v>
      </c>
      <c r="B7" s="51">
        <v>0.6</v>
      </c>
      <c r="C7" s="19" t="s">
        <v>18</v>
      </c>
      <c r="D7" s="58">
        <f>B7*15</f>
        <v>9</v>
      </c>
      <c r="E7" s="53" t="s">
        <v>12</v>
      </c>
      <c r="G7" s="27"/>
      <c r="H7" s="49">
        <f t="shared" si="0"/>
        <v>16.7</v>
      </c>
      <c r="I7" s="27">
        <f>H7/ROUND(100/COUNT($H$5:$H$10),1)</f>
        <v>1</v>
      </c>
      <c r="J7" s="27">
        <f t="shared" si="2"/>
        <v>45</v>
      </c>
      <c r="K7" s="28">
        <f t="shared" si="3"/>
        <v>0.6</v>
      </c>
      <c r="L7" s="39"/>
      <c r="M7" s="29"/>
      <c r="N7" s="48">
        <v>18</v>
      </c>
      <c r="O7" s="30">
        <f>N7/ROUND(100/COUNT($N$5:$N$10),1)</f>
        <v>1.0778443113772456</v>
      </c>
      <c r="P7" s="31">
        <f t="shared" si="5"/>
        <v>45.700598802395206</v>
      </c>
      <c r="Q7" s="32">
        <f t="shared" si="6"/>
        <v>0.60934131736526942</v>
      </c>
      <c r="R7" s="39"/>
      <c r="S7" s="33"/>
      <c r="T7" s="48">
        <v>15</v>
      </c>
      <c r="U7" s="34">
        <f>T7/ROUND(100/COUNT($T$5:$T$10),1)</f>
        <v>0.89820359281437134</v>
      </c>
      <c r="V7" s="35">
        <f t="shared" si="8"/>
        <v>44.08383233532934</v>
      </c>
      <c r="W7" s="36">
        <f t="shared" si="9"/>
        <v>0.58778443113772449</v>
      </c>
    </row>
    <row r="8" spans="1:178" x14ac:dyDescent="0.25">
      <c r="A8" s="7"/>
      <c r="B8" s="8"/>
      <c r="C8" s="19"/>
      <c r="D8" s="56"/>
      <c r="E8" s="53"/>
      <c r="G8" s="27"/>
      <c r="H8" s="49">
        <f t="shared" si="0"/>
        <v>16.7</v>
      </c>
      <c r="I8" s="27">
        <f t="shared" si="1"/>
        <v>1</v>
      </c>
      <c r="J8" s="27">
        <f t="shared" si="2"/>
        <v>45</v>
      </c>
      <c r="K8" s="28">
        <f t="shared" si="3"/>
        <v>0.6</v>
      </c>
      <c r="L8" s="39"/>
      <c r="M8" s="29"/>
      <c r="N8" s="48">
        <v>18</v>
      </c>
      <c r="O8" s="30">
        <f t="shared" si="4"/>
        <v>1.0778443113772456</v>
      </c>
      <c r="P8" s="31">
        <f t="shared" si="5"/>
        <v>45.700598802395206</v>
      </c>
      <c r="Q8" s="32">
        <f t="shared" si="6"/>
        <v>0.60934131736526942</v>
      </c>
      <c r="R8" s="39"/>
      <c r="S8" s="33"/>
      <c r="T8" s="48">
        <v>15</v>
      </c>
      <c r="U8" s="34">
        <f t="shared" si="7"/>
        <v>0.89820359281437134</v>
      </c>
      <c r="V8" s="35">
        <f t="shared" si="8"/>
        <v>44.08383233532934</v>
      </c>
      <c r="W8" s="36">
        <f t="shared" si="9"/>
        <v>0.58778443113772449</v>
      </c>
    </row>
    <row r="9" spans="1:178" x14ac:dyDescent="0.25">
      <c r="A9" s="7" t="s">
        <v>0</v>
      </c>
      <c r="B9" s="26">
        <f>D9/75</f>
        <v>0.6</v>
      </c>
      <c r="C9" s="19" t="s">
        <v>18</v>
      </c>
      <c r="D9" s="58">
        <f>SUM(D5:D7)</f>
        <v>45</v>
      </c>
      <c r="E9" s="53" t="s">
        <v>13</v>
      </c>
      <c r="G9" s="27"/>
      <c r="H9" s="49">
        <f t="shared" si="0"/>
        <v>16.7</v>
      </c>
      <c r="I9" s="27">
        <f t="shared" si="1"/>
        <v>1</v>
      </c>
      <c r="J9" s="27">
        <f t="shared" si="2"/>
        <v>45</v>
      </c>
      <c r="K9" s="28">
        <f t="shared" si="3"/>
        <v>0.6</v>
      </c>
      <c r="L9" s="39"/>
      <c r="M9" s="29"/>
      <c r="N9" s="48">
        <v>18</v>
      </c>
      <c r="O9" s="30">
        <f t="shared" si="4"/>
        <v>1.0778443113772456</v>
      </c>
      <c r="P9" s="31">
        <f t="shared" si="5"/>
        <v>45.700598802395206</v>
      </c>
      <c r="Q9" s="32">
        <f t="shared" si="6"/>
        <v>0.60934131736526942</v>
      </c>
      <c r="R9" s="39"/>
      <c r="S9" s="33"/>
      <c r="T9" s="48">
        <v>15</v>
      </c>
      <c r="U9" s="34">
        <f t="shared" si="7"/>
        <v>0.89820359281437134</v>
      </c>
      <c r="V9" s="35">
        <f t="shared" si="8"/>
        <v>44.08383233532934</v>
      </c>
      <c r="W9" s="36">
        <f t="shared" si="9"/>
        <v>0.58778443113772449</v>
      </c>
    </row>
    <row r="10" spans="1:178" x14ac:dyDescent="0.25">
      <c r="A10" s="7"/>
      <c r="B10" s="8"/>
      <c r="C10" s="19"/>
      <c r="D10" s="56"/>
      <c r="E10" s="53"/>
      <c r="G10" s="27"/>
      <c r="H10" s="49">
        <f t="shared" si="0"/>
        <v>16.7</v>
      </c>
      <c r="I10" s="27">
        <f t="shared" si="1"/>
        <v>1</v>
      </c>
      <c r="J10" s="27">
        <f t="shared" si="2"/>
        <v>45</v>
      </c>
      <c r="K10" s="28">
        <f t="shared" si="3"/>
        <v>0.6</v>
      </c>
      <c r="L10" s="39"/>
      <c r="M10" s="29"/>
      <c r="N10" s="48">
        <v>10</v>
      </c>
      <c r="O10" s="30">
        <f t="shared" si="4"/>
        <v>0.5988023952095809</v>
      </c>
      <c r="P10" s="31">
        <f t="shared" si="5"/>
        <v>41.389221556886227</v>
      </c>
      <c r="Q10" s="32">
        <f t="shared" si="6"/>
        <v>0.55185628742514969</v>
      </c>
      <c r="R10" s="39"/>
      <c r="S10" s="33"/>
      <c r="T10" s="48">
        <v>15</v>
      </c>
      <c r="U10" s="34">
        <f t="shared" si="7"/>
        <v>0.89820359281437134</v>
      </c>
      <c r="V10" s="35">
        <f t="shared" si="8"/>
        <v>44.08383233532934</v>
      </c>
      <c r="W10" s="36">
        <f t="shared" si="9"/>
        <v>0.58778443113772449</v>
      </c>
    </row>
    <row r="11" spans="1:178" x14ac:dyDescent="0.25">
      <c r="A11" s="7"/>
      <c r="B11" s="8"/>
      <c r="C11" s="19"/>
      <c r="D11" s="56"/>
      <c r="E11" s="53"/>
      <c r="G11" s="27"/>
      <c r="H11" s="27"/>
      <c r="I11" s="27"/>
      <c r="J11" s="27"/>
      <c r="K11" s="27"/>
      <c r="L11" s="39"/>
      <c r="M11" s="29"/>
      <c r="N11" s="29"/>
      <c r="O11" s="30"/>
      <c r="P11" s="29"/>
      <c r="Q11" s="29"/>
      <c r="R11" s="39"/>
      <c r="S11" s="33"/>
      <c r="T11" s="33"/>
      <c r="U11" s="34"/>
      <c r="V11" s="33"/>
      <c r="W11" s="34"/>
    </row>
    <row r="12" spans="1:178" s="24" customFormat="1" x14ac:dyDescent="0.25">
      <c r="A12" s="21"/>
      <c r="B12" s="22"/>
      <c r="C12" s="23"/>
      <c r="D12" s="56"/>
      <c r="E12" s="57"/>
      <c r="F12" s="45"/>
      <c r="G12" s="37"/>
      <c r="H12" s="37">
        <f>SUM(H5:H11)</f>
        <v>100.2</v>
      </c>
      <c r="I12" s="37"/>
      <c r="J12" s="37"/>
      <c r="K12" s="37"/>
      <c r="L12" s="46"/>
      <c r="M12" s="31"/>
      <c r="N12" s="31">
        <f>SUM(N5:N11)</f>
        <v>100</v>
      </c>
      <c r="O12" s="31"/>
      <c r="P12" s="31"/>
      <c r="Q12" s="31"/>
      <c r="R12" s="46"/>
      <c r="S12" s="35"/>
      <c r="T12" s="35">
        <f>SUM(T5:T11)</f>
        <v>100</v>
      </c>
      <c r="U12" s="35"/>
      <c r="V12" s="35"/>
      <c r="W12" s="35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</row>
    <row r="13" spans="1:178" s="15" customFormat="1" x14ac:dyDescent="0.25">
      <c r="A13" s="7"/>
      <c r="B13" s="8"/>
      <c r="C13" s="8"/>
      <c r="D13" s="56"/>
      <c r="E13" s="53"/>
      <c r="F13" s="44"/>
      <c r="G13" s="9"/>
      <c r="H13" s="9"/>
      <c r="I13" s="9"/>
      <c r="J13" s="9"/>
      <c r="K13" s="9"/>
      <c r="L13" s="38"/>
      <c r="M13" s="11"/>
      <c r="N13" s="11"/>
      <c r="O13" s="12"/>
      <c r="P13" s="11"/>
      <c r="Q13" s="11"/>
      <c r="R13" s="38"/>
      <c r="S13" s="13"/>
      <c r="T13" s="13"/>
      <c r="U13" s="14"/>
      <c r="V13" s="13"/>
      <c r="W13" s="14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</row>
    <row r="14" spans="1:178" s="42" customFormat="1" x14ac:dyDescent="0.25">
      <c r="A14" s="38"/>
      <c r="B14" s="39"/>
      <c r="C14" s="39"/>
      <c r="D14" s="55"/>
      <c r="E14" s="52"/>
      <c r="F14" s="40"/>
      <c r="G14" s="38"/>
      <c r="H14" s="38"/>
      <c r="I14" s="38"/>
      <c r="J14" s="38"/>
      <c r="K14" s="38"/>
      <c r="L14" s="38"/>
      <c r="M14" s="38"/>
      <c r="N14" s="38"/>
      <c r="O14" s="41"/>
      <c r="P14" s="38"/>
      <c r="Q14" s="38"/>
      <c r="R14" s="38"/>
      <c r="S14" s="38"/>
      <c r="T14" s="38"/>
      <c r="U14" s="41"/>
      <c r="V14" s="38"/>
      <c r="W14" s="38"/>
    </row>
    <row r="15" spans="1:178" s="42" customFormat="1" x14ac:dyDescent="0.25">
      <c r="A15" s="42" t="s">
        <v>3</v>
      </c>
      <c r="B15" s="39"/>
      <c r="C15" s="43"/>
      <c r="D15" s="55"/>
      <c r="E15" s="52"/>
      <c r="F15" s="40"/>
      <c r="H15" s="42" t="s">
        <v>7</v>
      </c>
      <c r="I15" s="42" t="s">
        <v>5</v>
      </c>
      <c r="J15" s="42" t="s">
        <v>6</v>
      </c>
      <c r="K15" s="42" t="s">
        <v>1</v>
      </c>
      <c r="N15" s="42" t="s">
        <v>8</v>
      </c>
      <c r="O15" s="42" t="s">
        <v>5</v>
      </c>
      <c r="P15" s="42" t="s">
        <v>6</v>
      </c>
      <c r="Q15" s="42" t="s">
        <v>1</v>
      </c>
      <c r="T15" s="42" t="s">
        <v>8</v>
      </c>
      <c r="U15" s="42" t="s">
        <v>5</v>
      </c>
      <c r="V15" s="42" t="s">
        <v>6</v>
      </c>
      <c r="W15" s="42" t="s">
        <v>1</v>
      </c>
    </row>
    <row r="16" spans="1:178" x14ac:dyDescent="0.25">
      <c r="A16" s="18"/>
      <c r="B16" s="8"/>
      <c r="C16" s="19"/>
      <c r="D16" s="56"/>
      <c r="E16" s="53"/>
      <c r="G16" s="2"/>
      <c r="H16" s="2"/>
      <c r="I16" s="2"/>
      <c r="J16" s="2"/>
      <c r="K16" s="2"/>
      <c r="L16" s="42"/>
      <c r="M16" s="3"/>
      <c r="N16" s="3"/>
      <c r="O16" s="4"/>
      <c r="P16" s="3"/>
      <c r="Q16" s="11"/>
      <c r="R16" s="42"/>
      <c r="S16" s="5"/>
      <c r="T16" s="5"/>
      <c r="U16" s="6"/>
      <c r="V16" s="5"/>
      <c r="W16" s="14"/>
    </row>
    <row r="17" spans="1:178" x14ac:dyDescent="0.25">
      <c r="A17" s="7" t="s">
        <v>19</v>
      </c>
      <c r="B17" s="50">
        <v>0.6</v>
      </c>
      <c r="C17" s="19" t="s">
        <v>18</v>
      </c>
      <c r="D17" s="58">
        <f>B17*20</f>
        <v>12</v>
      </c>
      <c r="E17" s="53" t="s">
        <v>14</v>
      </c>
      <c r="G17" s="27"/>
      <c r="H17" s="49">
        <v>20</v>
      </c>
      <c r="I17" s="27">
        <f>H17/ROUND(100/COUNT($H$17:$H$21),1)</f>
        <v>1</v>
      </c>
      <c r="J17" s="27">
        <f>MIN(100,$D$21 * 0.8 + $D$21 * 0.2 * $I17)</f>
        <v>45</v>
      </c>
      <c r="K17" s="28">
        <f t="shared" ref="K17:K21" si="10">J17/75</f>
        <v>0.6</v>
      </c>
      <c r="L17" s="39"/>
      <c r="M17" s="29"/>
      <c r="N17" s="48">
        <v>22</v>
      </c>
      <c r="O17" s="30">
        <f>N17/ROUND(100/COUNT($N$17:$N$21),1)</f>
        <v>1.1000000000000001</v>
      </c>
      <c r="P17" s="31">
        <f>MIN(100, $D$21 * 0.8 + $D$21 * 0.2  * $O17)</f>
        <v>45.9</v>
      </c>
      <c r="Q17" s="32">
        <f t="shared" ref="Q17:Q21" si="11">P17/75</f>
        <v>0.61199999999999999</v>
      </c>
      <c r="R17" s="39"/>
      <c r="S17" s="33"/>
      <c r="T17" s="48">
        <v>40</v>
      </c>
      <c r="U17" s="34">
        <f>T17/ROUND(100/COUNT($T$17:$T$21),1)*(COUNT($T$17:$T$21)/6)</f>
        <v>1.6666666666666667</v>
      </c>
      <c r="V17" s="35">
        <f>MIN(100, $D$21 * 0.8 + $D$21 * 0.2 * $U17)</f>
        <v>51</v>
      </c>
      <c r="W17" s="36">
        <f t="shared" ref="W17:W21" si="12">V17/75</f>
        <v>0.68</v>
      </c>
    </row>
    <row r="18" spans="1:178" x14ac:dyDescent="0.25">
      <c r="A18" s="7" t="s">
        <v>9</v>
      </c>
      <c r="B18" s="51">
        <v>0.6</v>
      </c>
      <c r="C18" s="19" t="s">
        <v>18</v>
      </c>
      <c r="D18" s="58">
        <f>B18*40</f>
        <v>24</v>
      </c>
      <c r="E18" s="53" t="s">
        <v>11</v>
      </c>
      <c r="G18" s="27"/>
      <c r="H18" s="49">
        <v>20</v>
      </c>
      <c r="I18" s="27">
        <f>H18/ROUND(100/COUNT($H$17:$H$21),1)</f>
        <v>1</v>
      </c>
      <c r="J18" s="27">
        <f t="shared" ref="J18:J21" si="13">MIN(100,$D$21 * 0.8 + $D$21 * 0.2 * $I18)</f>
        <v>45</v>
      </c>
      <c r="K18" s="28">
        <f t="shared" si="10"/>
        <v>0.6</v>
      </c>
      <c r="L18" s="39"/>
      <c r="M18" s="29"/>
      <c r="N18" s="48">
        <v>22</v>
      </c>
      <c r="O18" s="30">
        <f>N18/ROUND(100/COUNT($N$17:$N$21),1)</f>
        <v>1.1000000000000001</v>
      </c>
      <c r="P18" s="31">
        <f t="shared" ref="P18:P21" si="14">MIN(100, $D$21 * 0.8 + $D$21 * 0.2  * $O18)</f>
        <v>45.9</v>
      </c>
      <c r="Q18" s="32">
        <f t="shared" si="11"/>
        <v>0.61199999999999999</v>
      </c>
      <c r="R18" s="39"/>
      <c r="S18" s="33"/>
      <c r="T18" s="48">
        <v>15</v>
      </c>
      <c r="U18" s="34">
        <f t="shared" ref="U18:U21" si="15">T18/ROUND(100/COUNT($T$17:$T$21),1)*(COUNT($T$17:$T$21)/6)</f>
        <v>0.625</v>
      </c>
      <c r="V18" s="35">
        <f t="shared" ref="V18:V21" si="16">MIN(100, $D$21 * 0.8 + $D$21 * 0.2 * $U18)</f>
        <v>41.625</v>
      </c>
      <c r="W18" s="36">
        <f t="shared" si="12"/>
        <v>0.55500000000000005</v>
      </c>
    </row>
    <row r="19" spans="1:178" x14ac:dyDescent="0.25">
      <c r="A19" s="7" t="s">
        <v>10</v>
      </c>
      <c r="B19" s="51">
        <v>0.6</v>
      </c>
      <c r="C19" s="19" t="s">
        <v>18</v>
      </c>
      <c r="D19" s="58">
        <f>B19*15</f>
        <v>9</v>
      </c>
      <c r="E19" s="53" t="s">
        <v>12</v>
      </c>
      <c r="G19" s="27"/>
      <c r="H19" s="49">
        <v>20</v>
      </c>
      <c r="I19" s="27">
        <f>H19/ROUND(100/COUNT($H$17:$H$21),1)</f>
        <v>1</v>
      </c>
      <c r="J19" s="27">
        <f t="shared" si="13"/>
        <v>45</v>
      </c>
      <c r="K19" s="28">
        <f t="shared" si="10"/>
        <v>0.6</v>
      </c>
      <c r="L19" s="39"/>
      <c r="M19" s="29"/>
      <c r="N19" s="48">
        <v>22</v>
      </c>
      <c r="O19" s="30">
        <f>N19/ROUND(100/COUNT($N$17:$N$21),1)</f>
        <v>1.1000000000000001</v>
      </c>
      <c r="P19" s="31">
        <f t="shared" si="14"/>
        <v>45.9</v>
      </c>
      <c r="Q19" s="32">
        <f t="shared" si="11"/>
        <v>0.61199999999999999</v>
      </c>
      <c r="R19" s="39"/>
      <c r="S19" s="33"/>
      <c r="T19" s="48">
        <v>15</v>
      </c>
      <c r="U19" s="34">
        <f>T19/ROUND(100/COUNT($T$17:$T$21),1)*(COUNT($T$17:$T$21)/6)</f>
        <v>0.625</v>
      </c>
      <c r="V19" s="35">
        <f t="shared" si="16"/>
        <v>41.625</v>
      </c>
      <c r="W19" s="36">
        <f t="shared" si="12"/>
        <v>0.55500000000000005</v>
      </c>
    </row>
    <row r="20" spans="1:178" x14ac:dyDescent="0.25">
      <c r="A20" s="7"/>
      <c r="B20" s="8"/>
      <c r="C20" s="19"/>
      <c r="D20" s="56"/>
      <c r="E20" s="53"/>
      <c r="G20" s="27"/>
      <c r="H20" s="49">
        <v>20</v>
      </c>
      <c r="I20" s="27">
        <f>H20/ROUND(100/COUNT($H$17:$H$21),1)</f>
        <v>1</v>
      </c>
      <c r="J20" s="27">
        <f t="shared" si="13"/>
        <v>45</v>
      </c>
      <c r="K20" s="28">
        <f t="shared" si="10"/>
        <v>0.6</v>
      </c>
      <c r="L20" s="39"/>
      <c r="M20" s="29"/>
      <c r="N20" s="48">
        <v>22</v>
      </c>
      <c r="O20" s="30">
        <f>N20/ROUND(100/COUNT($N$17:$N$21),1)</f>
        <v>1.1000000000000001</v>
      </c>
      <c r="P20" s="31">
        <f t="shared" si="14"/>
        <v>45.9</v>
      </c>
      <c r="Q20" s="32">
        <f t="shared" si="11"/>
        <v>0.61199999999999999</v>
      </c>
      <c r="R20" s="39"/>
      <c r="S20" s="33"/>
      <c r="T20" s="48">
        <v>15</v>
      </c>
      <c r="U20" s="34">
        <f t="shared" si="15"/>
        <v>0.625</v>
      </c>
      <c r="V20" s="35">
        <f t="shared" si="16"/>
        <v>41.625</v>
      </c>
      <c r="W20" s="36">
        <f t="shared" si="12"/>
        <v>0.55500000000000005</v>
      </c>
    </row>
    <row r="21" spans="1:178" x14ac:dyDescent="0.25">
      <c r="A21" s="7" t="s">
        <v>0</v>
      </c>
      <c r="B21" s="26">
        <f>D21/75</f>
        <v>0.6</v>
      </c>
      <c r="C21" s="19" t="s">
        <v>18</v>
      </c>
      <c r="D21" s="58">
        <f>SUM(D17:D19)</f>
        <v>45</v>
      </c>
      <c r="E21" s="53" t="s">
        <v>13</v>
      </c>
      <c r="G21" s="27"/>
      <c r="H21" s="49">
        <v>20</v>
      </c>
      <c r="I21" s="27">
        <f>H21/ROUND(100/COUNT($H$17:$H$21),1)</f>
        <v>1</v>
      </c>
      <c r="J21" s="27">
        <f t="shared" si="13"/>
        <v>45</v>
      </c>
      <c r="K21" s="28">
        <f t="shared" si="10"/>
        <v>0.6</v>
      </c>
      <c r="L21" s="39"/>
      <c r="M21" s="29"/>
      <c r="N21" s="48">
        <v>12</v>
      </c>
      <c r="O21" s="30">
        <f>N21/ROUND(100/COUNT($N$17:$N$21),1)</f>
        <v>0.6</v>
      </c>
      <c r="P21" s="31">
        <f t="shared" si="14"/>
        <v>41.4</v>
      </c>
      <c r="Q21" s="32">
        <f t="shared" si="11"/>
        <v>0.55199999999999994</v>
      </c>
      <c r="R21" s="39"/>
      <c r="S21" s="33"/>
      <c r="T21" s="48">
        <v>15</v>
      </c>
      <c r="U21" s="34">
        <f t="shared" si="15"/>
        <v>0.625</v>
      </c>
      <c r="V21" s="35">
        <f t="shared" si="16"/>
        <v>41.625</v>
      </c>
      <c r="W21" s="36">
        <f t="shared" si="12"/>
        <v>0.55500000000000005</v>
      </c>
    </row>
    <row r="22" spans="1:178" x14ac:dyDescent="0.25">
      <c r="A22" s="7"/>
      <c r="B22" s="8"/>
      <c r="C22" s="19"/>
      <c r="D22" s="56"/>
      <c r="E22" s="53"/>
      <c r="G22" s="27"/>
      <c r="H22" s="27"/>
      <c r="I22" s="27"/>
      <c r="J22" s="27"/>
      <c r="K22" s="27"/>
      <c r="L22" s="39"/>
      <c r="M22" s="29"/>
      <c r="N22" s="29"/>
      <c r="O22" s="30"/>
      <c r="P22" s="29"/>
      <c r="Q22" s="29"/>
      <c r="R22" s="39"/>
      <c r="S22" s="33"/>
      <c r="T22" s="33"/>
      <c r="U22" s="34"/>
      <c r="V22" s="33"/>
      <c r="W22" s="36"/>
    </row>
    <row r="23" spans="1:178" s="25" customFormat="1" x14ac:dyDescent="0.25">
      <c r="A23" s="21"/>
      <c r="B23" s="22"/>
      <c r="C23" s="23"/>
      <c r="D23" s="56"/>
      <c r="E23" s="57"/>
      <c r="F23" s="45"/>
      <c r="G23" s="37"/>
      <c r="H23" s="37">
        <f>SUM(H17:H22)</f>
        <v>100</v>
      </c>
      <c r="I23" s="37"/>
      <c r="J23" s="37"/>
      <c r="K23" s="37"/>
      <c r="L23" s="46"/>
      <c r="M23" s="31"/>
      <c r="N23" s="31">
        <f>SUM(N17:N22)</f>
        <v>100</v>
      </c>
      <c r="O23" s="31"/>
      <c r="P23" s="31"/>
      <c r="Q23" s="31"/>
      <c r="R23" s="46"/>
      <c r="S23" s="35"/>
      <c r="T23" s="35">
        <f>SUM(T17:T22)</f>
        <v>100</v>
      </c>
      <c r="U23" s="35"/>
      <c r="V23" s="35"/>
      <c r="W23" s="35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</row>
    <row r="24" spans="1:178" s="20" customFormat="1" x14ac:dyDescent="0.25">
      <c r="A24" s="7"/>
      <c r="B24" s="8"/>
      <c r="C24" s="8"/>
      <c r="D24" s="56"/>
      <c r="E24" s="53"/>
      <c r="F24" s="40"/>
      <c r="G24" s="9"/>
      <c r="H24" s="9"/>
      <c r="I24" s="9"/>
      <c r="J24" s="9"/>
      <c r="K24" s="9"/>
      <c r="L24" s="38"/>
      <c r="M24" s="11"/>
      <c r="N24" s="11"/>
      <c r="O24" s="12"/>
      <c r="P24" s="11"/>
      <c r="Q24" s="11"/>
      <c r="R24" s="38"/>
      <c r="S24" s="13"/>
      <c r="T24" s="13"/>
      <c r="U24" s="14"/>
      <c r="V24" s="13"/>
      <c r="W24" s="14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</row>
    <row r="25" spans="1:178" s="42" customFormat="1" x14ac:dyDescent="0.25">
      <c r="A25" s="38"/>
      <c r="B25" s="39"/>
      <c r="C25" s="39"/>
      <c r="D25" s="55"/>
      <c r="E25" s="52"/>
      <c r="F25" s="40"/>
      <c r="G25" s="38"/>
      <c r="H25" s="38"/>
      <c r="I25" s="38"/>
      <c r="J25" s="38"/>
      <c r="K25" s="38"/>
      <c r="L25" s="38"/>
      <c r="M25" s="38"/>
      <c r="N25" s="38"/>
      <c r="O25" s="41"/>
      <c r="P25" s="38"/>
      <c r="Q25" s="38"/>
      <c r="R25" s="38"/>
      <c r="S25" s="38"/>
      <c r="T25" s="38"/>
      <c r="U25" s="41"/>
      <c r="V25" s="38"/>
      <c r="W25" s="38"/>
    </row>
    <row r="26" spans="1:178" s="38" customFormat="1" x14ac:dyDescent="0.25">
      <c r="A26" s="42" t="s">
        <v>4</v>
      </c>
      <c r="B26" s="39"/>
      <c r="C26" s="43"/>
      <c r="D26" s="55"/>
      <c r="E26" s="52"/>
      <c r="F26" s="44"/>
      <c r="G26" s="42"/>
      <c r="H26" s="42" t="s">
        <v>7</v>
      </c>
      <c r="I26" s="42" t="s">
        <v>5</v>
      </c>
      <c r="J26" s="42" t="s">
        <v>6</v>
      </c>
      <c r="K26" s="42" t="s">
        <v>1</v>
      </c>
      <c r="L26" s="42"/>
      <c r="M26" s="42"/>
      <c r="N26" s="42" t="s">
        <v>8</v>
      </c>
      <c r="O26" s="42" t="s">
        <v>5</v>
      </c>
      <c r="P26" s="42" t="s">
        <v>6</v>
      </c>
      <c r="Q26" s="42" t="s">
        <v>1</v>
      </c>
      <c r="R26" s="42"/>
      <c r="S26" s="42"/>
      <c r="T26" s="42" t="s">
        <v>8</v>
      </c>
      <c r="U26" s="42" t="s">
        <v>5</v>
      </c>
      <c r="V26" s="42" t="s">
        <v>6</v>
      </c>
      <c r="W26" s="42" t="s">
        <v>1</v>
      </c>
    </row>
    <row r="27" spans="1:178" x14ac:dyDescent="0.25">
      <c r="A27" s="18"/>
      <c r="B27" s="8"/>
      <c r="C27" s="19"/>
      <c r="D27" s="56"/>
      <c r="E27" s="53"/>
      <c r="G27" s="2"/>
      <c r="H27" s="2"/>
      <c r="I27" s="2"/>
      <c r="J27" s="2"/>
      <c r="K27" s="2"/>
      <c r="L27" s="42"/>
      <c r="M27" s="3"/>
      <c r="N27" s="3"/>
      <c r="O27" s="4"/>
      <c r="P27" s="3"/>
      <c r="Q27" s="11"/>
      <c r="R27" s="42"/>
      <c r="S27" s="5"/>
      <c r="T27" s="5"/>
      <c r="U27" s="6"/>
      <c r="V27" s="5"/>
      <c r="W27" s="14"/>
    </row>
    <row r="28" spans="1:178" x14ac:dyDescent="0.25">
      <c r="A28" s="7" t="s">
        <v>19</v>
      </c>
      <c r="B28" s="50">
        <v>0.6</v>
      </c>
      <c r="C28" s="19" t="s">
        <v>18</v>
      </c>
      <c r="D28" s="58">
        <f>B28*20</f>
        <v>12</v>
      </c>
      <c r="E28" s="53" t="s">
        <v>14</v>
      </c>
      <c r="G28" s="27"/>
      <c r="H28" s="49">
        <v>25</v>
      </c>
      <c r="I28" s="27">
        <f>H28/ROUND(100/COUNT($H$28:$H$31),1)</f>
        <v>1</v>
      </c>
      <c r="J28" s="27">
        <f>MIN(100,$D$32 * 0.8 + $D$32 * 0.2 * $I28)</f>
        <v>45</v>
      </c>
      <c r="K28" s="28">
        <f t="shared" ref="K28:K31" si="17">J28/75</f>
        <v>0.6</v>
      </c>
      <c r="L28" s="39"/>
      <c r="M28" s="29"/>
      <c r="N28" s="48">
        <v>27</v>
      </c>
      <c r="O28" s="30">
        <f>N28/ROUND(100/COUNT($N$28:$N$31),1)</f>
        <v>1.08</v>
      </c>
      <c r="P28" s="31">
        <f>MIN(100, $D$32 * 0.8 + $D$32 * 0.2  * $O28)</f>
        <v>45.72</v>
      </c>
      <c r="Q28" s="32">
        <f t="shared" ref="Q28:Q31" si="18">P28/75</f>
        <v>0.60960000000000003</v>
      </c>
      <c r="R28" s="39"/>
      <c r="S28" s="33"/>
      <c r="T28" s="48">
        <v>34</v>
      </c>
      <c r="U28" s="34">
        <f>T28/ROUND(100/COUNT($T$28:$T$31),1)</f>
        <v>1.36</v>
      </c>
      <c r="V28" s="35">
        <f>MIN(100, $D$32 * 0.8 + $D$32 * 0.2 * $U28)</f>
        <v>48.24</v>
      </c>
      <c r="W28" s="36">
        <f t="shared" ref="W28:W31" si="19">V28/75</f>
        <v>0.64319999999999999</v>
      </c>
    </row>
    <row r="29" spans="1:178" x14ac:dyDescent="0.25">
      <c r="A29" s="7" t="s">
        <v>9</v>
      </c>
      <c r="B29" s="51">
        <v>0.6</v>
      </c>
      <c r="C29" s="19" t="s">
        <v>18</v>
      </c>
      <c r="D29" s="58">
        <f>B29*40</f>
        <v>24</v>
      </c>
      <c r="E29" s="53" t="s">
        <v>11</v>
      </c>
      <c r="G29" s="27"/>
      <c r="H29" s="49">
        <v>25</v>
      </c>
      <c r="I29" s="27">
        <f t="shared" ref="I29:I31" si="20">H29/ROUND(100/COUNT($H$28:$H$31),1)</f>
        <v>1</v>
      </c>
      <c r="J29" s="27">
        <f t="shared" ref="J29:J31" si="21">MIN(100,$D$32 * 0.8 + $D$32 * 0.2 * $I29)</f>
        <v>45</v>
      </c>
      <c r="K29" s="28">
        <f t="shared" si="17"/>
        <v>0.6</v>
      </c>
      <c r="L29" s="39"/>
      <c r="M29" s="29"/>
      <c r="N29" s="48">
        <v>27</v>
      </c>
      <c r="O29" s="30">
        <f t="shared" ref="O29:O31" si="22">N29/ROUND(100/COUNT($N$28:$N$31),1)</f>
        <v>1.08</v>
      </c>
      <c r="P29" s="31">
        <f t="shared" ref="P29:P31" si="23">MIN(100, $D$32 * 0.8 + $D$32 * 0.2  * $O29)</f>
        <v>45.72</v>
      </c>
      <c r="Q29" s="32">
        <f t="shared" si="18"/>
        <v>0.60960000000000003</v>
      </c>
      <c r="R29" s="39"/>
      <c r="S29" s="33"/>
      <c r="T29" s="48">
        <v>22</v>
      </c>
      <c r="U29" s="34">
        <f t="shared" ref="U29:U31" si="24">T29/ROUND(100/COUNT($T$28:$T$31),1)</f>
        <v>0.88</v>
      </c>
      <c r="V29" s="35">
        <f t="shared" ref="V29:V31" si="25">MIN(100, $D$32 * 0.8 + $D$32 * 0.2 * $U29)</f>
        <v>43.92</v>
      </c>
      <c r="W29" s="36">
        <f t="shared" si="19"/>
        <v>0.58560000000000001</v>
      </c>
    </row>
    <row r="30" spans="1:178" x14ac:dyDescent="0.25">
      <c r="A30" s="7" t="s">
        <v>10</v>
      </c>
      <c r="B30" s="51">
        <v>0.6</v>
      </c>
      <c r="C30" s="19" t="s">
        <v>18</v>
      </c>
      <c r="D30" s="58">
        <f>B30*15</f>
        <v>9</v>
      </c>
      <c r="E30" s="53" t="s">
        <v>12</v>
      </c>
      <c r="G30" s="27"/>
      <c r="H30" s="49">
        <v>25</v>
      </c>
      <c r="I30" s="27">
        <f t="shared" si="20"/>
        <v>1</v>
      </c>
      <c r="J30" s="27">
        <f t="shared" si="21"/>
        <v>45</v>
      </c>
      <c r="K30" s="28">
        <f t="shared" si="17"/>
        <v>0.6</v>
      </c>
      <c r="L30" s="39"/>
      <c r="M30" s="29"/>
      <c r="N30" s="48">
        <v>27</v>
      </c>
      <c r="O30" s="30">
        <f t="shared" si="22"/>
        <v>1.08</v>
      </c>
      <c r="P30" s="31">
        <f t="shared" si="23"/>
        <v>45.72</v>
      </c>
      <c r="Q30" s="32">
        <f t="shared" si="18"/>
        <v>0.60960000000000003</v>
      </c>
      <c r="R30" s="39"/>
      <c r="S30" s="33"/>
      <c r="T30" s="48">
        <v>22</v>
      </c>
      <c r="U30" s="34">
        <f t="shared" si="24"/>
        <v>0.88</v>
      </c>
      <c r="V30" s="35">
        <f t="shared" si="25"/>
        <v>43.92</v>
      </c>
      <c r="W30" s="36">
        <f t="shared" si="19"/>
        <v>0.58560000000000001</v>
      </c>
    </row>
    <row r="31" spans="1:178" x14ac:dyDescent="0.25">
      <c r="A31" s="7"/>
      <c r="B31" s="8"/>
      <c r="C31" s="19"/>
      <c r="D31" s="56"/>
      <c r="E31" s="53"/>
      <c r="G31" s="27"/>
      <c r="H31" s="49">
        <v>25</v>
      </c>
      <c r="I31" s="27">
        <f t="shared" si="20"/>
        <v>1</v>
      </c>
      <c r="J31" s="27">
        <f t="shared" si="21"/>
        <v>45</v>
      </c>
      <c r="K31" s="28">
        <f t="shared" si="17"/>
        <v>0.6</v>
      </c>
      <c r="L31" s="39"/>
      <c r="M31" s="29"/>
      <c r="N31" s="48">
        <v>19</v>
      </c>
      <c r="O31" s="30">
        <f t="shared" si="22"/>
        <v>0.76</v>
      </c>
      <c r="P31" s="31">
        <f t="shared" si="23"/>
        <v>42.84</v>
      </c>
      <c r="Q31" s="32">
        <f t="shared" si="18"/>
        <v>0.57120000000000004</v>
      </c>
      <c r="R31" s="39"/>
      <c r="S31" s="33"/>
      <c r="T31" s="48">
        <v>22</v>
      </c>
      <c r="U31" s="34">
        <f t="shared" si="24"/>
        <v>0.88</v>
      </c>
      <c r="V31" s="35">
        <f t="shared" si="25"/>
        <v>43.92</v>
      </c>
      <c r="W31" s="36">
        <f t="shared" si="19"/>
        <v>0.58560000000000001</v>
      </c>
    </row>
    <row r="32" spans="1:178" x14ac:dyDescent="0.25">
      <c r="A32" s="7" t="s">
        <v>0</v>
      </c>
      <c r="B32" s="26">
        <f>D32/75</f>
        <v>0.6</v>
      </c>
      <c r="C32" s="19" t="s">
        <v>18</v>
      </c>
      <c r="D32" s="58">
        <f>SUM(D28:D30)</f>
        <v>45</v>
      </c>
      <c r="E32" s="53" t="s">
        <v>13</v>
      </c>
      <c r="G32" s="27"/>
      <c r="H32" s="27"/>
      <c r="I32" s="27"/>
      <c r="J32" s="27"/>
      <c r="K32" s="27"/>
      <c r="L32" s="39"/>
      <c r="M32" s="29"/>
      <c r="N32" s="29"/>
      <c r="O32" s="30"/>
      <c r="P32" s="29"/>
      <c r="Q32" s="32"/>
      <c r="R32" s="39"/>
      <c r="S32" s="33"/>
      <c r="T32" s="33"/>
      <c r="U32" s="34"/>
      <c r="V32" s="33"/>
      <c r="W32" s="36"/>
    </row>
    <row r="33" spans="1:178" s="24" customFormat="1" x14ac:dyDescent="0.25">
      <c r="A33" s="21"/>
      <c r="B33" s="22"/>
      <c r="C33" s="23"/>
      <c r="D33" s="56"/>
      <c r="E33" s="57"/>
      <c r="F33" s="45"/>
      <c r="G33" s="37"/>
      <c r="H33" s="37">
        <f>SUM(H28:H32)</f>
        <v>100</v>
      </c>
      <c r="I33" s="37"/>
      <c r="J33" s="37"/>
      <c r="K33" s="37"/>
      <c r="L33" s="46"/>
      <c r="M33" s="31"/>
      <c r="N33" s="31">
        <f>SUM(N28:N32)</f>
        <v>100</v>
      </c>
      <c r="O33" s="31"/>
      <c r="P33" s="31"/>
      <c r="Q33" s="31"/>
      <c r="R33" s="46"/>
      <c r="S33" s="35"/>
      <c r="T33" s="35">
        <f>SUM(T28:T32)</f>
        <v>100</v>
      </c>
      <c r="U33" s="35"/>
      <c r="V33" s="35"/>
      <c r="W33" s="35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</row>
    <row r="34" spans="1:178" x14ac:dyDescent="0.25">
      <c r="A34" s="7"/>
      <c r="B34" s="8"/>
      <c r="C34" s="19"/>
      <c r="D34" s="56"/>
      <c r="E34" s="53"/>
      <c r="G34" s="9"/>
      <c r="H34" s="9"/>
      <c r="I34" s="9"/>
      <c r="J34" s="9"/>
      <c r="K34" s="9"/>
      <c r="M34" s="11"/>
      <c r="N34" s="11"/>
      <c r="O34" s="12"/>
      <c r="P34" s="11"/>
      <c r="Q34" s="11"/>
      <c r="S34" s="13"/>
      <c r="T34" s="13"/>
      <c r="U34" s="14"/>
      <c r="V34" s="13"/>
      <c r="W34" s="13"/>
    </row>
    <row r="35" spans="1:178" x14ac:dyDescent="0.25">
      <c r="A35" s="7"/>
      <c r="B35" s="8"/>
      <c r="C35" s="8"/>
      <c r="D35" s="56"/>
      <c r="E35" s="53"/>
      <c r="G35" s="9"/>
      <c r="H35" s="9"/>
      <c r="I35" s="9"/>
      <c r="J35" s="9"/>
      <c r="K35" s="9"/>
      <c r="M35" s="11"/>
      <c r="N35" s="11"/>
      <c r="O35" s="12"/>
      <c r="P35" s="11"/>
      <c r="Q35" s="11"/>
      <c r="S35" s="13"/>
      <c r="T35" s="13"/>
      <c r="U35" s="14"/>
      <c r="V35" s="13"/>
      <c r="W35" s="13"/>
    </row>
    <row r="36" spans="1:178" s="38" customFormat="1" x14ac:dyDescent="0.25">
      <c r="B36" s="39"/>
      <c r="C36" s="39"/>
      <c r="D36" s="55"/>
      <c r="E36" s="52"/>
      <c r="F36" s="44"/>
      <c r="O36" s="41"/>
      <c r="U36" s="41"/>
    </row>
    <row r="37" spans="1:178" s="38" customFormat="1" x14ac:dyDescent="0.25">
      <c r="B37" s="39"/>
      <c r="C37" s="39"/>
      <c r="D37" s="55"/>
      <c r="E37" s="52"/>
      <c r="F37" s="44"/>
      <c r="O37" s="41"/>
      <c r="U37" s="41"/>
    </row>
    <row r="38" spans="1:178" s="38" customFormat="1" x14ac:dyDescent="0.25">
      <c r="B38" s="39"/>
      <c r="C38" s="39"/>
      <c r="D38" s="55"/>
      <c r="E38" s="52"/>
      <c r="F38" s="44"/>
      <c r="O38" s="41"/>
      <c r="U38" s="41"/>
    </row>
    <row r="39" spans="1:178" s="38" customFormat="1" x14ac:dyDescent="0.25">
      <c r="B39" s="39"/>
      <c r="C39" s="39"/>
      <c r="D39" s="55"/>
      <c r="E39" s="52"/>
      <c r="F39" s="44"/>
      <c r="O39" s="41"/>
      <c r="U39" s="41"/>
    </row>
    <row r="40" spans="1:178" s="38" customFormat="1" x14ac:dyDescent="0.25">
      <c r="B40" s="39"/>
      <c r="C40" s="39"/>
      <c r="D40" s="55"/>
      <c r="E40" s="52"/>
      <c r="F40" s="44"/>
      <c r="O40" s="41"/>
      <c r="U40" s="41"/>
    </row>
    <row r="41" spans="1:178" s="38" customFormat="1" x14ac:dyDescent="0.25">
      <c r="B41" s="39"/>
      <c r="C41" s="39"/>
      <c r="D41" s="55"/>
      <c r="E41" s="52"/>
      <c r="F41" s="44"/>
      <c r="O41" s="41"/>
      <c r="U41" s="41"/>
    </row>
    <row r="42" spans="1:178" s="38" customFormat="1" x14ac:dyDescent="0.25">
      <c r="B42" s="39"/>
      <c r="C42" s="39"/>
      <c r="D42" s="55"/>
      <c r="E42" s="52"/>
      <c r="F42" s="44"/>
      <c r="O42" s="41"/>
      <c r="U42" s="41"/>
    </row>
    <row r="43" spans="1:178" s="38" customFormat="1" x14ac:dyDescent="0.25">
      <c r="B43" s="39"/>
      <c r="C43" s="39"/>
      <c r="D43" s="55"/>
      <c r="E43" s="52"/>
      <c r="F43" s="44"/>
      <c r="O43" s="41"/>
      <c r="U43" s="41"/>
    </row>
    <row r="44" spans="1:178" s="38" customFormat="1" x14ac:dyDescent="0.25">
      <c r="B44" s="39"/>
      <c r="C44" s="39"/>
      <c r="D44" s="55"/>
      <c r="E44" s="52"/>
      <c r="F44" s="44"/>
      <c r="O44" s="41"/>
      <c r="U44" s="41"/>
    </row>
    <row r="45" spans="1:178" s="38" customFormat="1" x14ac:dyDescent="0.25">
      <c r="B45" s="39"/>
      <c r="C45" s="39"/>
      <c r="D45" s="55"/>
      <c r="E45" s="52"/>
      <c r="F45" s="44"/>
      <c r="O45" s="41"/>
      <c r="U45" s="41"/>
    </row>
    <row r="46" spans="1:178" s="38" customFormat="1" x14ac:dyDescent="0.25">
      <c r="B46" s="39"/>
      <c r="C46" s="39"/>
      <c r="D46" s="55"/>
      <c r="E46" s="52"/>
      <c r="F46" s="44"/>
      <c r="O46" s="41"/>
      <c r="U46" s="41"/>
    </row>
    <row r="47" spans="1:178" s="38" customFormat="1" x14ac:dyDescent="0.25">
      <c r="B47" s="39"/>
      <c r="C47" s="39"/>
      <c r="D47" s="55"/>
      <c r="E47" s="52"/>
      <c r="F47" s="44"/>
      <c r="O47" s="41"/>
      <c r="U47" s="41"/>
    </row>
    <row r="48" spans="1:178" s="38" customFormat="1" x14ac:dyDescent="0.25">
      <c r="B48" s="39"/>
      <c r="C48" s="39"/>
      <c r="D48" s="55"/>
      <c r="E48" s="52"/>
      <c r="F48" s="44"/>
      <c r="O48" s="41"/>
      <c r="U48" s="41"/>
    </row>
    <row r="49" spans="2:21" s="38" customFormat="1" x14ac:dyDescent="0.25">
      <c r="B49" s="39"/>
      <c r="C49" s="39"/>
      <c r="D49" s="55"/>
      <c r="E49" s="52"/>
      <c r="F49" s="44"/>
      <c r="O49" s="41"/>
      <c r="U49" s="41"/>
    </row>
    <row r="50" spans="2:21" s="38" customFormat="1" x14ac:dyDescent="0.25">
      <c r="B50" s="39"/>
      <c r="C50" s="39"/>
      <c r="D50" s="55"/>
      <c r="E50" s="52"/>
      <c r="F50" s="44"/>
      <c r="O50" s="41"/>
      <c r="U50" s="41"/>
    </row>
    <row r="51" spans="2:21" s="38" customFormat="1" x14ac:dyDescent="0.25">
      <c r="B51" s="39"/>
      <c r="C51" s="39"/>
      <c r="D51" s="55"/>
      <c r="E51" s="52"/>
      <c r="F51" s="44"/>
      <c r="O51" s="41"/>
      <c r="U51" s="41"/>
    </row>
    <row r="52" spans="2:21" s="38" customFormat="1" x14ac:dyDescent="0.25">
      <c r="B52" s="39"/>
      <c r="C52" s="39"/>
      <c r="D52" s="55"/>
      <c r="E52" s="52"/>
      <c r="F52" s="44"/>
      <c r="O52" s="41"/>
      <c r="U52" s="41"/>
    </row>
    <row r="53" spans="2:21" s="38" customFormat="1" x14ac:dyDescent="0.25">
      <c r="B53" s="39"/>
      <c r="C53" s="39"/>
      <c r="D53" s="55"/>
      <c r="E53" s="52"/>
      <c r="F53" s="44"/>
      <c r="O53" s="41"/>
      <c r="U53" s="41"/>
    </row>
    <row r="54" spans="2:21" s="38" customFormat="1" x14ac:dyDescent="0.25">
      <c r="B54" s="39"/>
      <c r="C54" s="39"/>
      <c r="D54" s="55"/>
      <c r="E54" s="52"/>
      <c r="F54" s="44"/>
      <c r="O54" s="41"/>
      <c r="U54" s="41"/>
    </row>
    <row r="55" spans="2:21" s="38" customFormat="1" x14ac:dyDescent="0.25">
      <c r="B55" s="39"/>
      <c r="C55" s="39"/>
      <c r="D55" s="55"/>
      <c r="E55" s="52"/>
      <c r="F55" s="44"/>
      <c r="O55" s="41"/>
      <c r="U55" s="41"/>
    </row>
    <row r="56" spans="2:21" s="38" customFormat="1" x14ac:dyDescent="0.25">
      <c r="B56" s="39"/>
      <c r="C56" s="39"/>
      <c r="D56" s="55"/>
      <c r="E56" s="52"/>
      <c r="F56" s="44"/>
      <c r="O56" s="41"/>
      <c r="U56" s="41"/>
    </row>
  </sheetData>
  <sheetProtection algorithmName="SHA-512" hashValue="/INebGoyefEK3aPM9QNhbjoEie95px68WU4W7MbzUUdhmwQEoboBF6Dm5XYE2eVT06PiD1C8c9tPmzN00+/+AQ==" saltValue="sV59g7Z2opA8rPOBP4E4/w==" spinCount="100000" sheet="1" objects="1" scenario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2018-01-30T09:31:13Z</dcterms:created>
  <dcterms:modified xsi:type="dcterms:W3CDTF">2018-07-04T10:03:20Z</dcterms:modified>
</cp:coreProperties>
</file>