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kola/Desktop/"/>
    </mc:Choice>
  </mc:AlternateContent>
  <xr:revisionPtr revIDLastSave="0" documentId="8_{7F841E36-A020-D641-90BF-6FE5FAA9781C}" xr6:coauthVersionLast="47" xr6:coauthVersionMax="47" xr10:uidLastSave="{00000000-0000-0000-0000-000000000000}"/>
  <bookViews>
    <workbookView xWindow="3260" yWindow="3720" windowWidth="23260" windowHeight="12580" activeTab="4" xr2:uid="{50E6B035-E21D-4752-8D92-4AE846D3D6ED}"/>
  </bookViews>
  <sheets>
    <sheet name=" #1 Transportation" sheetId="1" r:id="rId1"/>
    <sheet name="#2 Transshipment" sheetId="2" r:id="rId2"/>
    <sheet name="#3 MaxFlow" sheetId="3" r:id="rId3"/>
    <sheet name="#4 MinSpanTree" sheetId="4" r:id="rId4"/>
    <sheet name="#5 MCNFP" sheetId="5" r:id="rId5"/>
    <sheet name="#6" sheetId="6" r:id="rId6"/>
  </sheets>
  <definedNames>
    <definedName name="solver_adj" localSheetId="0" hidden="1">' #1 Transportation'!$C$17:$E$19</definedName>
    <definedName name="solver_adj" localSheetId="1" hidden="1">'#2 Transshipment'!$C$18:$F$19,'#2 Transshipment'!$E$22:$F$23</definedName>
    <definedName name="solver_adj" localSheetId="2" hidden="1">'#3 MaxFlow'!$C$63:$J$63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2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 #1 Transportation'!$F$26:$F$28</definedName>
    <definedName name="solver_lhs1" localSheetId="1" hidden="1">'#2 Transshipment'!$F$32:$F$33</definedName>
    <definedName name="solver_lhs1" localSheetId="2" hidden="1">'#3 MaxFlow'!$C$63:$J$63</definedName>
    <definedName name="solver_lhs2" localSheetId="0" hidden="1">' #1 Transportation'!$F$29:$F$31</definedName>
    <definedName name="solver_lhs2" localSheetId="1" hidden="1">'#2 Transshipment'!$F$34:$F$37</definedName>
    <definedName name="solver_lhs2" localSheetId="2" hidden="1">'#3 MaxFlow'!$D$69:$D$73</definedName>
    <definedName name="solver_lin" localSheetId="1" hidden="1">1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2</definedName>
    <definedName name="solver_num" localSheetId="1" hidden="1">2</definedName>
    <definedName name="solver_num" localSheetId="2" hidden="1">2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 #1 Transportation'!$B$23</definedName>
    <definedName name="solver_opt" localSheetId="1" hidden="1">'#2 Transshipment'!$B$29</definedName>
    <definedName name="solver_opt" localSheetId="2" hidden="1">'#3 MaxFlow'!$B$66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2</definedName>
    <definedName name="solver_rel1" localSheetId="0" hidden="1">2</definedName>
    <definedName name="solver_rel1" localSheetId="1" hidden="1">1</definedName>
    <definedName name="solver_rel1" localSheetId="2" hidden="1">1</definedName>
    <definedName name="solver_rel2" localSheetId="0" hidden="1">1</definedName>
    <definedName name="solver_rel2" localSheetId="1" hidden="1">2</definedName>
    <definedName name="solver_rel2" localSheetId="2" hidden="1">2</definedName>
    <definedName name="solver_rhs1" localSheetId="0" hidden="1">' #1 Transportation'!$H$26:$H$28</definedName>
    <definedName name="solver_rhs1" localSheetId="1" hidden="1">'#2 Transshipment'!$H$32:$H$33</definedName>
    <definedName name="solver_rhs1" localSheetId="2" hidden="1">'#3 MaxFlow'!$C$59:$J$59</definedName>
    <definedName name="solver_rhs2" localSheetId="0" hidden="1">' #1 Transportation'!$H$29:$H$31</definedName>
    <definedName name="solver_rhs2" localSheetId="1" hidden="1">'#2 Transshipment'!$H$34:$H$37</definedName>
    <definedName name="solver_rhs2" localSheetId="2" hidden="1">'#3 MaxFlow'!$F$69:$F$73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2</definedName>
    <definedName name="solver_typ" localSheetId="1" hidden="1">2</definedName>
    <definedName name="solver_typ" localSheetId="2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2</definedName>
    <definedName name="solver_ver" localSheetId="2" hidden="1">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3" i="5" l="1"/>
  <c r="E15" i="5"/>
  <c r="G17" i="4"/>
  <c r="B29" i="2"/>
  <c r="G19" i="2"/>
  <c r="F33" i="2" s="1"/>
  <c r="G18" i="2"/>
  <c r="F32" i="2" s="1"/>
  <c r="G22" i="2"/>
  <c r="H34" i="2" s="1"/>
  <c r="D73" i="3"/>
  <c r="D72" i="3"/>
  <c r="D69" i="3"/>
  <c r="F34" i="5"/>
  <c r="H34" i="5"/>
  <c r="I34" i="5"/>
  <c r="C34" i="5"/>
  <c r="C29" i="5"/>
  <c r="C31" i="5" s="1"/>
  <c r="C30" i="5" s="1"/>
  <c r="F16" i="5"/>
  <c r="G16" i="5"/>
  <c r="H16" i="5"/>
  <c r="C16" i="5"/>
  <c r="C11" i="5"/>
  <c r="B66" i="3"/>
  <c r="F17" i="1"/>
  <c r="F29" i="1" s="1"/>
  <c r="N11" i="4"/>
  <c r="M13" i="4"/>
  <c r="N13" i="4" s="1"/>
  <c r="M14" i="4"/>
  <c r="N14" i="4" s="1"/>
  <c r="M15" i="4"/>
  <c r="N15" i="4" s="1"/>
  <c r="M16" i="4"/>
  <c r="N16" i="4" s="1"/>
  <c r="M17" i="4"/>
  <c r="N17" i="4" s="1"/>
  <c r="M18" i="4"/>
  <c r="N18" i="4" s="1"/>
  <c r="M19" i="4"/>
  <c r="N19" i="4" s="1"/>
  <c r="M20" i="4"/>
  <c r="N20" i="4" s="1"/>
  <c r="M12" i="4"/>
  <c r="N12" i="4" s="1"/>
  <c r="L12" i="4"/>
  <c r="L13" i="4" s="1"/>
  <c r="L14" i="4" s="1"/>
  <c r="L15" i="4" s="1"/>
  <c r="L16" i="4" s="1"/>
  <c r="L17" i="4" s="1"/>
  <c r="L18" i="4" s="1"/>
  <c r="L19" i="4" s="1"/>
  <c r="L20" i="4" s="1"/>
  <c r="L11" i="4"/>
  <c r="G12" i="4"/>
  <c r="G13" i="4"/>
  <c r="G14" i="4"/>
  <c r="G15" i="4"/>
  <c r="G16" i="4"/>
  <c r="G18" i="4"/>
  <c r="G19" i="4"/>
  <c r="G20" i="4"/>
  <c r="G11" i="4"/>
  <c r="D70" i="3"/>
  <c r="D71" i="3"/>
  <c r="C34" i="3"/>
  <c r="H36" i="2" a="1"/>
  <c r="H37" i="2" s="1"/>
  <c r="E36" i="2" a="1"/>
  <c r="E37" i="2" s="1"/>
  <c r="E35" i="2"/>
  <c r="E34" i="2"/>
  <c r="H33" i="2"/>
  <c r="H32" i="2"/>
  <c r="G23" i="2"/>
  <c r="H35" i="2" s="1"/>
  <c r="E33" i="2"/>
  <c r="E32" i="2"/>
  <c r="F24" i="2"/>
  <c r="E24" i="2"/>
  <c r="F20" i="2"/>
  <c r="E20" i="2"/>
  <c r="D20" i="2"/>
  <c r="C20" i="2"/>
  <c r="H30" i="1"/>
  <c r="H31" i="1"/>
  <c r="H29" i="1"/>
  <c r="H26" i="1" a="1"/>
  <c r="H27" i="1" s="1"/>
  <c r="E30" i="1"/>
  <c r="E31" i="1"/>
  <c r="E29" i="1"/>
  <c r="E26" i="1" a="1"/>
  <c r="E26" i="1" s="1"/>
  <c r="B23" i="1"/>
  <c r="F19" i="1"/>
  <c r="F31" i="1" s="1"/>
  <c r="F18" i="1"/>
  <c r="F30" i="1" s="1"/>
  <c r="E20" i="1"/>
  <c r="D20" i="1"/>
  <c r="C20" i="1"/>
  <c r="D33" i="5" l="1"/>
  <c r="D34" i="5" s="1"/>
  <c r="C32" i="5"/>
  <c r="G34" i="5"/>
  <c r="C13" i="5"/>
  <c r="C12" i="5" s="1"/>
  <c r="C14" i="5"/>
  <c r="J15" i="5" s="1"/>
  <c r="J16" i="5" s="1"/>
  <c r="E33" i="5"/>
  <c r="E34" i="5" s="1"/>
  <c r="J33" i="5"/>
  <c r="J34" i="5" s="1"/>
  <c r="F26" i="2"/>
  <c r="F34" i="2" a="1"/>
  <c r="F34" i="2" s="1"/>
  <c r="E26" i="2"/>
  <c r="H36" i="2"/>
  <c r="E36" i="2"/>
  <c r="F26" i="1" a="1"/>
  <c r="F27" i="1" s="1"/>
  <c r="H26" i="1"/>
  <c r="H28" i="1"/>
  <c r="E28" i="1"/>
  <c r="E27" i="1"/>
  <c r="D15" i="5" l="1"/>
  <c r="D16" i="5" s="1"/>
  <c r="I15" i="5"/>
  <c r="I16" i="5" s="1"/>
  <c r="E16" i="5"/>
  <c r="F36" i="2" a="1"/>
  <c r="F36" i="2" s="1"/>
  <c r="F35" i="2"/>
  <c r="F28" i="1"/>
  <c r="F26" i="1"/>
  <c r="F37" i="2" l="1"/>
</calcChain>
</file>

<file path=xl/sharedStrings.xml><?xml version="1.0" encoding="utf-8"?>
<sst xmlns="http://schemas.openxmlformats.org/spreadsheetml/2006/main" count="362" uniqueCount="182">
  <si>
    <t>pg 371 #1</t>
  </si>
  <si>
    <t>Indices</t>
  </si>
  <si>
    <t>c</t>
  </si>
  <si>
    <t>customers</t>
  </si>
  <si>
    <t>w</t>
  </si>
  <si>
    <t>warehouses</t>
  </si>
  <si>
    <t xml:space="preserve">Min </t>
  </si>
  <si>
    <t>cTx</t>
  </si>
  <si>
    <t>Data</t>
  </si>
  <si>
    <t>s.t</t>
  </si>
  <si>
    <t>Ax &gt;= b</t>
  </si>
  <si>
    <t>Costs</t>
  </si>
  <si>
    <t>C1</t>
  </si>
  <si>
    <t>C2</t>
  </si>
  <si>
    <t>C3</t>
  </si>
  <si>
    <t>Units Avail</t>
  </si>
  <si>
    <t>Notes</t>
  </si>
  <si>
    <t>W1</t>
  </si>
  <si>
    <t>sum(j) xij &lt;= si, for all i</t>
  </si>
  <si>
    <t>W2</t>
  </si>
  <si>
    <t>sum(i) xij &gt;= dj, for all j</t>
  </si>
  <si>
    <t>Dummy</t>
  </si>
  <si>
    <t xml:space="preserve">to balance, requires 20 units </t>
  </si>
  <si>
    <t>demand</t>
  </si>
  <si>
    <t>Variables</t>
  </si>
  <si>
    <t>Ship</t>
  </si>
  <si>
    <t>totShipFrom</t>
  </si>
  <si>
    <t>totShip2</t>
  </si>
  <si>
    <t>Obj</t>
  </si>
  <si>
    <t>Constraints</t>
  </si>
  <si>
    <t>LHS</t>
  </si>
  <si>
    <t>RHS</t>
  </si>
  <si>
    <t>Meet demand</t>
  </si>
  <si>
    <t>=</t>
  </si>
  <si>
    <t>Only whats avail</t>
  </si>
  <si>
    <t>&lt;=</t>
  </si>
  <si>
    <t>pg 403 #2</t>
  </si>
  <si>
    <t>wells</t>
  </si>
  <si>
    <t>p</t>
  </si>
  <si>
    <t>ports</t>
  </si>
  <si>
    <t>cost ($/kb)</t>
  </si>
  <si>
    <t>Mobile</t>
  </si>
  <si>
    <t>Galveston</t>
  </si>
  <si>
    <t>NY</t>
  </si>
  <si>
    <t>LA</t>
  </si>
  <si>
    <t>Avail (kb)</t>
  </si>
  <si>
    <t>Demand</t>
  </si>
  <si>
    <t>Avail</t>
  </si>
  <si>
    <t>Intermediate</t>
  </si>
  <si>
    <t>IntAvail</t>
  </si>
  <si>
    <t>TotalShipped</t>
  </si>
  <si>
    <t>Ship no more than avail</t>
  </si>
  <si>
    <t>Transship only what rec'd</t>
  </si>
  <si>
    <t>Shipped equal demand</t>
  </si>
  <si>
    <t>pg 429 #1</t>
  </si>
  <si>
    <t>Initial - solve max flow "by hand"</t>
  </si>
  <si>
    <t>Iter</t>
  </si>
  <si>
    <t>Path</t>
  </si>
  <si>
    <t>amount</t>
  </si>
  <si>
    <t>Flow</t>
  </si>
  <si>
    <t>sink</t>
  </si>
  <si>
    <t>so-1-3-si</t>
  </si>
  <si>
    <t>source</t>
  </si>
  <si>
    <t>2, 4</t>
  </si>
  <si>
    <t>0, 2</t>
  </si>
  <si>
    <t>0, 1</t>
  </si>
  <si>
    <t>2, 1</t>
  </si>
  <si>
    <t>0, 7</t>
  </si>
  <si>
    <t>0, 3</t>
  </si>
  <si>
    <t>2, 0</t>
  </si>
  <si>
    <t>so-2-4-si</t>
  </si>
  <si>
    <t>2, 5</t>
  </si>
  <si>
    <t>so-1-2-4-si</t>
  </si>
  <si>
    <t>3, 3</t>
  </si>
  <si>
    <t xml:space="preserve">1,0 </t>
  </si>
  <si>
    <t>3, 4</t>
  </si>
  <si>
    <t>0,3</t>
  </si>
  <si>
    <t>so-1-3-2-4-si</t>
  </si>
  <si>
    <t>4, 2</t>
  </si>
  <si>
    <t>3, 0</t>
  </si>
  <si>
    <t>4, 3</t>
  </si>
  <si>
    <t>1,2</t>
  </si>
  <si>
    <t>no paths remain</t>
  </si>
  <si>
    <t>Total flow</t>
  </si>
  <si>
    <t xml:space="preserve">Find the min cut:  </t>
  </si>
  <si>
    <t>Cuts</t>
  </si>
  <si>
    <t>Cap</t>
  </si>
  <si>
    <t>{so}</t>
  </si>
  <si>
    <t>{so, 1}</t>
  </si>
  <si>
    <t>{so, 1, 2}</t>
  </si>
  <si>
    <t>{so, 1, 2, 3}</t>
  </si>
  <si>
    <t>{so, 1, 2, 3, 4}</t>
  </si>
  <si>
    <t>LP</t>
  </si>
  <si>
    <t>n</t>
  </si>
  <si>
    <t>nodes</t>
  </si>
  <si>
    <t>a</t>
  </si>
  <si>
    <t>arcs</t>
  </si>
  <si>
    <t>Adjacency Matrix</t>
  </si>
  <si>
    <t>so-1</t>
  </si>
  <si>
    <t>so-2</t>
  </si>
  <si>
    <t>1-2</t>
  </si>
  <si>
    <t>1-3</t>
  </si>
  <si>
    <t>2-4</t>
  </si>
  <si>
    <t>3-2</t>
  </si>
  <si>
    <t>3-si</t>
  </si>
  <si>
    <t>4-si</t>
  </si>
  <si>
    <t>so</t>
  </si>
  <si>
    <t>si</t>
  </si>
  <si>
    <t>bounds</t>
  </si>
  <si>
    <t>Node</t>
  </si>
  <si>
    <t>Balance flow</t>
  </si>
  <si>
    <t>Flow inSo=outSi</t>
  </si>
  <si>
    <t>pg 459 #1</t>
  </si>
  <si>
    <t>Gary</t>
  </si>
  <si>
    <t>Ft Wayne</t>
  </si>
  <si>
    <t>Evansville</t>
  </si>
  <si>
    <t>Terre Haute</t>
  </si>
  <si>
    <t>South Bend</t>
  </si>
  <si>
    <t>Sort</t>
  </si>
  <si>
    <t>Connected</t>
  </si>
  <si>
    <t>List the Arcs - upper right - symmetrical</t>
  </si>
  <si>
    <t>==&gt; order from least to most</t>
  </si>
  <si>
    <t>Cycle?</t>
  </si>
  <si>
    <t>Cum</t>
  </si>
  <si>
    <t>ArcCount</t>
  </si>
  <si>
    <t>Continue?</t>
  </si>
  <si>
    <t>Gary-South Bend</t>
  </si>
  <si>
    <t>no</t>
  </si>
  <si>
    <t>x</t>
  </si>
  <si>
    <t>Ft Wayne-South Bend</t>
  </si>
  <si>
    <t>Evansville-Terre Haute</t>
  </si>
  <si>
    <t>Gary-Ft Wayne</t>
  </si>
  <si>
    <t>yes</t>
  </si>
  <si>
    <t>Gary-Terre Haute</t>
  </si>
  <si>
    <t>Terre Haute-South Bend</t>
  </si>
  <si>
    <t>Ft Wayne-Terre Haute</t>
  </si>
  <si>
    <t>Gary-Evansville</t>
  </si>
  <si>
    <t>Ft Wayne-Evansville</t>
  </si>
  <si>
    <t>Evansville-South Bend</t>
  </si>
  <si>
    <t>pg 466#3</t>
  </si>
  <si>
    <t>Starting</t>
  </si>
  <si>
    <t>2-3</t>
  </si>
  <si>
    <t>2-5</t>
  </si>
  <si>
    <t>3-4</t>
  </si>
  <si>
    <t>3-5</t>
  </si>
  <si>
    <t>5-4</t>
  </si>
  <si>
    <t>UB</t>
  </si>
  <si>
    <t>Flow (bfs Bold)</t>
  </si>
  <si>
    <t>Upper Or lower</t>
  </si>
  <si>
    <t>u</t>
  </si>
  <si>
    <t>l</t>
  </si>
  <si>
    <t>Pi(n)</t>
  </si>
  <si>
    <t>cij-hat =</t>
  </si>
  <si>
    <t>cij</t>
  </si>
  <si>
    <t>- pi-i</t>
  </si>
  <si>
    <t>+ pi-j</t>
  </si>
  <si>
    <t>FwdArc</t>
  </si>
  <si>
    <t>pi-j = 0 - cij + pi-i</t>
  </si>
  <si>
    <t>BackArc</t>
  </si>
  <si>
    <t>pi-i = cij + pi-j</t>
  </si>
  <si>
    <t>RedCost</t>
  </si>
  <si>
    <t>violation</t>
  </si>
  <si>
    <t xml:space="preserve">Not optimal.  Have arc 3-5 enter.  This makes a cycle 3-5, 2-5, 3-4, 2-4.  </t>
  </si>
  <si>
    <t>As 3-5 increases, 3-4 goes down and 2-5. 3-5 goes up to 10.</t>
  </si>
  <si>
    <t>Iter2</t>
  </si>
  <si>
    <t>Flow (Bold)</t>
  </si>
  <si>
    <t>And we are done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</si>
  <si>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For the min cost flow network problem depicted starting on slide 145:</t>
    </r>
  </si>
  <si>
    <t>What is the cost vector c?</t>
  </si>
  <si>
    <t>What is RHS vector b?</t>
  </si>
  <si>
    <t>What is the constraint matrix A?</t>
  </si>
  <si>
    <t>(1,3)</t>
  </si>
  <si>
    <t>(1,4)</t>
  </si>
  <si>
    <t>A =</t>
  </si>
  <si>
    <t>(2,1)</t>
  </si>
  <si>
    <t>(2,3)</t>
  </si>
  <si>
    <t>(2,5)</t>
  </si>
  <si>
    <t>(3,4)</t>
  </si>
  <si>
    <t>(3,5)</t>
  </si>
  <si>
    <t>(4,5)</t>
  </si>
  <si>
    <t>b</t>
  </si>
  <si>
    <r>
      <t xml:space="preserve">Upper bounds - can be expressed in matrix - but often we separate </t>
    </r>
    <r>
      <rPr>
        <i/>
        <sz val="11"/>
        <color theme="1"/>
        <rFont val="Calibri"/>
        <family val="2"/>
        <scheme val="minor"/>
      </rPr>
      <t xml:space="preserve">constraints </t>
    </r>
    <r>
      <rPr>
        <sz val="11"/>
        <color theme="1"/>
        <rFont val="Calibri"/>
        <family val="2"/>
        <scheme val="minor"/>
      </rPr>
      <t xml:space="preserve">from </t>
    </r>
    <r>
      <rPr>
        <i/>
        <sz val="11"/>
        <color theme="1"/>
        <rFont val="Calibri"/>
        <family val="2"/>
        <scheme val="minor"/>
      </rPr>
      <t>bounds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</si>
</sst>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lightUp">
        <bgColor theme="0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2" borderId="0" xfId="0" quotePrefix="1" applyFill="1" applyAlignment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horizontal="right"/>
    </xf>
    <xf numFmtId="0" fontId="5" fillId="2" borderId="10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2" borderId="0" xfId="0" quotePrefix="1" applyFont="1" applyFill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0" fillId="5" borderId="0" xfId="0" applyFill="1" applyAlignment="1">
      <alignment horizontal="center"/>
    </xf>
    <xf numFmtId="0" fontId="6" fillId="2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2" borderId="0" xfId="0" applyNumberFormat="1" applyFill="1"/>
    <xf numFmtId="0" fontId="0" fillId="2" borderId="0" xfId="0" quotePrefix="1" applyFill="1"/>
    <xf numFmtId="0" fontId="4" fillId="4" borderId="0" xfId="0" applyFont="1" applyFill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164" fontId="0" fillId="2" borderId="0" xfId="1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3" fillId="2" borderId="0" xfId="0" applyFont="1" applyFill="1"/>
    <xf numFmtId="49" fontId="0" fillId="2" borderId="0" xfId="0" applyNumberFormat="1" applyFill="1" applyAlignment="1">
      <alignment horizontal="right"/>
    </xf>
    <xf numFmtId="164" fontId="0" fillId="2" borderId="0" xfId="1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0" fontId="3" fillId="2" borderId="0" xfId="0" applyFont="1" applyFill="1" applyAlignment="1">
      <alignment horizontal="right"/>
    </xf>
    <xf numFmtId="0" fontId="0" fillId="2" borderId="0" xfId="0" applyFill="1" applyAlignment="1">
      <alignment horizontal="left" vertical="center" indent="2"/>
    </xf>
    <xf numFmtId="0" fontId="0" fillId="2" borderId="0" xfId="0" applyFill="1" applyAlignment="1">
      <alignment vertical="center"/>
    </xf>
    <xf numFmtId="164" fontId="0" fillId="2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45720</xdr:colOff>
      <xdr:row>0</xdr:row>
      <xdr:rowOff>22860</xdr:rowOff>
    </xdr:from>
    <xdr:to>
      <xdr:col>22</xdr:col>
      <xdr:colOff>350916</xdr:colOff>
      <xdr:row>18</xdr:row>
      <xdr:rowOff>160317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80F102-A992-44DA-89F8-320E2EB3F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5120" y="22860"/>
          <a:ext cx="4572396" cy="3429297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1910-2DA7-4845-95D9-EC4828EF939E}">
  <dimension ref="A1:K31"/>
  <sheetViews>
    <sheetView topLeftCell="A13" zoomScale="130" zoomScaleNormal="130" workbookViewId="0">
      <selection activeCell="J15" sqref="J15"/>
    </sheetView>
  </sheetViews>
  <sheetFormatPr baseColWidth="10" defaultColWidth="9.1640625" defaultRowHeight="15" x14ac:dyDescent="0.2"/>
  <cols>
    <col min="1" max="1" width="9.1640625" style="17"/>
    <col min="2" max="5" width="9.1640625" style="2"/>
    <col min="6" max="6" width="11.5" style="2" customWidth="1"/>
    <col min="7" max="7" width="9.1640625" style="17"/>
    <col min="8" max="16384" width="9.1640625" style="2"/>
  </cols>
  <sheetData>
    <row r="1" spans="1:11" x14ac:dyDescent="0.2">
      <c r="A1" s="17" t="s">
        <v>0</v>
      </c>
    </row>
    <row r="3" spans="1:11" x14ac:dyDescent="0.2">
      <c r="A3" s="17" t="s">
        <v>1</v>
      </c>
    </row>
    <row r="4" spans="1:11" x14ac:dyDescent="0.2">
      <c r="B4" s="2" t="s">
        <v>2</v>
      </c>
      <c r="C4" s="17" t="s">
        <v>3</v>
      </c>
    </row>
    <row r="5" spans="1:11" x14ac:dyDescent="0.2">
      <c r="B5" s="2" t="s">
        <v>4</v>
      </c>
      <c r="C5" s="17" t="s">
        <v>5</v>
      </c>
      <c r="J5" s="2" t="s">
        <v>6</v>
      </c>
      <c r="K5" s="2" t="s">
        <v>7</v>
      </c>
    </row>
    <row r="7" spans="1:11" x14ac:dyDescent="0.2">
      <c r="A7" s="17" t="s">
        <v>8</v>
      </c>
      <c r="J7" s="2" t="s">
        <v>9</v>
      </c>
      <c r="K7" s="2" t="s">
        <v>10</v>
      </c>
    </row>
    <row r="8" spans="1:11" x14ac:dyDescent="0.2"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17" t="s">
        <v>16</v>
      </c>
    </row>
    <row r="9" spans="1:11" x14ac:dyDescent="0.2">
      <c r="B9" s="2" t="s">
        <v>17</v>
      </c>
      <c r="C9" s="3">
        <v>15</v>
      </c>
      <c r="D9" s="4">
        <v>35</v>
      </c>
      <c r="E9" s="5">
        <v>25</v>
      </c>
      <c r="F9" s="6">
        <v>40</v>
      </c>
      <c r="K9" s="17" t="s">
        <v>18</v>
      </c>
    </row>
    <row r="10" spans="1:11" x14ac:dyDescent="0.2">
      <c r="B10" s="2" t="s">
        <v>19</v>
      </c>
      <c r="C10" s="7">
        <v>10</v>
      </c>
      <c r="D10" s="2">
        <v>50</v>
      </c>
      <c r="E10" s="8">
        <v>40</v>
      </c>
      <c r="F10" s="9">
        <v>30</v>
      </c>
      <c r="K10" s="17" t="s">
        <v>20</v>
      </c>
    </row>
    <row r="11" spans="1:11" x14ac:dyDescent="0.2">
      <c r="B11" s="2" t="s">
        <v>21</v>
      </c>
      <c r="C11" s="10">
        <v>90</v>
      </c>
      <c r="D11" s="11">
        <v>80</v>
      </c>
      <c r="E11" s="12">
        <v>110</v>
      </c>
      <c r="F11" s="13">
        <v>20</v>
      </c>
      <c r="G11" s="17" t="s">
        <v>22</v>
      </c>
    </row>
    <row r="12" spans="1:11" x14ac:dyDescent="0.2">
      <c r="B12" s="2" t="s">
        <v>23</v>
      </c>
      <c r="C12" s="14">
        <v>30</v>
      </c>
      <c r="D12" s="15">
        <v>30</v>
      </c>
      <c r="E12" s="16">
        <v>30</v>
      </c>
    </row>
    <row r="15" spans="1:11" x14ac:dyDescent="0.2">
      <c r="A15" s="17" t="s">
        <v>24</v>
      </c>
    </row>
    <row r="16" spans="1:11" x14ac:dyDescent="0.2">
      <c r="B16" s="2" t="s">
        <v>25</v>
      </c>
      <c r="C16" s="2" t="s">
        <v>12</v>
      </c>
      <c r="D16" s="2" t="s">
        <v>13</v>
      </c>
      <c r="E16" s="2" t="s">
        <v>14</v>
      </c>
      <c r="F16" s="2" t="s">
        <v>26</v>
      </c>
      <c r="G16" s="17" t="s">
        <v>16</v>
      </c>
    </row>
    <row r="17" spans="1:8" x14ac:dyDescent="0.2">
      <c r="B17" s="2" t="s">
        <v>17</v>
      </c>
      <c r="C17" s="18">
        <v>0</v>
      </c>
      <c r="D17" s="19">
        <v>10</v>
      </c>
      <c r="E17" s="20">
        <v>30</v>
      </c>
      <c r="F17" s="6">
        <f>SUM(C17:E17)</f>
        <v>40</v>
      </c>
    </row>
    <row r="18" spans="1:8" x14ac:dyDescent="0.2">
      <c r="B18" s="2" t="s">
        <v>19</v>
      </c>
      <c r="C18" s="21">
        <v>30</v>
      </c>
      <c r="D18" s="22">
        <v>0</v>
      </c>
      <c r="E18" s="23">
        <v>0</v>
      </c>
      <c r="F18" s="9">
        <f>SUM(C18:E18)</f>
        <v>30</v>
      </c>
    </row>
    <row r="19" spans="1:8" x14ac:dyDescent="0.2">
      <c r="B19" s="2" t="s">
        <v>21</v>
      </c>
      <c r="C19" s="24">
        <v>0</v>
      </c>
      <c r="D19" s="25">
        <v>20</v>
      </c>
      <c r="E19" s="26">
        <v>0</v>
      </c>
      <c r="F19" s="13">
        <f>SUM(C19:E19)</f>
        <v>20</v>
      </c>
      <c r="G19" s="17" t="s">
        <v>22</v>
      </c>
    </row>
    <row r="20" spans="1:8" x14ac:dyDescent="0.2">
      <c r="B20" s="2" t="s">
        <v>27</v>
      </c>
      <c r="C20" s="14">
        <f>SUM(C17:C19)</f>
        <v>30</v>
      </c>
      <c r="D20" s="15">
        <f>SUM(D17:D19)</f>
        <v>30</v>
      </c>
      <c r="E20" s="16">
        <f>SUM(E17:E19)</f>
        <v>30</v>
      </c>
    </row>
    <row r="23" spans="1:8" x14ac:dyDescent="0.2">
      <c r="A23" s="17" t="s">
        <v>28</v>
      </c>
      <c r="B23" s="27">
        <f>SUMPRODUCT(C9:E11,C17:E19)</f>
        <v>3000</v>
      </c>
    </row>
    <row r="25" spans="1:8" x14ac:dyDescent="0.2">
      <c r="A25" s="17" t="s">
        <v>29</v>
      </c>
      <c r="F25" s="2" t="s">
        <v>30</v>
      </c>
      <c r="G25" s="2"/>
      <c r="H25" s="17" t="s">
        <v>31</v>
      </c>
    </row>
    <row r="26" spans="1:8" x14ac:dyDescent="0.2">
      <c r="B26" s="2">
        <v>1</v>
      </c>
      <c r="C26" s="17" t="s">
        <v>32</v>
      </c>
      <c r="D26" s="17"/>
      <c r="E26" s="2" t="str">
        <f t="array" ref="E26:E28">TRANSPOSE(C8:E8)</f>
        <v>C1</v>
      </c>
      <c r="F26" s="2">
        <f t="array" ref="F26:F28">TRANSPOSE(C20:E20)</f>
        <v>30</v>
      </c>
      <c r="G26" s="28" t="s">
        <v>33</v>
      </c>
      <c r="H26" s="2">
        <f t="array" ref="H26:H28">TRANSPOSE(C12:E12)</f>
        <v>30</v>
      </c>
    </row>
    <row r="27" spans="1:8" x14ac:dyDescent="0.2">
      <c r="B27" s="2">
        <v>2</v>
      </c>
      <c r="C27" s="17" t="s">
        <v>32</v>
      </c>
      <c r="D27" s="17"/>
      <c r="E27" s="2" t="str">
        <v>C2</v>
      </c>
      <c r="F27" s="2">
        <v>30</v>
      </c>
      <c r="G27" s="28" t="s">
        <v>33</v>
      </c>
      <c r="H27" s="2">
        <v>30</v>
      </c>
    </row>
    <row r="28" spans="1:8" x14ac:dyDescent="0.2">
      <c r="B28" s="2">
        <v>3</v>
      </c>
      <c r="C28" s="17" t="s">
        <v>32</v>
      </c>
      <c r="D28" s="17"/>
      <c r="E28" s="2" t="str">
        <v>C3</v>
      </c>
      <c r="F28" s="2">
        <v>30</v>
      </c>
      <c r="G28" s="28" t="s">
        <v>33</v>
      </c>
      <c r="H28" s="2">
        <v>30</v>
      </c>
    </row>
    <row r="29" spans="1:8" x14ac:dyDescent="0.2">
      <c r="B29" s="2">
        <v>4</v>
      </c>
      <c r="C29" s="17" t="s">
        <v>34</v>
      </c>
      <c r="E29" s="2" t="str">
        <f>B17</f>
        <v>W1</v>
      </c>
      <c r="F29" s="2">
        <f>F17</f>
        <v>40</v>
      </c>
      <c r="G29" s="28" t="s">
        <v>35</v>
      </c>
      <c r="H29" s="2">
        <f>F9</f>
        <v>40</v>
      </c>
    </row>
    <row r="30" spans="1:8" x14ac:dyDescent="0.2">
      <c r="B30" s="2">
        <v>5</v>
      </c>
      <c r="C30" s="17" t="s">
        <v>34</v>
      </c>
      <c r="E30" s="2" t="str">
        <f>B18</f>
        <v>W2</v>
      </c>
      <c r="F30" s="2">
        <f>F18</f>
        <v>30</v>
      </c>
      <c r="G30" s="28" t="s">
        <v>35</v>
      </c>
      <c r="H30" s="2">
        <f>F10</f>
        <v>30</v>
      </c>
    </row>
    <row r="31" spans="1:8" x14ac:dyDescent="0.2">
      <c r="B31" s="2">
        <v>6</v>
      </c>
      <c r="C31" s="17" t="s">
        <v>34</v>
      </c>
      <c r="E31" s="2" t="str">
        <f>B19</f>
        <v>Dummy</v>
      </c>
      <c r="F31" s="2">
        <f>F19</f>
        <v>20</v>
      </c>
      <c r="G31" s="28" t="s">
        <v>35</v>
      </c>
      <c r="H31" s="2">
        <f>F11</f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4072-451B-4C91-840C-1261F79ADDB2}">
  <dimension ref="A1:O37"/>
  <sheetViews>
    <sheetView workbookViewId="0">
      <selection activeCell="I26" sqref="I26"/>
    </sheetView>
  </sheetViews>
  <sheetFormatPr baseColWidth="10" defaultColWidth="9.1640625" defaultRowHeight="15" x14ac:dyDescent="0.2"/>
  <cols>
    <col min="1" max="1" width="9.1640625" style="29"/>
    <col min="2" max="2" width="10.5" style="29" bestFit="1" customWidth="1"/>
    <col min="3" max="3" width="13" style="33" customWidth="1"/>
    <col min="4" max="4" width="13.6640625" style="33" customWidth="1"/>
    <col min="5" max="8" width="9.1640625" style="33"/>
    <col min="9" max="16384" width="9.1640625" style="29"/>
  </cols>
  <sheetData>
    <row r="1" spans="1:7" x14ac:dyDescent="0.2">
      <c r="A1" s="29" t="s">
        <v>36</v>
      </c>
    </row>
    <row r="3" spans="1:7" x14ac:dyDescent="0.2">
      <c r="A3" s="29" t="s">
        <v>1</v>
      </c>
    </row>
    <row r="4" spans="1:7" x14ac:dyDescent="0.2">
      <c r="B4" s="29" t="s">
        <v>4</v>
      </c>
      <c r="C4" s="33" t="s">
        <v>37</v>
      </c>
    </row>
    <row r="5" spans="1:7" x14ac:dyDescent="0.2">
      <c r="B5" s="29" t="s">
        <v>2</v>
      </c>
      <c r="C5" s="33" t="s">
        <v>3</v>
      </c>
    </row>
    <row r="6" spans="1:7" x14ac:dyDescent="0.2">
      <c r="B6" s="29" t="s">
        <v>38</v>
      </c>
      <c r="C6" s="33" t="s">
        <v>39</v>
      </c>
    </row>
    <row r="8" spans="1:7" x14ac:dyDescent="0.2">
      <c r="A8" s="29" t="s">
        <v>8</v>
      </c>
    </row>
    <row r="9" spans="1:7" x14ac:dyDescent="0.2">
      <c r="B9" s="29" t="s">
        <v>40</v>
      </c>
      <c r="C9" s="33" t="s">
        <v>41</v>
      </c>
      <c r="D9" s="33" t="s">
        <v>42</v>
      </c>
      <c r="E9" s="33" t="s">
        <v>43</v>
      </c>
      <c r="F9" s="33" t="s">
        <v>44</v>
      </c>
      <c r="G9" s="33" t="s">
        <v>45</v>
      </c>
    </row>
    <row r="10" spans="1:7" x14ac:dyDescent="0.2">
      <c r="B10" s="30" t="s">
        <v>17</v>
      </c>
      <c r="C10" s="43">
        <v>10</v>
      </c>
      <c r="D10" s="41">
        <v>13</v>
      </c>
      <c r="E10" s="41">
        <v>25</v>
      </c>
      <c r="F10" s="36">
        <v>28</v>
      </c>
      <c r="G10" s="34">
        <v>150</v>
      </c>
    </row>
    <row r="11" spans="1:7" x14ac:dyDescent="0.2">
      <c r="B11" s="30" t="s">
        <v>19</v>
      </c>
      <c r="C11" s="44">
        <v>15</v>
      </c>
      <c r="D11" s="42">
        <v>12</v>
      </c>
      <c r="E11" s="42">
        <v>26</v>
      </c>
      <c r="F11" s="37">
        <v>25</v>
      </c>
      <c r="G11" s="35">
        <v>200</v>
      </c>
    </row>
    <row r="12" spans="1:7" x14ac:dyDescent="0.2">
      <c r="B12" s="30" t="s">
        <v>41</v>
      </c>
      <c r="E12" s="43">
        <v>16</v>
      </c>
      <c r="F12" s="36">
        <v>17</v>
      </c>
    </row>
    <row r="13" spans="1:7" x14ac:dyDescent="0.2">
      <c r="B13" s="30" t="s">
        <v>42</v>
      </c>
      <c r="E13" s="44">
        <v>14</v>
      </c>
      <c r="F13" s="37">
        <v>16</v>
      </c>
    </row>
    <row r="14" spans="1:7" x14ac:dyDescent="0.2">
      <c r="D14" s="33" t="s">
        <v>46</v>
      </c>
      <c r="E14" s="31">
        <v>140</v>
      </c>
      <c r="F14" s="32">
        <v>160</v>
      </c>
    </row>
    <row r="17" spans="1:15" x14ac:dyDescent="0.2">
      <c r="A17" s="29" t="s">
        <v>24</v>
      </c>
      <c r="C17" s="33" t="s">
        <v>41</v>
      </c>
      <c r="D17" s="33" t="s">
        <v>42</v>
      </c>
      <c r="E17" s="33" t="s">
        <v>43</v>
      </c>
      <c r="F17" s="33" t="s">
        <v>44</v>
      </c>
      <c r="G17" s="33" t="s">
        <v>47</v>
      </c>
    </row>
    <row r="18" spans="1:15" x14ac:dyDescent="0.2">
      <c r="B18" s="30" t="s">
        <v>17</v>
      </c>
      <c r="C18" s="47">
        <v>0</v>
      </c>
      <c r="D18" s="45">
        <v>0</v>
      </c>
      <c r="E18" s="45">
        <v>0</v>
      </c>
      <c r="F18" s="38">
        <v>0</v>
      </c>
      <c r="G18" s="34">
        <f>SUM(C18:F18)</f>
        <v>0</v>
      </c>
      <c r="L18" s="29">
        <v>100</v>
      </c>
      <c r="M18" s="29">
        <v>0</v>
      </c>
      <c r="N18" s="29">
        <v>0</v>
      </c>
      <c r="O18" s="29">
        <v>0</v>
      </c>
    </row>
    <row r="19" spans="1:15" x14ac:dyDescent="0.2">
      <c r="B19" s="30" t="s">
        <v>19</v>
      </c>
      <c r="C19" s="48">
        <v>0</v>
      </c>
      <c r="D19" s="46">
        <v>0</v>
      </c>
      <c r="E19" s="46">
        <v>0</v>
      </c>
      <c r="F19" s="39">
        <v>0</v>
      </c>
      <c r="G19" s="35">
        <f>SUM(C19:F19)</f>
        <v>0</v>
      </c>
      <c r="L19" s="29">
        <v>0</v>
      </c>
      <c r="M19" s="29">
        <v>200</v>
      </c>
      <c r="N19" s="29">
        <v>0</v>
      </c>
      <c r="O19" s="29">
        <v>0</v>
      </c>
    </row>
    <row r="20" spans="1:15" x14ac:dyDescent="0.2">
      <c r="B20" s="30" t="s">
        <v>48</v>
      </c>
      <c r="C20" s="31">
        <f>SUM(C18:C19)</f>
        <v>0</v>
      </c>
      <c r="D20" s="32">
        <f>SUM(D18:D19)</f>
        <v>0</v>
      </c>
      <c r="E20" s="31">
        <f>SUM(E18:E19)</f>
        <v>0</v>
      </c>
      <c r="F20" s="32">
        <f>SUM(F18:F19)</f>
        <v>0</v>
      </c>
    </row>
    <row r="21" spans="1:15" x14ac:dyDescent="0.2">
      <c r="G21" s="33" t="s">
        <v>49</v>
      </c>
    </row>
    <row r="22" spans="1:15" x14ac:dyDescent="0.2">
      <c r="B22" s="29" t="s">
        <v>41</v>
      </c>
      <c r="E22" s="47">
        <v>0</v>
      </c>
      <c r="F22" s="38">
        <v>0</v>
      </c>
      <c r="G22" s="34">
        <f>SUM(C22:F22)</f>
        <v>0</v>
      </c>
      <c r="N22" s="47">
        <v>0</v>
      </c>
      <c r="O22" s="38">
        <v>100</v>
      </c>
    </row>
    <row r="23" spans="1:15" x14ac:dyDescent="0.2">
      <c r="B23" s="29" t="s">
        <v>42</v>
      </c>
      <c r="E23" s="48">
        <v>140</v>
      </c>
      <c r="F23" s="39">
        <v>160</v>
      </c>
      <c r="G23" s="35">
        <f>SUM(C23:F23)</f>
        <v>300</v>
      </c>
      <c r="N23" s="48">
        <v>140</v>
      </c>
      <c r="O23" s="39">
        <v>60</v>
      </c>
    </row>
    <row r="24" spans="1:15" x14ac:dyDescent="0.2">
      <c r="E24" s="31">
        <f>SUM(E22:E23)</f>
        <v>140</v>
      </c>
      <c r="F24" s="32">
        <f>SUM(F22:F23)</f>
        <v>160</v>
      </c>
    </row>
    <row r="26" spans="1:15" x14ac:dyDescent="0.2">
      <c r="D26" s="33" t="s">
        <v>50</v>
      </c>
      <c r="E26" s="31">
        <f>SUM(E20,E24)</f>
        <v>140</v>
      </c>
      <c r="F26" s="32">
        <f>SUM(F20,F24)</f>
        <v>160</v>
      </c>
    </row>
    <row r="29" spans="1:15" x14ac:dyDescent="0.2">
      <c r="A29" s="17" t="s">
        <v>28</v>
      </c>
      <c r="B29" s="27">
        <f>SUMPRODUCT(C10:F11,C18:F19)+SUMPRODUCT(E12:F13,E22:F23)</f>
        <v>4520</v>
      </c>
    </row>
    <row r="31" spans="1:15" x14ac:dyDescent="0.2">
      <c r="A31" s="29" t="s">
        <v>29</v>
      </c>
      <c r="F31" s="33" t="s">
        <v>30</v>
      </c>
      <c r="H31" s="33" t="s">
        <v>31</v>
      </c>
    </row>
    <row r="32" spans="1:15" x14ac:dyDescent="0.2">
      <c r="B32" s="29">
        <v>1</v>
      </c>
      <c r="C32" s="49" t="s">
        <v>51</v>
      </c>
      <c r="D32" s="49"/>
      <c r="E32" s="49" t="str">
        <f>B18</f>
        <v>W1</v>
      </c>
      <c r="F32" s="33">
        <f>G18</f>
        <v>0</v>
      </c>
      <c r="G32" s="40" t="s">
        <v>35</v>
      </c>
      <c r="H32" s="33">
        <f>G10</f>
        <v>150</v>
      </c>
    </row>
    <row r="33" spans="2:8" x14ac:dyDescent="0.2">
      <c r="B33" s="29">
        <v>2</v>
      </c>
      <c r="C33" s="49" t="s">
        <v>51</v>
      </c>
      <c r="D33" s="49"/>
      <c r="E33" s="49" t="str">
        <f>B19</f>
        <v>W2</v>
      </c>
      <c r="F33" s="33">
        <f>G19</f>
        <v>0</v>
      </c>
      <c r="G33" s="40" t="s">
        <v>35</v>
      </c>
      <c r="H33" s="33">
        <f>G11</f>
        <v>200</v>
      </c>
    </row>
    <row r="34" spans="2:8" x14ac:dyDescent="0.2">
      <c r="B34" s="29">
        <v>3</v>
      </c>
      <c r="C34" s="49" t="s">
        <v>52</v>
      </c>
      <c r="D34" s="49"/>
      <c r="E34" s="49" t="str">
        <f>B22</f>
        <v>Mobile</v>
      </c>
      <c r="F34" s="33">
        <f t="array" ref="F34:F35">TRANSPOSE(C20:D20)</f>
        <v>0</v>
      </c>
      <c r="G34" s="40" t="s">
        <v>33</v>
      </c>
      <c r="H34" s="33">
        <f>G22</f>
        <v>0</v>
      </c>
    </row>
    <row r="35" spans="2:8" x14ac:dyDescent="0.2">
      <c r="B35" s="29">
        <v>4</v>
      </c>
      <c r="C35" s="49" t="s">
        <v>52</v>
      </c>
      <c r="D35" s="49"/>
      <c r="E35" s="49" t="str">
        <f>B23</f>
        <v>Galveston</v>
      </c>
      <c r="F35" s="33">
        <v>0</v>
      </c>
      <c r="G35" s="40" t="s">
        <v>33</v>
      </c>
      <c r="H35" s="33">
        <f>G23</f>
        <v>300</v>
      </c>
    </row>
    <row r="36" spans="2:8" x14ac:dyDescent="0.2">
      <c r="B36" s="29">
        <v>5</v>
      </c>
      <c r="C36" s="49" t="s">
        <v>53</v>
      </c>
      <c r="D36" s="49"/>
      <c r="E36" s="49" t="str">
        <f t="array" ref="E36:E37">TRANSPOSE(E9:F9)</f>
        <v>NY</v>
      </c>
      <c r="F36" s="33">
        <f t="array" ref="F36:F37">TRANSPOSE(E26:F26)</f>
        <v>140</v>
      </c>
      <c r="G36" s="40" t="s">
        <v>33</v>
      </c>
      <c r="H36" s="33">
        <f t="array" ref="H36:H37">TRANSPOSE(E14:F14)</f>
        <v>140</v>
      </c>
    </row>
    <row r="37" spans="2:8" x14ac:dyDescent="0.2">
      <c r="B37" s="29">
        <v>6</v>
      </c>
      <c r="C37" s="49" t="s">
        <v>53</v>
      </c>
      <c r="D37" s="49"/>
      <c r="E37" s="49" t="str">
        <v>LA</v>
      </c>
      <c r="F37" s="33">
        <v>160</v>
      </c>
      <c r="G37" s="40" t="s">
        <v>33</v>
      </c>
      <c r="H37" s="33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33AB-B7CF-4BE6-8DED-FB299B15A4ED}">
  <dimension ref="A1:J73"/>
  <sheetViews>
    <sheetView topLeftCell="A19" workbookViewId="0">
      <selection activeCell="D38" sqref="D38"/>
    </sheetView>
  </sheetViews>
  <sheetFormatPr baseColWidth="10" defaultColWidth="9.1640625" defaultRowHeight="15" x14ac:dyDescent="0.2"/>
  <cols>
    <col min="1" max="1" width="9.1640625" style="1"/>
    <col min="2" max="2" width="12" style="2" bestFit="1" customWidth="1"/>
    <col min="3" max="3" width="12.5" style="2" bestFit="1" customWidth="1"/>
    <col min="4" max="4" width="9.1640625" style="2"/>
    <col min="5" max="16384" width="9.1640625" style="1"/>
  </cols>
  <sheetData>
    <row r="1" spans="1:10" x14ac:dyDescent="0.2">
      <c r="A1" s="1" t="s">
        <v>54</v>
      </c>
    </row>
    <row r="3" spans="1:10" x14ac:dyDescent="0.2">
      <c r="A3" s="1" t="s">
        <v>55</v>
      </c>
    </row>
    <row r="5" spans="1:10" x14ac:dyDescent="0.2">
      <c r="A5" s="1" t="s">
        <v>56</v>
      </c>
      <c r="B5" s="2" t="s">
        <v>57</v>
      </c>
      <c r="C5" s="2" t="s">
        <v>58</v>
      </c>
      <c r="E5" s="2" t="s">
        <v>59</v>
      </c>
      <c r="F5" s="2">
        <v>1</v>
      </c>
      <c r="G5" s="2">
        <v>2</v>
      </c>
      <c r="H5" s="2">
        <v>3</v>
      </c>
      <c r="I5" s="2">
        <v>4</v>
      </c>
      <c r="J5" s="2" t="s">
        <v>60</v>
      </c>
    </row>
    <row r="6" spans="1:10" x14ac:dyDescent="0.2">
      <c r="A6" s="51">
        <v>1</v>
      </c>
      <c r="B6" s="2" t="s">
        <v>61</v>
      </c>
      <c r="C6" s="2">
        <v>2</v>
      </c>
      <c r="E6" s="2" t="s">
        <v>62</v>
      </c>
      <c r="F6" s="2" t="s">
        <v>63</v>
      </c>
      <c r="G6" s="2" t="s">
        <v>64</v>
      </c>
      <c r="H6" s="50"/>
      <c r="I6" s="50"/>
      <c r="J6" s="50"/>
    </row>
    <row r="7" spans="1:10" x14ac:dyDescent="0.2">
      <c r="E7" s="2">
        <v>1</v>
      </c>
      <c r="F7" s="50"/>
      <c r="G7" s="2" t="s">
        <v>65</v>
      </c>
      <c r="H7" s="2" t="s">
        <v>66</v>
      </c>
      <c r="I7" s="50"/>
      <c r="J7" s="50"/>
    </row>
    <row r="8" spans="1:10" x14ac:dyDescent="0.2">
      <c r="E8" s="2">
        <v>2</v>
      </c>
      <c r="F8" s="50"/>
      <c r="G8" s="50"/>
      <c r="H8" s="50"/>
      <c r="I8" s="2" t="s">
        <v>67</v>
      </c>
      <c r="J8" s="50"/>
    </row>
    <row r="9" spans="1:10" x14ac:dyDescent="0.2">
      <c r="E9" s="2">
        <v>3</v>
      </c>
      <c r="F9" s="50"/>
      <c r="G9" s="2" t="s">
        <v>68</v>
      </c>
      <c r="H9" s="50"/>
      <c r="I9" s="50"/>
      <c r="J9" s="52" t="s">
        <v>69</v>
      </c>
    </row>
    <row r="10" spans="1:10" x14ac:dyDescent="0.2">
      <c r="E10" s="2">
        <v>4</v>
      </c>
      <c r="F10" s="50"/>
      <c r="G10" s="50"/>
      <c r="H10" s="50"/>
      <c r="I10" s="50"/>
      <c r="J10" s="2" t="s">
        <v>67</v>
      </c>
    </row>
    <row r="12" spans="1:10" x14ac:dyDescent="0.2">
      <c r="A12" s="51">
        <v>2</v>
      </c>
      <c r="B12" s="2" t="s">
        <v>70</v>
      </c>
      <c r="C12" s="2">
        <v>2</v>
      </c>
      <c r="D12" s="51"/>
      <c r="E12" s="2" t="s">
        <v>59</v>
      </c>
      <c r="F12" s="2">
        <v>1</v>
      </c>
      <c r="G12" s="2">
        <v>2</v>
      </c>
      <c r="H12" s="2">
        <v>3</v>
      </c>
      <c r="I12" s="2">
        <v>4</v>
      </c>
      <c r="J12" s="2" t="s">
        <v>60</v>
      </c>
    </row>
    <row r="13" spans="1:10" x14ac:dyDescent="0.2">
      <c r="A13" s="51"/>
      <c r="B13" s="51"/>
      <c r="C13" s="51"/>
      <c r="D13" s="51"/>
      <c r="E13" s="2" t="s">
        <v>62</v>
      </c>
      <c r="F13" s="2" t="s">
        <v>63</v>
      </c>
      <c r="G13" s="52" t="s">
        <v>69</v>
      </c>
      <c r="H13" s="50"/>
      <c r="I13" s="50"/>
      <c r="J13" s="50"/>
    </row>
    <row r="14" spans="1:10" x14ac:dyDescent="0.2">
      <c r="A14" s="51"/>
      <c r="B14" s="51"/>
      <c r="C14" s="51"/>
      <c r="D14" s="51"/>
      <c r="E14" s="2">
        <v>1</v>
      </c>
      <c r="F14" s="50"/>
      <c r="G14" s="2" t="s">
        <v>65</v>
      </c>
      <c r="H14" s="2" t="s">
        <v>66</v>
      </c>
      <c r="I14" s="50"/>
      <c r="J14" s="50"/>
    </row>
    <row r="15" spans="1:10" x14ac:dyDescent="0.2">
      <c r="A15" s="51"/>
      <c r="B15" s="51"/>
      <c r="C15" s="51"/>
      <c r="D15" s="51"/>
      <c r="E15" s="2">
        <v>2</v>
      </c>
      <c r="F15" s="50"/>
      <c r="G15" s="50"/>
      <c r="H15" s="50"/>
      <c r="I15" s="2" t="s">
        <v>71</v>
      </c>
      <c r="J15" s="50"/>
    </row>
    <row r="16" spans="1:10" x14ac:dyDescent="0.2">
      <c r="A16" s="51"/>
      <c r="B16" s="51"/>
      <c r="C16" s="51"/>
      <c r="D16" s="51"/>
      <c r="E16" s="2">
        <v>3</v>
      </c>
      <c r="F16" s="50"/>
      <c r="G16" s="2" t="s">
        <v>68</v>
      </c>
      <c r="H16" s="50"/>
      <c r="I16" s="50"/>
      <c r="J16" s="52" t="s">
        <v>69</v>
      </c>
    </row>
    <row r="17" spans="1:10" x14ac:dyDescent="0.2">
      <c r="A17" s="51"/>
      <c r="B17" s="51"/>
      <c r="C17" s="51"/>
      <c r="D17" s="51"/>
      <c r="E17" s="2">
        <v>4</v>
      </c>
      <c r="F17" s="50"/>
      <c r="G17" s="50"/>
      <c r="H17" s="50"/>
      <c r="I17" s="50"/>
      <c r="J17" s="2" t="s">
        <v>71</v>
      </c>
    </row>
    <row r="18" spans="1:10" x14ac:dyDescent="0.2">
      <c r="A18" s="51"/>
      <c r="B18" s="51"/>
      <c r="C18" s="51"/>
      <c r="D18" s="51"/>
      <c r="E18" s="51"/>
      <c r="F18" s="51"/>
      <c r="G18" s="51"/>
      <c r="H18" s="51"/>
      <c r="I18" s="51"/>
      <c r="J18" s="51"/>
    </row>
    <row r="19" spans="1:10" x14ac:dyDescent="0.2">
      <c r="A19" s="51">
        <v>3</v>
      </c>
      <c r="B19" s="2" t="s">
        <v>72</v>
      </c>
      <c r="C19" s="2">
        <v>1</v>
      </c>
      <c r="D19" s="51"/>
      <c r="E19" s="2" t="s">
        <v>59</v>
      </c>
      <c r="F19" s="2">
        <v>1</v>
      </c>
      <c r="G19" s="2">
        <v>2</v>
      </c>
      <c r="H19" s="2">
        <v>3</v>
      </c>
      <c r="I19" s="2">
        <v>4</v>
      </c>
      <c r="J19" s="2" t="s">
        <v>60</v>
      </c>
    </row>
    <row r="20" spans="1:10" x14ac:dyDescent="0.2">
      <c r="A20" s="51"/>
      <c r="B20" s="51"/>
      <c r="C20" s="51"/>
      <c r="D20" s="51"/>
      <c r="E20" s="2" t="s">
        <v>62</v>
      </c>
      <c r="F20" s="2" t="s">
        <v>73</v>
      </c>
      <c r="G20" s="52" t="s">
        <v>69</v>
      </c>
      <c r="H20" s="50"/>
      <c r="I20" s="50"/>
      <c r="J20" s="50"/>
    </row>
    <row r="21" spans="1:10" x14ac:dyDescent="0.2">
      <c r="A21" s="51"/>
      <c r="B21" s="51"/>
      <c r="C21" s="51"/>
      <c r="D21" s="51"/>
      <c r="E21" s="2">
        <v>1</v>
      </c>
      <c r="F21" s="50"/>
      <c r="G21" s="52" t="s">
        <v>74</v>
      </c>
      <c r="H21" s="2" t="s">
        <v>66</v>
      </c>
      <c r="I21" s="50"/>
      <c r="J21" s="50"/>
    </row>
    <row r="22" spans="1:10" x14ac:dyDescent="0.2">
      <c r="A22" s="51"/>
      <c r="B22" s="51"/>
      <c r="C22" s="51"/>
      <c r="D22" s="51"/>
      <c r="E22" s="2">
        <v>2</v>
      </c>
      <c r="F22" s="50"/>
      <c r="G22" s="50"/>
      <c r="H22" s="50"/>
      <c r="I22" s="2" t="s">
        <v>75</v>
      </c>
      <c r="J22" s="50"/>
    </row>
    <row r="23" spans="1:10" x14ac:dyDescent="0.2">
      <c r="A23" s="51"/>
      <c r="B23" s="51"/>
      <c r="C23" s="51"/>
      <c r="D23" s="51"/>
      <c r="E23" s="2">
        <v>3</v>
      </c>
      <c r="F23" s="50"/>
      <c r="G23" s="2" t="s">
        <v>76</v>
      </c>
      <c r="H23" s="50"/>
      <c r="I23" s="50"/>
      <c r="J23" s="52" t="s">
        <v>69</v>
      </c>
    </row>
    <row r="24" spans="1:10" x14ac:dyDescent="0.2">
      <c r="A24" s="51"/>
      <c r="B24" s="51"/>
      <c r="C24" s="51"/>
      <c r="D24" s="51"/>
      <c r="E24" s="2">
        <v>4</v>
      </c>
      <c r="F24" s="50"/>
      <c r="G24" s="50"/>
      <c r="H24" s="50"/>
      <c r="I24" s="50"/>
      <c r="J24" s="2" t="s">
        <v>75</v>
      </c>
    </row>
    <row r="26" spans="1:10" x14ac:dyDescent="0.2">
      <c r="A26" s="51">
        <v>4</v>
      </c>
      <c r="B26" s="2" t="s">
        <v>77</v>
      </c>
      <c r="C26" s="2">
        <v>1</v>
      </c>
      <c r="D26" s="51"/>
      <c r="E26" s="2" t="s">
        <v>59</v>
      </c>
      <c r="F26" s="2">
        <v>1</v>
      </c>
      <c r="G26" s="2">
        <v>2</v>
      </c>
      <c r="H26" s="2">
        <v>3</v>
      </c>
      <c r="I26" s="2">
        <v>4</v>
      </c>
      <c r="J26" s="2" t="s">
        <v>60</v>
      </c>
    </row>
    <row r="27" spans="1:10" x14ac:dyDescent="0.2">
      <c r="A27" s="51"/>
      <c r="B27" s="51"/>
      <c r="C27" s="51"/>
      <c r="D27" s="51"/>
      <c r="E27" s="2" t="s">
        <v>62</v>
      </c>
      <c r="F27" s="2" t="s">
        <v>78</v>
      </c>
      <c r="G27" s="52" t="s">
        <v>69</v>
      </c>
      <c r="H27" s="50"/>
      <c r="I27" s="50"/>
      <c r="J27" s="50"/>
    </row>
    <row r="28" spans="1:10" x14ac:dyDescent="0.2">
      <c r="A28" s="51"/>
      <c r="B28" s="51"/>
      <c r="C28" s="51"/>
      <c r="D28" s="51"/>
      <c r="E28" s="2">
        <v>1</v>
      </c>
      <c r="F28" s="50"/>
      <c r="G28" s="52" t="s">
        <v>74</v>
      </c>
      <c r="H28" s="52" t="s">
        <v>79</v>
      </c>
      <c r="I28" s="50"/>
      <c r="J28" s="50"/>
    </row>
    <row r="29" spans="1:10" x14ac:dyDescent="0.2">
      <c r="A29" s="51"/>
      <c r="B29" s="51"/>
      <c r="C29" s="51"/>
      <c r="D29" s="51"/>
      <c r="E29" s="2">
        <v>2</v>
      </c>
      <c r="F29" s="50"/>
      <c r="G29" s="50"/>
      <c r="H29" s="50"/>
      <c r="I29" s="2" t="s">
        <v>80</v>
      </c>
      <c r="J29" s="50"/>
    </row>
    <row r="30" spans="1:10" x14ac:dyDescent="0.2">
      <c r="A30" s="51"/>
      <c r="B30" s="51"/>
      <c r="C30" s="51"/>
      <c r="D30" s="51"/>
      <c r="E30" s="2">
        <v>3</v>
      </c>
      <c r="F30" s="50"/>
      <c r="G30" s="2" t="s">
        <v>81</v>
      </c>
      <c r="H30" s="50"/>
      <c r="I30" s="50"/>
      <c r="J30" s="52" t="s">
        <v>69</v>
      </c>
    </row>
    <row r="31" spans="1:10" x14ac:dyDescent="0.2">
      <c r="A31" s="51"/>
      <c r="B31" s="51"/>
      <c r="C31" s="51"/>
      <c r="D31" s="51"/>
      <c r="E31" s="2">
        <v>4</v>
      </c>
      <c r="F31" s="50"/>
      <c r="G31" s="50"/>
      <c r="H31" s="50"/>
      <c r="I31" s="50"/>
      <c r="J31" s="2" t="s">
        <v>80</v>
      </c>
    </row>
    <row r="33" spans="1:4" x14ac:dyDescent="0.2">
      <c r="A33" s="51">
        <v>5</v>
      </c>
      <c r="B33" s="17" t="s">
        <v>82</v>
      </c>
    </row>
    <row r="34" spans="1:4" x14ac:dyDescent="0.2">
      <c r="B34" s="2" t="s">
        <v>83</v>
      </c>
      <c r="C34" s="2">
        <f>SUM(C6:C26)</f>
        <v>6</v>
      </c>
    </row>
    <row r="37" spans="1:4" x14ac:dyDescent="0.2">
      <c r="A37" s="1" t="s">
        <v>84</v>
      </c>
      <c r="C37" s="2" t="s">
        <v>85</v>
      </c>
      <c r="D37" s="2" t="s">
        <v>86</v>
      </c>
    </row>
    <row r="38" spans="1:4" x14ac:dyDescent="0.2">
      <c r="C38" s="2" t="s">
        <v>87</v>
      </c>
      <c r="D38" s="2">
        <v>8</v>
      </c>
    </row>
    <row r="39" spans="1:4" x14ac:dyDescent="0.2">
      <c r="C39" s="53" t="s">
        <v>88</v>
      </c>
      <c r="D39" s="53">
        <v>6</v>
      </c>
    </row>
    <row r="40" spans="1:4" x14ac:dyDescent="0.2">
      <c r="C40" s="2" t="s">
        <v>89</v>
      </c>
      <c r="D40" s="2">
        <v>13</v>
      </c>
    </row>
    <row r="41" spans="1:4" x14ac:dyDescent="0.2">
      <c r="C41" s="2" t="s">
        <v>90</v>
      </c>
      <c r="D41" s="2">
        <v>9</v>
      </c>
    </row>
    <row r="42" spans="1:4" x14ac:dyDescent="0.2">
      <c r="C42" s="2" t="s">
        <v>91</v>
      </c>
      <c r="D42" s="2">
        <v>9</v>
      </c>
    </row>
    <row r="45" spans="1:4" x14ac:dyDescent="0.2">
      <c r="A45" s="1" t="s">
        <v>92</v>
      </c>
    </row>
    <row r="46" spans="1:4" x14ac:dyDescent="0.2">
      <c r="A46" s="1" t="s">
        <v>1</v>
      </c>
    </row>
    <row r="47" spans="1:4" x14ac:dyDescent="0.2">
      <c r="B47" s="2" t="s">
        <v>93</v>
      </c>
      <c r="C47" s="2" t="s">
        <v>94</v>
      </c>
    </row>
    <row r="48" spans="1:4" x14ac:dyDescent="0.2">
      <c r="B48" s="2" t="s">
        <v>95</v>
      </c>
      <c r="C48" s="2" t="s">
        <v>96</v>
      </c>
    </row>
    <row r="50" spans="1:10" x14ac:dyDescent="0.2">
      <c r="A50" s="1" t="s">
        <v>8</v>
      </c>
    </row>
    <row r="51" spans="1:10" x14ac:dyDescent="0.2">
      <c r="B51" s="17" t="s">
        <v>97</v>
      </c>
    </row>
    <row r="52" spans="1:10" x14ac:dyDescent="0.2">
      <c r="C52" s="54" t="s">
        <v>98</v>
      </c>
      <c r="D52" s="54" t="s">
        <v>99</v>
      </c>
      <c r="E52" s="54" t="s">
        <v>100</v>
      </c>
      <c r="F52" s="54" t="s">
        <v>101</v>
      </c>
      <c r="G52" s="54" t="s">
        <v>102</v>
      </c>
      <c r="H52" s="54" t="s">
        <v>103</v>
      </c>
      <c r="I52" s="54" t="s">
        <v>104</v>
      </c>
      <c r="J52" s="54" t="s">
        <v>105</v>
      </c>
    </row>
    <row r="53" spans="1:10" x14ac:dyDescent="0.2">
      <c r="B53" s="2" t="s">
        <v>106</v>
      </c>
      <c r="C53" s="3">
        <v>-1</v>
      </c>
      <c r="D53" s="4">
        <v>-1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5">
        <v>0</v>
      </c>
    </row>
    <row r="54" spans="1:10" x14ac:dyDescent="0.2">
      <c r="B54" s="2">
        <v>1</v>
      </c>
      <c r="C54" s="7">
        <v>1</v>
      </c>
      <c r="D54" s="2">
        <v>0</v>
      </c>
      <c r="E54" s="2">
        <v>-1</v>
      </c>
      <c r="F54" s="2">
        <v>-1</v>
      </c>
      <c r="G54" s="2">
        <v>0</v>
      </c>
      <c r="H54" s="2">
        <v>0</v>
      </c>
      <c r="I54" s="2">
        <v>0</v>
      </c>
      <c r="J54" s="8">
        <v>0</v>
      </c>
    </row>
    <row r="55" spans="1:10" x14ac:dyDescent="0.2">
      <c r="B55" s="2">
        <v>2</v>
      </c>
      <c r="C55" s="7">
        <v>0</v>
      </c>
      <c r="D55" s="2">
        <v>1</v>
      </c>
      <c r="E55" s="2">
        <v>1</v>
      </c>
      <c r="F55" s="2">
        <v>0</v>
      </c>
      <c r="G55" s="2">
        <v>-1</v>
      </c>
      <c r="H55" s="2">
        <v>1</v>
      </c>
      <c r="I55" s="2">
        <v>0</v>
      </c>
      <c r="J55" s="8">
        <v>0</v>
      </c>
    </row>
    <row r="56" spans="1:10" x14ac:dyDescent="0.2">
      <c r="B56" s="2">
        <v>3</v>
      </c>
      <c r="C56" s="7">
        <v>0</v>
      </c>
      <c r="D56" s="2">
        <v>0</v>
      </c>
      <c r="E56" s="2">
        <v>0</v>
      </c>
      <c r="F56" s="2">
        <v>1</v>
      </c>
      <c r="G56" s="2">
        <v>0</v>
      </c>
      <c r="H56" s="2">
        <v>-1</v>
      </c>
      <c r="I56" s="2">
        <v>-1</v>
      </c>
      <c r="J56" s="8">
        <v>0</v>
      </c>
    </row>
    <row r="57" spans="1:10" x14ac:dyDescent="0.2">
      <c r="B57" s="2">
        <v>4</v>
      </c>
      <c r="C57" s="7">
        <v>0</v>
      </c>
      <c r="D57" s="2">
        <v>0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  <c r="J57" s="8">
        <v>-1</v>
      </c>
    </row>
    <row r="58" spans="1:10" x14ac:dyDescent="0.2">
      <c r="B58" s="2" t="s">
        <v>107</v>
      </c>
      <c r="C58" s="10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1</v>
      </c>
      <c r="J58" s="12">
        <v>1</v>
      </c>
    </row>
    <row r="59" spans="1:10" x14ac:dyDescent="0.2">
      <c r="B59" s="2" t="s">
        <v>108</v>
      </c>
      <c r="C59" s="2">
        <v>6</v>
      </c>
      <c r="D59" s="2">
        <v>2</v>
      </c>
      <c r="E59" s="2">
        <v>1</v>
      </c>
      <c r="F59" s="2">
        <v>3</v>
      </c>
      <c r="G59" s="2">
        <v>7</v>
      </c>
      <c r="H59" s="2">
        <v>3</v>
      </c>
      <c r="I59" s="2">
        <v>2</v>
      </c>
      <c r="J59" s="2">
        <v>7</v>
      </c>
    </row>
    <row r="61" spans="1:10" x14ac:dyDescent="0.2">
      <c r="A61" s="1" t="s">
        <v>24</v>
      </c>
    </row>
    <row r="62" spans="1:10" x14ac:dyDescent="0.2">
      <c r="C62" s="54" t="s">
        <v>98</v>
      </c>
      <c r="D62" s="54" t="s">
        <v>99</v>
      </c>
      <c r="E62" s="54" t="s">
        <v>100</v>
      </c>
      <c r="F62" s="54" t="s">
        <v>101</v>
      </c>
      <c r="G62" s="54" t="s">
        <v>102</v>
      </c>
      <c r="H62" s="54" t="s">
        <v>103</v>
      </c>
      <c r="I62" s="54" t="s">
        <v>104</v>
      </c>
      <c r="J62" s="54" t="s">
        <v>105</v>
      </c>
    </row>
    <row r="63" spans="1:10" x14ac:dyDescent="0.2">
      <c r="B63" s="2" t="s">
        <v>59</v>
      </c>
      <c r="C63" s="58">
        <v>4</v>
      </c>
      <c r="D63" s="59">
        <v>2</v>
      </c>
      <c r="E63" s="59">
        <v>1</v>
      </c>
      <c r="F63" s="59">
        <v>3</v>
      </c>
      <c r="G63" s="59">
        <v>4</v>
      </c>
      <c r="H63" s="59">
        <v>1</v>
      </c>
      <c r="I63" s="59">
        <v>2</v>
      </c>
      <c r="J63" s="60">
        <v>4</v>
      </c>
    </row>
    <row r="66" spans="1:6" x14ac:dyDescent="0.2">
      <c r="A66" s="1" t="s">
        <v>28</v>
      </c>
      <c r="B66" s="57">
        <f>SUM(I63:J63)</f>
        <v>6</v>
      </c>
    </row>
    <row r="68" spans="1:6" x14ac:dyDescent="0.2">
      <c r="A68" s="1" t="s">
        <v>29</v>
      </c>
      <c r="C68" s="2" t="s">
        <v>109</v>
      </c>
      <c r="D68" s="2" t="s">
        <v>30</v>
      </c>
      <c r="E68" s="28" t="s">
        <v>33</v>
      </c>
      <c r="F68" s="2" t="s">
        <v>31</v>
      </c>
    </row>
    <row r="69" spans="1:6" x14ac:dyDescent="0.2">
      <c r="B69" s="2" t="s">
        <v>110</v>
      </c>
      <c r="C69" s="2">
        <v>1</v>
      </c>
      <c r="D69" s="2">
        <f>SUMPRODUCT(C54:J54,$C$63:$J$63)</f>
        <v>0</v>
      </c>
      <c r="F69" s="1">
        <v>0</v>
      </c>
    </row>
    <row r="70" spans="1:6" x14ac:dyDescent="0.2">
      <c r="C70" s="2">
        <v>2</v>
      </c>
      <c r="D70" s="2">
        <f>SUMPRODUCT(C55:J55,$C$63:$J$63)</f>
        <v>0</v>
      </c>
      <c r="F70" s="1">
        <v>0</v>
      </c>
    </row>
    <row r="71" spans="1:6" x14ac:dyDescent="0.2">
      <c r="C71" s="2">
        <v>3</v>
      </c>
      <c r="D71" s="2">
        <f>SUMPRODUCT(C56:J56,$C$63:$J$63)</f>
        <v>0</v>
      </c>
      <c r="F71" s="1">
        <v>0</v>
      </c>
    </row>
    <row r="72" spans="1:6" x14ac:dyDescent="0.2">
      <c r="C72" s="2">
        <v>4</v>
      </c>
      <c r="D72" s="2">
        <f>SUMPRODUCT(C57:J57,$C$63:$J$63)</f>
        <v>0</v>
      </c>
      <c r="F72" s="1">
        <v>0</v>
      </c>
    </row>
    <row r="73" spans="1:6" x14ac:dyDescent="0.2">
      <c r="B73" s="2" t="s">
        <v>111</v>
      </c>
      <c r="D73" s="2">
        <f>SUM(C63:D63)-SUM(I63:J63)</f>
        <v>0</v>
      </c>
      <c r="F7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C68F-65F6-4478-AD1E-2E7F077F4661}">
  <dimension ref="A1:S20"/>
  <sheetViews>
    <sheetView workbookViewId="0">
      <selection activeCell="G18" sqref="G18"/>
    </sheetView>
  </sheetViews>
  <sheetFormatPr baseColWidth="10" defaultColWidth="9.1640625" defaultRowHeight="15" x14ac:dyDescent="0.2"/>
  <cols>
    <col min="1" max="2" width="11.5" style="1" bestFit="1" customWidth="1"/>
    <col min="3" max="7" width="9.1640625" style="1"/>
    <col min="8" max="9" width="22.6640625" style="1" bestFit="1" customWidth="1"/>
    <col min="10" max="10" width="9.1640625" style="1"/>
    <col min="11" max="12" width="9.1640625" style="2"/>
    <col min="13" max="13" width="9.1640625" style="1"/>
    <col min="14" max="14" width="10.1640625" style="1" bestFit="1" customWidth="1"/>
    <col min="15" max="15" width="10.5" style="1" bestFit="1" customWidth="1"/>
    <col min="16" max="16" width="9.33203125" style="1" bestFit="1" customWidth="1"/>
    <col min="17" max="17" width="9.83203125" style="1" bestFit="1" customWidth="1"/>
    <col min="18" max="18" width="11.5" style="1" bestFit="1" customWidth="1"/>
    <col min="19" max="19" width="11.1640625" style="1" bestFit="1" customWidth="1"/>
    <col min="20" max="16384" width="9.1640625" style="1"/>
  </cols>
  <sheetData>
    <row r="1" spans="1:19" x14ac:dyDescent="0.2">
      <c r="A1" s="1" t="s">
        <v>112</v>
      </c>
    </row>
    <row r="2" spans="1:19" x14ac:dyDescent="0.2">
      <c r="B2" s="1" t="s">
        <v>113</v>
      </c>
      <c r="C2" s="1" t="s">
        <v>114</v>
      </c>
      <c r="D2" s="1" t="s">
        <v>115</v>
      </c>
      <c r="E2" s="1" t="s">
        <v>116</v>
      </c>
      <c r="F2" s="1" t="s">
        <v>117</v>
      </c>
    </row>
    <row r="3" spans="1:19" x14ac:dyDescent="0.2">
      <c r="A3" s="1" t="s">
        <v>113</v>
      </c>
      <c r="B3" s="1">
        <v>0</v>
      </c>
      <c r="C3" s="1">
        <v>132</v>
      </c>
      <c r="D3" s="1">
        <v>217</v>
      </c>
      <c r="E3" s="1">
        <v>164</v>
      </c>
      <c r="F3" s="1">
        <v>58</v>
      </c>
    </row>
    <row r="4" spans="1:19" x14ac:dyDescent="0.2">
      <c r="A4" s="1" t="s">
        <v>114</v>
      </c>
      <c r="B4" s="1">
        <v>132</v>
      </c>
      <c r="C4" s="1">
        <v>0</v>
      </c>
      <c r="D4" s="1">
        <v>290</v>
      </c>
      <c r="E4" s="1">
        <v>201</v>
      </c>
      <c r="F4" s="1">
        <v>79</v>
      </c>
    </row>
    <row r="5" spans="1:19" x14ac:dyDescent="0.2">
      <c r="A5" s="1" t="s">
        <v>115</v>
      </c>
      <c r="B5" s="1">
        <v>217</v>
      </c>
      <c r="C5" s="1">
        <v>290</v>
      </c>
      <c r="D5" s="1">
        <v>0</v>
      </c>
      <c r="E5" s="1">
        <v>113</v>
      </c>
      <c r="F5" s="1">
        <v>303</v>
      </c>
    </row>
    <row r="6" spans="1:19" x14ac:dyDescent="0.2">
      <c r="A6" s="1" t="s">
        <v>116</v>
      </c>
      <c r="B6" s="1">
        <v>164</v>
      </c>
      <c r="C6" s="1">
        <v>201</v>
      </c>
      <c r="D6" s="1">
        <v>113</v>
      </c>
      <c r="E6" s="1">
        <v>0</v>
      </c>
      <c r="F6" s="1">
        <v>196</v>
      </c>
    </row>
    <row r="7" spans="1:19" x14ac:dyDescent="0.2">
      <c r="A7" s="1" t="s">
        <v>117</v>
      </c>
      <c r="B7" s="1">
        <v>58</v>
      </c>
      <c r="C7" s="1">
        <v>79</v>
      </c>
      <c r="D7" s="1">
        <v>303</v>
      </c>
      <c r="E7" s="1">
        <v>196</v>
      </c>
      <c r="F7" s="1">
        <v>0</v>
      </c>
    </row>
    <row r="9" spans="1:19" x14ac:dyDescent="0.2">
      <c r="I9" s="1" t="s">
        <v>118</v>
      </c>
      <c r="O9" s="1" t="s">
        <v>119</v>
      </c>
    </row>
    <row r="10" spans="1:19" x14ac:dyDescent="0.2">
      <c r="A10" s="1" t="s">
        <v>120</v>
      </c>
      <c r="E10" s="56" t="s">
        <v>121</v>
      </c>
      <c r="K10" s="2" t="s">
        <v>122</v>
      </c>
      <c r="L10" s="2" t="s">
        <v>123</v>
      </c>
      <c r="M10" s="1" t="s">
        <v>124</v>
      </c>
      <c r="N10" s="1" t="s">
        <v>125</v>
      </c>
      <c r="O10" s="2" t="s">
        <v>113</v>
      </c>
      <c r="P10" s="2" t="s">
        <v>114</v>
      </c>
      <c r="Q10" s="2" t="s">
        <v>115</v>
      </c>
      <c r="R10" s="2" t="s">
        <v>116</v>
      </c>
      <c r="S10" s="2" t="s">
        <v>117</v>
      </c>
    </row>
    <row r="11" spans="1:19" x14ac:dyDescent="0.2">
      <c r="A11" s="1" t="s">
        <v>113</v>
      </c>
      <c r="B11" s="1" t="s">
        <v>114</v>
      </c>
      <c r="C11" s="1">
        <v>132</v>
      </c>
      <c r="G11" s="1" t="str">
        <f t="shared" ref="G11:G20" si="0">A11&amp;"-"&amp;B11</f>
        <v>Gary-Ft Wayne</v>
      </c>
      <c r="I11" s="1" t="s">
        <v>126</v>
      </c>
      <c r="J11" s="1">
        <v>58</v>
      </c>
      <c r="K11" s="2" t="s">
        <v>127</v>
      </c>
      <c r="L11" s="2">
        <f>J11</f>
        <v>58</v>
      </c>
      <c r="M11" s="1">
        <v>1</v>
      </c>
      <c r="N11" s="1" t="b">
        <f>M11&lt;COUNTA(B2:F2)-1</f>
        <v>1</v>
      </c>
      <c r="O11" s="2" t="s">
        <v>128</v>
      </c>
      <c r="P11" s="2"/>
      <c r="Q11" s="2"/>
      <c r="R11" s="2"/>
      <c r="S11" s="2" t="s">
        <v>128</v>
      </c>
    </row>
    <row r="12" spans="1:19" x14ac:dyDescent="0.2">
      <c r="A12" s="1" t="s">
        <v>113</v>
      </c>
      <c r="B12" s="1" t="s">
        <v>115</v>
      </c>
      <c r="C12" s="1">
        <v>217</v>
      </c>
      <c r="G12" s="1" t="str">
        <f t="shared" si="0"/>
        <v>Gary-Evansville</v>
      </c>
      <c r="I12" s="1" t="s">
        <v>129</v>
      </c>
      <c r="J12" s="1">
        <v>79</v>
      </c>
      <c r="K12" s="2" t="s">
        <v>127</v>
      </c>
      <c r="L12" s="2">
        <f>IF(K12="no",J12+L11,L11)</f>
        <v>137</v>
      </c>
      <c r="M12" s="1">
        <f>COUNTIF(K$11:K12,"no")</f>
        <v>2</v>
      </c>
      <c r="N12" s="1" t="b">
        <f>M12&lt;COUNTA(B3:F3)-1</f>
        <v>1</v>
      </c>
      <c r="O12" s="2" t="s">
        <v>128</v>
      </c>
      <c r="P12" s="2" t="s">
        <v>128</v>
      </c>
      <c r="Q12" s="2"/>
      <c r="R12" s="2"/>
      <c r="S12" s="2" t="s">
        <v>128</v>
      </c>
    </row>
    <row r="13" spans="1:19" x14ac:dyDescent="0.2">
      <c r="A13" s="1" t="s">
        <v>113</v>
      </c>
      <c r="B13" s="1" t="s">
        <v>116</v>
      </c>
      <c r="C13" s="1">
        <v>164</v>
      </c>
      <c r="G13" s="1" t="str">
        <f t="shared" si="0"/>
        <v>Gary-Terre Haute</v>
      </c>
      <c r="I13" s="1" t="s">
        <v>130</v>
      </c>
      <c r="J13" s="1">
        <v>113</v>
      </c>
      <c r="K13" s="2" t="s">
        <v>127</v>
      </c>
      <c r="L13" s="2">
        <f>IF(K13="no",J13+L12,L12)</f>
        <v>250</v>
      </c>
      <c r="M13" s="1">
        <f>COUNTIF(K$11:K13,"no")</f>
        <v>3</v>
      </c>
      <c r="N13" s="1" t="b">
        <f t="shared" ref="N13:N20" si="1">M13&lt;COUNTA(B4:F4)-1</f>
        <v>1</v>
      </c>
      <c r="O13" s="2"/>
      <c r="P13" s="2"/>
      <c r="Q13" s="2" t="s">
        <v>128</v>
      </c>
      <c r="R13" s="2" t="s">
        <v>128</v>
      </c>
      <c r="S13" s="2"/>
    </row>
    <row r="14" spans="1:19" x14ac:dyDescent="0.2">
      <c r="A14" s="1" t="s">
        <v>113</v>
      </c>
      <c r="B14" s="1" t="s">
        <v>117</v>
      </c>
      <c r="C14" s="1">
        <v>58</v>
      </c>
      <c r="G14" s="1" t="str">
        <f t="shared" si="0"/>
        <v>Gary-South Bend</v>
      </c>
      <c r="I14" s="1" t="s">
        <v>131</v>
      </c>
      <c r="J14" s="1">
        <v>132</v>
      </c>
      <c r="K14" s="2" t="s">
        <v>132</v>
      </c>
      <c r="L14" s="2">
        <f>IF(K14="no",J14+L13,L13)</f>
        <v>250</v>
      </c>
      <c r="M14" s="1">
        <f>COUNTIF(K$11:K14,"no")</f>
        <v>3</v>
      </c>
      <c r="N14" s="1" t="b">
        <f t="shared" si="1"/>
        <v>1</v>
      </c>
      <c r="O14" s="2"/>
      <c r="P14" s="2"/>
      <c r="Q14" s="2"/>
      <c r="R14" s="2"/>
      <c r="S14" s="2"/>
    </row>
    <row r="15" spans="1:19" x14ac:dyDescent="0.2">
      <c r="A15" s="1" t="s">
        <v>114</v>
      </c>
      <c r="B15" s="1" t="s">
        <v>115</v>
      </c>
      <c r="C15" s="1">
        <v>290</v>
      </c>
      <c r="G15" s="1" t="str">
        <f t="shared" si="0"/>
        <v>Ft Wayne-Evansville</v>
      </c>
      <c r="I15" s="1" t="s">
        <v>133</v>
      </c>
      <c r="J15" s="1">
        <v>164</v>
      </c>
      <c r="K15" s="2" t="s">
        <v>127</v>
      </c>
      <c r="L15" s="2">
        <f t="shared" ref="L15:L20" si="2">IF(K15="no",J15+L14,L14)</f>
        <v>414</v>
      </c>
      <c r="M15" s="1">
        <f>COUNTIF(K$11:K15,"no")</f>
        <v>4</v>
      </c>
      <c r="N15" s="1" t="b">
        <f t="shared" si="1"/>
        <v>0</v>
      </c>
      <c r="O15" s="2" t="s">
        <v>128</v>
      </c>
      <c r="P15" s="2" t="s">
        <v>128</v>
      </c>
      <c r="Q15" s="2" t="s">
        <v>128</v>
      </c>
      <c r="R15" s="2" t="s">
        <v>128</v>
      </c>
      <c r="S15" s="2" t="s">
        <v>128</v>
      </c>
    </row>
    <row r="16" spans="1:19" x14ac:dyDescent="0.2">
      <c r="A16" s="1" t="s">
        <v>114</v>
      </c>
      <c r="B16" s="1" t="s">
        <v>116</v>
      </c>
      <c r="C16" s="1">
        <v>201</v>
      </c>
      <c r="G16" s="1" t="str">
        <f t="shared" si="0"/>
        <v>Ft Wayne-Terre Haute</v>
      </c>
      <c r="I16" s="1" t="s">
        <v>134</v>
      </c>
      <c r="J16" s="1">
        <v>196</v>
      </c>
      <c r="L16" s="2">
        <f t="shared" si="2"/>
        <v>414</v>
      </c>
      <c r="M16" s="1">
        <f>COUNTIF(K$11:K16,"no")</f>
        <v>4</v>
      </c>
      <c r="N16" s="1" t="b">
        <f t="shared" si="1"/>
        <v>0</v>
      </c>
      <c r="O16" s="2"/>
      <c r="P16" s="2"/>
      <c r="Q16" s="2"/>
      <c r="R16" s="2"/>
      <c r="S16" s="2"/>
    </row>
    <row r="17" spans="1:19" x14ac:dyDescent="0.2">
      <c r="A17" s="1" t="s">
        <v>114</v>
      </c>
      <c r="B17" s="1" t="s">
        <v>117</v>
      </c>
      <c r="C17" s="1">
        <v>79</v>
      </c>
      <c r="G17" s="1" t="str">
        <f>A17&amp;"-"&amp;B17</f>
        <v>Ft Wayne-South Bend</v>
      </c>
      <c r="I17" s="1" t="s">
        <v>135</v>
      </c>
      <c r="J17" s="1">
        <v>201</v>
      </c>
      <c r="L17" s="2">
        <f t="shared" si="2"/>
        <v>414</v>
      </c>
      <c r="M17" s="1">
        <f>COUNTIF(K$11:K17,"no")</f>
        <v>4</v>
      </c>
      <c r="N17" s="1" t="b">
        <f t="shared" si="1"/>
        <v>0</v>
      </c>
      <c r="O17" s="2"/>
      <c r="P17" s="2"/>
      <c r="Q17" s="2"/>
      <c r="R17" s="2"/>
      <c r="S17" s="2"/>
    </row>
    <row r="18" spans="1:19" x14ac:dyDescent="0.2">
      <c r="A18" s="1" t="s">
        <v>115</v>
      </c>
      <c r="B18" s="1" t="s">
        <v>116</v>
      </c>
      <c r="C18" s="1">
        <v>113</v>
      </c>
      <c r="G18" s="1" t="str">
        <f t="shared" si="0"/>
        <v>Evansville-Terre Haute</v>
      </c>
      <c r="I18" s="1" t="s">
        <v>136</v>
      </c>
      <c r="J18" s="1">
        <v>217</v>
      </c>
      <c r="L18" s="2">
        <f t="shared" si="2"/>
        <v>414</v>
      </c>
      <c r="M18" s="1">
        <f>COUNTIF(K$11:K18,"no")</f>
        <v>4</v>
      </c>
      <c r="N18" s="1" t="b">
        <f t="shared" si="1"/>
        <v>0</v>
      </c>
    </row>
    <row r="19" spans="1:19" x14ac:dyDescent="0.2">
      <c r="A19" s="1" t="s">
        <v>115</v>
      </c>
      <c r="B19" s="1" t="s">
        <v>117</v>
      </c>
      <c r="C19" s="1">
        <v>303</v>
      </c>
      <c r="G19" s="1" t="str">
        <f t="shared" si="0"/>
        <v>Evansville-South Bend</v>
      </c>
      <c r="I19" s="1" t="s">
        <v>137</v>
      </c>
      <c r="J19" s="1">
        <v>290</v>
      </c>
      <c r="L19" s="2">
        <f t="shared" si="2"/>
        <v>414</v>
      </c>
      <c r="M19" s="1">
        <f>COUNTIF(K$11:K19,"no")</f>
        <v>4</v>
      </c>
      <c r="N19" s="1" t="b">
        <f t="shared" si="1"/>
        <v>0</v>
      </c>
    </row>
    <row r="20" spans="1:19" x14ac:dyDescent="0.2">
      <c r="A20" s="1" t="s">
        <v>116</v>
      </c>
      <c r="B20" s="1" t="s">
        <v>117</v>
      </c>
      <c r="C20" s="1">
        <v>196</v>
      </c>
      <c r="G20" s="1" t="str">
        <f t="shared" si="0"/>
        <v>Terre Haute-South Bend</v>
      </c>
      <c r="I20" s="1" t="s">
        <v>138</v>
      </c>
      <c r="J20" s="1">
        <v>303</v>
      </c>
      <c r="L20" s="2">
        <f t="shared" si="2"/>
        <v>414</v>
      </c>
      <c r="M20" s="1">
        <f>COUNTIF(K$11:K20,"no")</f>
        <v>4</v>
      </c>
      <c r="N20" s="1" t="b">
        <f t="shared" si="1"/>
        <v>0</v>
      </c>
    </row>
  </sheetData>
  <sortState xmlns:xlrd2="http://schemas.microsoft.com/office/spreadsheetml/2017/richdata2" ref="I11:J20">
    <sortCondition ref="J11:J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2EC3-9268-4FD9-B44E-7EDDA28695C1}">
  <dimension ref="A1:P36"/>
  <sheetViews>
    <sheetView tabSelected="1" topLeftCell="A17" workbookViewId="0">
      <selection activeCell="G34" sqref="G34"/>
    </sheetView>
  </sheetViews>
  <sheetFormatPr baseColWidth="10" defaultColWidth="9.1640625" defaultRowHeight="15" x14ac:dyDescent="0.2"/>
  <cols>
    <col min="1" max="1" width="9.1640625" style="1"/>
    <col min="2" max="2" width="14.6640625" style="1" bestFit="1" customWidth="1"/>
    <col min="3" max="10" width="9.1640625" style="2"/>
    <col min="11" max="12" width="9.1640625" style="1"/>
    <col min="13" max="13" width="8" style="1" bestFit="1" customWidth="1"/>
    <col min="14" max="14" width="3" style="1" bestFit="1" customWidth="1"/>
    <col min="15" max="15" width="4.6640625" style="1" bestFit="1" customWidth="1"/>
    <col min="16" max="16" width="5.5" style="1" bestFit="1" customWidth="1"/>
    <col min="17" max="16384" width="9.1640625" style="1"/>
  </cols>
  <sheetData>
    <row r="1" spans="1:16" x14ac:dyDescent="0.2">
      <c r="A1" s="1" t="s">
        <v>139</v>
      </c>
    </row>
    <row r="3" spans="1:16" x14ac:dyDescent="0.2">
      <c r="A3" s="1" t="s">
        <v>140</v>
      </c>
      <c r="C3" s="54"/>
      <c r="D3" s="54"/>
      <c r="E3" s="54"/>
      <c r="F3" s="54"/>
      <c r="G3" s="54"/>
      <c r="H3" s="54"/>
      <c r="I3" s="54"/>
      <c r="J3" s="54"/>
      <c r="K3" s="55"/>
      <c r="L3" s="55"/>
      <c r="M3" s="55"/>
      <c r="N3" s="55"/>
      <c r="O3" s="55"/>
      <c r="P3" s="55"/>
    </row>
    <row r="4" spans="1:16" x14ac:dyDescent="0.2">
      <c r="C4" s="65" t="s">
        <v>100</v>
      </c>
      <c r="D4" s="65" t="s">
        <v>101</v>
      </c>
      <c r="E4" s="65" t="s">
        <v>141</v>
      </c>
      <c r="F4" s="65" t="s">
        <v>102</v>
      </c>
      <c r="G4" s="65" t="s">
        <v>142</v>
      </c>
      <c r="H4" s="65" t="s">
        <v>143</v>
      </c>
      <c r="I4" s="65" t="s">
        <v>144</v>
      </c>
      <c r="J4" s="65" t="s">
        <v>145</v>
      </c>
      <c r="K4" s="55"/>
      <c r="L4" s="55"/>
      <c r="M4" s="55"/>
      <c r="N4" s="55"/>
      <c r="O4" s="55"/>
      <c r="P4" s="55"/>
    </row>
    <row r="5" spans="1:16" x14ac:dyDescent="0.2">
      <c r="B5" s="1" t="s">
        <v>11</v>
      </c>
      <c r="C5" s="66">
        <v>15</v>
      </c>
      <c r="D5" s="66">
        <v>11</v>
      </c>
      <c r="E5" s="66">
        <v>5</v>
      </c>
      <c r="F5" s="66">
        <v>5</v>
      </c>
      <c r="G5" s="66">
        <v>10</v>
      </c>
      <c r="H5" s="66">
        <v>4</v>
      </c>
      <c r="I5" s="66">
        <v>5</v>
      </c>
      <c r="J5" s="66">
        <v>14</v>
      </c>
    </row>
    <row r="6" spans="1:16" x14ac:dyDescent="0.2">
      <c r="B6" s="1" t="s">
        <v>146</v>
      </c>
      <c r="C6" s="67">
        <v>25</v>
      </c>
      <c r="D6" s="67">
        <v>12</v>
      </c>
      <c r="E6" s="67">
        <v>100</v>
      </c>
      <c r="F6" s="67">
        <v>30</v>
      </c>
      <c r="G6" s="67">
        <v>20</v>
      </c>
      <c r="H6" s="67">
        <v>12</v>
      </c>
      <c r="I6" s="67">
        <v>100</v>
      </c>
      <c r="J6" s="67">
        <v>100</v>
      </c>
    </row>
    <row r="7" spans="1:16" x14ac:dyDescent="0.2">
      <c r="B7" s="1" t="s">
        <v>147</v>
      </c>
      <c r="C7" s="68">
        <v>20</v>
      </c>
      <c r="D7" s="67">
        <v>12</v>
      </c>
      <c r="E7" s="67">
        <v>0</v>
      </c>
      <c r="F7" s="68">
        <v>10</v>
      </c>
      <c r="G7" s="68">
        <v>10</v>
      </c>
      <c r="H7" s="68">
        <v>12</v>
      </c>
      <c r="I7" s="67">
        <v>0</v>
      </c>
      <c r="J7" s="67">
        <v>0</v>
      </c>
    </row>
    <row r="8" spans="1:16" x14ac:dyDescent="0.2">
      <c r="B8" s="1" t="s">
        <v>148</v>
      </c>
      <c r="C8" s="67"/>
      <c r="D8" s="67" t="s">
        <v>149</v>
      </c>
      <c r="E8" s="67" t="s">
        <v>150</v>
      </c>
      <c r="F8" s="67"/>
      <c r="G8" s="67"/>
      <c r="H8" s="67"/>
      <c r="I8" s="67" t="s">
        <v>150</v>
      </c>
      <c r="J8" s="67" t="s">
        <v>150</v>
      </c>
    </row>
    <row r="9" spans="1:16" x14ac:dyDescent="0.2">
      <c r="B9" s="1" t="s">
        <v>151</v>
      </c>
    </row>
    <row r="10" spans="1:16" x14ac:dyDescent="0.2">
      <c r="B10" s="1">
        <v>1</v>
      </c>
      <c r="C10" s="2">
        <v>0</v>
      </c>
      <c r="M10" s="1" t="s">
        <v>152</v>
      </c>
      <c r="N10" s="1" t="s">
        <v>153</v>
      </c>
      <c r="O10" s="56" t="s">
        <v>154</v>
      </c>
      <c r="P10" s="56" t="s">
        <v>155</v>
      </c>
    </row>
    <row r="11" spans="1:16" x14ac:dyDescent="0.2">
      <c r="B11" s="1">
        <v>2</v>
      </c>
      <c r="C11" s="63">
        <f>C10-C5</f>
        <v>-15</v>
      </c>
      <c r="M11" s="1" t="s">
        <v>156</v>
      </c>
      <c r="N11" s="1" t="s">
        <v>157</v>
      </c>
    </row>
    <row r="12" spans="1:16" x14ac:dyDescent="0.2">
      <c r="B12" s="1">
        <v>3</v>
      </c>
      <c r="C12" s="63">
        <f>H5+C13</f>
        <v>-16</v>
      </c>
      <c r="M12" s="1" t="s">
        <v>158</v>
      </c>
      <c r="N12" s="1" t="s">
        <v>159</v>
      </c>
    </row>
    <row r="13" spans="1:16" x14ac:dyDescent="0.2">
      <c r="B13" s="1">
        <v>4</v>
      </c>
      <c r="C13" s="63">
        <f>C11-F5</f>
        <v>-20</v>
      </c>
    </row>
    <row r="14" spans="1:16" x14ac:dyDescent="0.2">
      <c r="B14" s="1">
        <v>5</v>
      </c>
      <c r="C14" s="63">
        <f>C11-G5</f>
        <v>-25</v>
      </c>
    </row>
    <row r="15" spans="1:16" x14ac:dyDescent="0.2">
      <c r="B15" s="1" t="s">
        <v>160</v>
      </c>
      <c r="C15" s="62">
        <v>0</v>
      </c>
      <c r="D15" s="63">
        <f>D5-C10+C12</f>
        <v>-5</v>
      </c>
      <c r="E15" s="63">
        <f>E5-C11+C12</f>
        <v>4</v>
      </c>
      <c r="F15" s="62">
        <v>0</v>
      </c>
      <c r="G15" s="62">
        <v>0</v>
      </c>
      <c r="H15" s="62">
        <v>0</v>
      </c>
      <c r="I15" s="63">
        <f>I5-C12+C14</f>
        <v>-4</v>
      </c>
      <c r="J15" s="63">
        <f>J5-C14+C13</f>
        <v>19</v>
      </c>
    </row>
    <row r="16" spans="1:16" x14ac:dyDescent="0.2">
      <c r="B16" s="1" t="s">
        <v>161</v>
      </c>
      <c r="C16" s="2" t="b">
        <f>IF(C8="u",IF(C15&gt;0,"violation","optimal"),IF(C8="l",IF(C15&lt;0,"violation","optimal")))</f>
        <v>0</v>
      </c>
      <c r="D16" s="2" t="str">
        <f>IF(D8="u",IF(D15&gt;0,"violation","optimal"),IF(D8="l",IF(D15&lt;0,"violation","optimal")))</f>
        <v>optimal</v>
      </c>
      <c r="E16" s="2" t="str">
        <f t="shared" ref="E16:J16" si="0">IF(E8="u",IF(E15&gt;0,"violation","optimal"),IF(E8="l",IF(E15&lt;0,"violation","optimal")))</f>
        <v>optimal</v>
      </c>
      <c r="F16" s="2" t="b">
        <f t="shared" si="0"/>
        <v>0</v>
      </c>
      <c r="G16" s="2" t="b">
        <f t="shared" si="0"/>
        <v>0</v>
      </c>
      <c r="H16" s="2" t="b">
        <f t="shared" si="0"/>
        <v>0</v>
      </c>
      <c r="I16" s="2" t="str">
        <f t="shared" si="0"/>
        <v>violation</v>
      </c>
      <c r="J16" s="2" t="str">
        <f t="shared" si="0"/>
        <v>optimal</v>
      </c>
    </row>
    <row r="18" spans="1:16" x14ac:dyDescent="0.2">
      <c r="A18" s="1" t="s">
        <v>162</v>
      </c>
    </row>
    <row r="19" spans="1:16" x14ac:dyDescent="0.2">
      <c r="A19" s="1" t="s">
        <v>163</v>
      </c>
    </row>
    <row r="21" spans="1:16" x14ac:dyDescent="0.2">
      <c r="A21" s="1" t="s">
        <v>164</v>
      </c>
    </row>
    <row r="22" spans="1:16" x14ac:dyDescent="0.2">
      <c r="C22" s="54" t="s">
        <v>100</v>
      </c>
      <c r="D22" s="54" t="s">
        <v>101</v>
      </c>
      <c r="E22" s="54" t="s">
        <v>141</v>
      </c>
      <c r="F22" s="54" t="s">
        <v>102</v>
      </c>
      <c r="G22" s="54" t="s">
        <v>142</v>
      </c>
      <c r="H22" s="54" t="s">
        <v>143</v>
      </c>
      <c r="I22" s="54" t="s">
        <v>144</v>
      </c>
      <c r="J22" s="54" t="s">
        <v>145</v>
      </c>
    </row>
    <row r="23" spans="1:16" x14ac:dyDescent="0.2">
      <c r="B23" s="1" t="s">
        <v>11</v>
      </c>
      <c r="C23" s="61">
        <v>15</v>
      </c>
      <c r="D23" s="61">
        <v>11</v>
      </c>
      <c r="E23" s="61">
        <v>5</v>
      </c>
      <c r="F23" s="61">
        <v>5</v>
      </c>
      <c r="G23" s="61">
        <v>10</v>
      </c>
      <c r="H23" s="61">
        <v>4</v>
      </c>
      <c r="I23" s="61">
        <v>5</v>
      </c>
      <c r="J23" s="61">
        <v>14</v>
      </c>
    </row>
    <row r="24" spans="1:16" x14ac:dyDescent="0.2">
      <c r="B24" s="1" t="s">
        <v>146</v>
      </c>
      <c r="C24" s="2">
        <v>25</v>
      </c>
      <c r="D24" s="2">
        <v>12</v>
      </c>
      <c r="E24" s="2">
        <v>100</v>
      </c>
      <c r="F24" s="2">
        <v>30</v>
      </c>
      <c r="G24" s="2">
        <v>20</v>
      </c>
      <c r="H24" s="2">
        <v>12</v>
      </c>
      <c r="I24" s="2">
        <v>100</v>
      </c>
      <c r="J24" s="2">
        <v>100</v>
      </c>
    </row>
    <row r="25" spans="1:16" x14ac:dyDescent="0.2">
      <c r="B25" s="1" t="s">
        <v>165</v>
      </c>
      <c r="C25" s="62">
        <v>20</v>
      </c>
      <c r="D25" s="2">
        <v>12</v>
      </c>
      <c r="E25" s="2">
        <v>0</v>
      </c>
      <c r="F25" s="62">
        <v>20</v>
      </c>
      <c r="G25" s="2">
        <v>0</v>
      </c>
      <c r="H25" s="62">
        <v>2</v>
      </c>
      <c r="I25" s="62">
        <v>10</v>
      </c>
      <c r="J25" s="2">
        <v>0</v>
      </c>
    </row>
    <row r="26" spans="1:16" x14ac:dyDescent="0.2">
      <c r="B26" s="1" t="s">
        <v>148</v>
      </c>
      <c r="D26" s="2" t="s">
        <v>149</v>
      </c>
      <c r="E26" s="2" t="s">
        <v>150</v>
      </c>
      <c r="G26" s="2" t="s">
        <v>150</v>
      </c>
      <c r="J26" s="2" t="s">
        <v>150</v>
      </c>
    </row>
    <row r="27" spans="1:16" x14ac:dyDescent="0.2">
      <c r="B27" s="1" t="s">
        <v>151</v>
      </c>
    </row>
    <row r="28" spans="1:16" x14ac:dyDescent="0.2">
      <c r="B28" s="1">
        <v>1</v>
      </c>
      <c r="C28" s="2">
        <v>0</v>
      </c>
      <c r="M28" s="1" t="s">
        <v>152</v>
      </c>
      <c r="N28" s="1" t="s">
        <v>153</v>
      </c>
      <c r="O28" s="56" t="s">
        <v>154</v>
      </c>
      <c r="P28" s="56" t="s">
        <v>155</v>
      </c>
    </row>
    <row r="29" spans="1:16" x14ac:dyDescent="0.2">
      <c r="B29" s="1">
        <v>2</v>
      </c>
      <c r="C29" s="63">
        <f>C28-C23</f>
        <v>-15</v>
      </c>
      <c r="M29" s="1" t="s">
        <v>156</v>
      </c>
      <c r="N29" s="1" t="s">
        <v>157</v>
      </c>
    </row>
    <row r="30" spans="1:16" x14ac:dyDescent="0.2">
      <c r="B30" s="1">
        <v>3</v>
      </c>
      <c r="C30" s="63">
        <f>C31+H23</f>
        <v>-16</v>
      </c>
      <c r="M30" s="1" t="s">
        <v>158</v>
      </c>
      <c r="N30" s="1" t="s">
        <v>159</v>
      </c>
    </row>
    <row r="31" spans="1:16" x14ac:dyDescent="0.2">
      <c r="B31" s="1">
        <v>4</v>
      </c>
      <c r="C31" s="63">
        <f>C29-F23</f>
        <v>-20</v>
      </c>
    </row>
    <row r="32" spans="1:16" x14ac:dyDescent="0.2">
      <c r="B32" s="1">
        <v>5</v>
      </c>
      <c r="C32" s="63">
        <f>C30-I23</f>
        <v>-21</v>
      </c>
    </row>
    <row r="33" spans="1:10" x14ac:dyDescent="0.2">
      <c r="B33" s="1" t="s">
        <v>160</v>
      </c>
      <c r="C33" s="63">
        <v>0</v>
      </c>
      <c r="D33" s="63">
        <f>D23-C28+C30</f>
        <v>-5</v>
      </c>
      <c r="E33" s="63">
        <f>E23-C29+C30</f>
        <v>4</v>
      </c>
      <c r="F33" s="62">
        <v>0</v>
      </c>
      <c r="G33" s="63">
        <f>G23-C29+C32</f>
        <v>4</v>
      </c>
      <c r="H33" s="62">
        <v>0</v>
      </c>
      <c r="I33" s="63">
        <v>0</v>
      </c>
      <c r="J33" s="63">
        <f>J23-C32+C31</f>
        <v>15</v>
      </c>
    </row>
    <row r="34" spans="1:10" x14ac:dyDescent="0.2">
      <c r="B34" s="1" t="s">
        <v>161</v>
      </c>
      <c r="C34" s="2" t="b">
        <f>IF(C26="u",IF(C33&gt;0,"violation","optimal"),IF(C26="l",IF(C33&lt;0,"violation","optimal")))</f>
        <v>0</v>
      </c>
      <c r="D34" s="2" t="str">
        <f t="shared" ref="D34:J34" si="1">IF(D26="u",IF(D33&gt;0,"violation","optimal"),IF(D26="l",IF(D33&lt;0,"violation","optimal")))</f>
        <v>optimal</v>
      </c>
      <c r="E34" s="2" t="str">
        <f t="shared" si="1"/>
        <v>optimal</v>
      </c>
      <c r="F34" s="2" t="b">
        <f t="shared" si="1"/>
        <v>0</v>
      </c>
      <c r="G34" s="2" t="str">
        <f t="shared" si="1"/>
        <v>optimal</v>
      </c>
      <c r="H34" s="2" t="b">
        <f t="shared" si="1"/>
        <v>0</v>
      </c>
      <c r="I34" s="2" t="b">
        <f t="shared" si="1"/>
        <v>0</v>
      </c>
      <c r="J34" s="2" t="str">
        <f t="shared" si="1"/>
        <v>optimal</v>
      </c>
    </row>
    <row r="36" spans="1:10" x14ac:dyDescent="0.2">
      <c r="A36" s="64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356FC-8AC0-4C67-86FA-4BED1FE725E8}">
  <dimension ref="A1:L22"/>
  <sheetViews>
    <sheetView workbookViewId="0">
      <selection activeCell="I24" sqref="I24"/>
    </sheetView>
  </sheetViews>
  <sheetFormatPr baseColWidth="10" defaultColWidth="8.83203125" defaultRowHeight="15" x14ac:dyDescent="0.2"/>
  <cols>
    <col min="1" max="2" width="8.83203125" style="1"/>
    <col min="3" max="13" width="5.5" style="1" customWidth="1"/>
    <col min="14" max="16384" width="8.83203125" style="1"/>
  </cols>
  <sheetData>
    <row r="1" spans="1:12" x14ac:dyDescent="0.2">
      <c r="A1" s="69" t="s">
        <v>167</v>
      </c>
    </row>
    <row r="2" spans="1:12" x14ac:dyDescent="0.2">
      <c r="A2" s="70" t="s">
        <v>168</v>
      </c>
    </row>
    <row r="3" spans="1:12" x14ac:dyDescent="0.2">
      <c r="A3" s="70" t="s">
        <v>169</v>
      </c>
    </row>
    <row r="4" spans="1:12" x14ac:dyDescent="0.2">
      <c r="A4" s="70" t="s">
        <v>170</v>
      </c>
    </row>
    <row r="6" spans="1:12" x14ac:dyDescent="0.2">
      <c r="A6" s="70"/>
    </row>
    <row r="7" spans="1:12" x14ac:dyDescent="0.2">
      <c r="B7" s="1" t="s">
        <v>2</v>
      </c>
      <c r="C7" s="71">
        <v>2</v>
      </c>
      <c r="D7" s="71">
        <v>4</v>
      </c>
      <c r="E7" s="71">
        <v>1</v>
      </c>
      <c r="F7" s="71">
        <v>5</v>
      </c>
      <c r="G7" s="71">
        <v>5</v>
      </c>
      <c r="H7" s="71">
        <v>4</v>
      </c>
      <c r="I7" s="71">
        <v>4</v>
      </c>
      <c r="J7" s="71">
        <v>2</v>
      </c>
    </row>
    <row r="8" spans="1:12" x14ac:dyDescent="0.2">
      <c r="A8" s="70"/>
      <c r="B8" s="1" t="s">
        <v>94</v>
      </c>
      <c r="C8" s="2" t="s">
        <v>171</v>
      </c>
      <c r="D8" s="2" t="s">
        <v>172</v>
      </c>
      <c r="E8" s="2" t="s">
        <v>174</v>
      </c>
      <c r="F8" s="2" t="s">
        <v>175</v>
      </c>
      <c r="G8" s="2" t="s">
        <v>176</v>
      </c>
      <c r="H8" s="2" t="s">
        <v>177</v>
      </c>
      <c r="I8" s="2" t="s">
        <v>178</v>
      </c>
      <c r="J8" s="2" t="s">
        <v>179</v>
      </c>
      <c r="L8" s="2" t="s">
        <v>180</v>
      </c>
    </row>
    <row r="9" spans="1:12" x14ac:dyDescent="0.2">
      <c r="B9" s="1">
        <v>1</v>
      </c>
      <c r="C9" s="72">
        <v>-1</v>
      </c>
      <c r="D9" s="72">
        <v>-1</v>
      </c>
      <c r="E9" s="72">
        <v>1</v>
      </c>
      <c r="F9" s="72">
        <v>0</v>
      </c>
      <c r="G9" s="72">
        <v>0</v>
      </c>
      <c r="H9" s="72">
        <v>0</v>
      </c>
      <c r="I9" s="72">
        <v>0</v>
      </c>
      <c r="J9" s="72">
        <v>0</v>
      </c>
      <c r="K9" s="28" t="s">
        <v>33</v>
      </c>
      <c r="L9" s="72">
        <v>2</v>
      </c>
    </row>
    <row r="10" spans="1:12" x14ac:dyDescent="0.2">
      <c r="B10" s="1">
        <v>2</v>
      </c>
      <c r="C10" s="72">
        <v>0</v>
      </c>
      <c r="D10" s="72">
        <v>0</v>
      </c>
      <c r="E10" s="72">
        <v>-1</v>
      </c>
      <c r="F10" s="72">
        <v>-1</v>
      </c>
      <c r="G10" s="72">
        <v>-1</v>
      </c>
      <c r="H10" s="72">
        <v>0</v>
      </c>
      <c r="I10" s="72">
        <v>0</v>
      </c>
      <c r="J10" s="72">
        <v>0</v>
      </c>
      <c r="K10" s="28" t="s">
        <v>33</v>
      </c>
      <c r="L10" s="72">
        <v>5</v>
      </c>
    </row>
    <row r="11" spans="1:12" x14ac:dyDescent="0.2">
      <c r="A11" s="1" t="s">
        <v>173</v>
      </c>
      <c r="B11" s="1">
        <v>3</v>
      </c>
      <c r="C11" s="72">
        <v>1</v>
      </c>
      <c r="D11" s="72">
        <v>0</v>
      </c>
      <c r="E11" s="72">
        <v>0</v>
      </c>
      <c r="F11" s="72">
        <v>1</v>
      </c>
      <c r="G11" s="72">
        <v>0</v>
      </c>
      <c r="H11" s="72">
        <v>-1</v>
      </c>
      <c r="I11" s="72">
        <v>-1</v>
      </c>
      <c r="J11" s="72">
        <v>0</v>
      </c>
      <c r="K11" s="28" t="s">
        <v>33</v>
      </c>
      <c r="L11" s="72">
        <v>0</v>
      </c>
    </row>
    <row r="12" spans="1:12" x14ac:dyDescent="0.2">
      <c r="B12" s="1">
        <v>4</v>
      </c>
      <c r="C12" s="72">
        <v>0</v>
      </c>
      <c r="D12" s="72">
        <v>1</v>
      </c>
      <c r="E12" s="72">
        <v>0</v>
      </c>
      <c r="F12" s="72">
        <v>0</v>
      </c>
      <c r="G12" s="72">
        <v>0</v>
      </c>
      <c r="H12" s="72">
        <v>1</v>
      </c>
      <c r="I12" s="72">
        <v>0</v>
      </c>
      <c r="J12" s="72">
        <v>-1</v>
      </c>
      <c r="K12" s="28" t="s">
        <v>33</v>
      </c>
      <c r="L12" s="72">
        <v>-4</v>
      </c>
    </row>
    <row r="13" spans="1:12" x14ac:dyDescent="0.2">
      <c r="B13" s="1">
        <v>5</v>
      </c>
      <c r="C13" s="72">
        <v>0</v>
      </c>
      <c r="D13" s="72">
        <v>0</v>
      </c>
      <c r="E13" s="72">
        <v>0</v>
      </c>
      <c r="F13" s="72">
        <v>0</v>
      </c>
      <c r="G13" s="72">
        <v>1</v>
      </c>
      <c r="H13" s="72">
        <v>0</v>
      </c>
      <c r="I13" s="72">
        <v>1</v>
      </c>
      <c r="J13" s="72">
        <v>1</v>
      </c>
      <c r="K13" s="28" t="s">
        <v>33</v>
      </c>
      <c r="L13" s="72">
        <v>-3</v>
      </c>
    </row>
    <row r="14" spans="1:12" x14ac:dyDescent="0.2">
      <c r="C14" s="1" t="s">
        <v>181</v>
      </c>
    </row>
    <row r="15" spans="1:12" x14ac:dyDescent="0.2">
      <c r="C15" s="72">
        <v>1</v>
      </c>
      <c r="D15" s="72">
        <v>0</v>
      </c>
      <c r="E15" s="72">
        <v>0</v>
      </c>
      <c r="F15" s="72">
        <v>0</v>
      </c>
      <c r="G15" s="72">
        <v>0</v>
      </c>
      <c r="H15" s="72">
        <v>0</v>
      </c>
      <c r="I15" s="72">
        <v>0</v>
      </c>
      <c r="J15" s="72">
        <v>0</v>
      </c>
      <c r="K15" s="28" t="s">
        <v>35</v>
      </c>
      <c r="L15" s="72">
        <v>4</v>
      </c>
    </row>
    <row r="16" spans="1:12" x14ac:dyDescent="0.2">
      <c r="C16" s="72">
        <v>0</v>
      </c>
      <c r="D16" s="72">
        <v>1</v>
      </c>
      <c r="E16" s="72">
        <v>0</v>
      </c>
      <c r="F16" s="72">
        <v>0</v>
      </c>
      <c r="G16" s="72">
        <v>0</v>
      </c>
      <c r="H16" s="72">
        <v>0</v>
      </c>
      <c r="I16" s="72">
        <v>0</v>
      </c>
      <c r="J16" s="72">
        <v>0</v>
      </c>
      <c r="K16" s="28" t="s">
        <v>35</v>
      </c>
      <c r="L16" s="72">
        <v>2</v>
      </c>
    </row>
    <row r="17" spans="3:12" x14ac:dyDescent="0.2">
      <c r="C17" s="72">
        <v>0</v>
      </c>
      <c r="D17" s="72">
        <v>0</v>
      </c>
      <c r="E17" s="72">
        <v>1</v>
      </c>
      <c r="F17" s="72">
        <v>0</v>
      </c>
      <c r="G17" s="72">
        <v>0</v>
      </c>
      <c r="H17" s="72">
        <v>0</v>
      </c>
      <c r="I17" s="72">
        <v>0</v>
      </c>
      <c r="J17" s="72">
        <v>0</v>
      </c>
      <c r="K17" s="28" t="s">
        <v>35</v>
      </c>
      <c r="L17" s="72">
        <v>4</v>
      </c>
    </row>
    <row r="18" spans="3:12" x14ac:dyDescent="0.2">
      <c r="C18" s="72">
        <v>0</v>
      </c>
      <c r="D18" s="72">
        <v>0</v>
      </c>
      <c r="E18" s="72">
        <v>0</v>
      </c>
      <c r="F18" s="72">
        <v>1</v>
      </c>
      <c r="G18" s="72">
        <v>0</v>
      </c>
      <c r="H18" s="72">
        <v>0</v>
      </c>
      <c r="I18" s="72">
        <v>0</v>
      </c>
      <c r="J18" s="72">
        <v>0</v>
      </c>
      <c r="K18" s="28" t="s">
        <v>35</v>
      </c>
      <c r="L18" s="72">
        <v>3</v>
      </c>
    </row>
    <row r="19" spans="3:12" x14ac:dyDescent="0.2">
      <c r="C19" s="72">
        <v>0</v>
      </c>
      <c r="D19" s="72">
        <v>0</v>
      </c>
      <c r="E19" s="72">
        <v>0</v>
      </c>
      <c r="F19" s="72">
        <v>0</v>
      </c>
      <c r="G19" s="72">
        <v>1</v>
      </c>
      <c r="H19" s="72">
        <v>0</v>
      </c>
      <c r="I19" s="72">
        <v>0</v>
      </c>
      <c r="J19" s="72">
        <v>0</v>
      </c>
      <c r="K19" s="28" t="s">
        <v>35</v>
      </c>
      <c r="L19" s="72">
        <v>5</v>
      </c>
    </row>
    <row r="20" spans="3:12" x14ac:dyDescent="0.2">
      <c r="C20" s="72">
        <v>0</v>
      </c>
      <c r="D20" s="72">
        <v>0</v>
      </c>
      <c r="E20" s="72">
        <v>0</v>
      </c>
      <c r="F20" s="72">
        <v>0</v>
      </c>
      <c r="G20" s="72">
        <v>0</v>
      </c>
      <c r="H20" s="72">
        <v>1</v>
      </c>
      <c r="I20" s="72">
        <v>0</v>
      </c>
      <c r="J20" s="72">
        <v>0</v>
      </c>
      <c r="K20" s="28" t="s">
        <v>35</v>
      </c>
      <c r="L20" s="72">
        <v>3</v>
      </c>
    </row>
    <row r="21" spans="3:12" x14ac:dyDescent="0.2">
      <c r="C21" s="72">
        <v>0</v>
      </c>
      <c r="D21" s="72">
        <v>0</v>
      </c>
      <c r="E21" s="72">
        <v>0</v>
      </c>
      <c r="F21" s="72">
        <v>0</v>
      </c>
      <c r="G21" s="72">
        <v>0</v>
      </c>
      <c r="H21" s="72">
        <v>0</v>
      </c>
      <c r="I21" s="72">
        <v>1</v>
      </c>
      <c r="J21" s="72">
        <v>0</v>
      </c>
      <c r="K21" s="28" t="s">
        <v>35</v>
      </c>
      <c r="L21" s="72">
        <v>1</v>
      </c>
    </row>
    <row r="22" spans="3:12" x14ac:dyDescent="0.2">
      <c r="C22" s="72">
        <v>0</v>
      </c>
      <c r="D22" s="72">
        <v>0</v>
      </c>
      <c r="E22" s="72">
        <v>0</v>
      </c>
      <c r="F22" s="72">
        <v>0</v>
      </c>
      <c r="G22" s="72">
        <v>0</v>
      </c>
      <c r="H22" s="72">
        <v>0</v>
      </c>
      <c r="I22" s="72">
        <v>0</v>
      </c>
      <c r="J22" s="72">
        <v>1</v>
      </c>
      <c r="K22" s="28" t="s">
        <v>35</v>
      </c>
      <c r="L22" s="72">
        <v>4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D079DE8BEA434A830BAD7A78A50E35" ma:contentTypeVersion="15" ma:contentTypeDescription="Create a new document." ma:contentTypeScope="" ma:versionID="69f8522f50b5c48ec69eb22629363bbc">
  <xsd:schema xmlns:xsd="http://www.w3.org/2001/XMLSchema" xmlns:xs="http://www.w3.org/2001/XMLSchema" xmlns:p="http://schemas.microsoft.com/office/2006/metadata/properties" xmlns:ns1="http://schemas.microsoft.com/sharepoint/v3" xmlns:ns3="f696ca00-1fe9-495d-adcc-db8110281432" xmlns:ns4="59fc09e1-6519-4c44-83fe-da9994c3cfab" targetNamespace="http://schemas.microsoft.com/office/2006/metadata/properties" ma:root="true" ma:fieldsID="d106662abc5b650e1e010cd65bfeb89e" ns1:_="" ns3:_="" ns4:_="">
    <xsd:import namespace="http://schemas.microsoft.com/sharepoint/v3"/>
    <xsd:import namespace="f696ca00-1fe9-495d-adcc-db8110281432"/>
    <xsd:import namespace="59fc09e1-6519-4c44-83fe-da9994c3cfa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EventHashCode" minOccurs="0"/>
                <xsd:element ref="ns4:MediaServiceGenerationTime" minOccurs="0"/>
                <xsd:element ref="ns4:MediaServiceOCR" minOccurs="0"/>
                <xsd:element ref="ns1:_ip_UnifiedCompliancePolicyProperties" minOccurs="0"/>
                <xsd:element ref="ns1:_ip_UnifiedCompliancePolicyUIActio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6ca00-1fe9-495d-adcc-db81102814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fc09e1-6519-4c44-83fe-da9994c3cf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24E963-143F-440E-894C-EC08095A59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DEF73D-F553-47C9-B3E1-6EED041AEAE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F0ECB5FF-9B9E-4433-AE1E-59D83FB505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696ca00-1fe9-495d-adcc-db8110281432"/>
    <ds:schemaRef ds:uri="59fc09e1-6519-4c44-83fe-da9994c3cf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 #1 Transportation</vt:lpstr>
      <vt:lpstr>#2 Transshipment</vt:lpstr>
      <vt:lpstr>#3 MaxFlow</vt:lpstr>
      <vt:lpstr>#4 MinSpanTree</vt:lpstr>
      <vt:lpstr>#5 MCNFP</vt:lpstr>
      <vt:lpstr>#6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 Woodaman</dc:creator>
  <cp:keywords/>
  <dc:description/>
  <cp:lastModifiedBy>Microsoft Office User</cp:lastModifiedBy>
  <cp:revision/>
  <dcterms:created xsi:type="dcterms:W3CDTF">2020-04-13T20:54:03Z</dcterms:created>
  <dcterms:modified xsi:type="dcterms:W3CDTF">2022-12-06T21:21:51Z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0x01010022D079DE8BEA434A830BAD7A78A50E35</vt:lpwstr>
  </property>
</Properties>
</file>