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 firstSheet="1" activeTab="6"/>
  </bookViews>
  <sheets>
    <sheet name="GPL Liscense" sheetId="14" r:id="rId1"/>
    <sheet name="Player Statistics" sheetId="1" r:id="rId2"/>
    <sheet name="Player Weights" sheetId="13" r:id="rId3"/>
    <sheet name="Player Salaries" sheetId="5" r:id="rId4"/>
    <sheet name="Goalie Statistics" sheetId="15" r:id="rId5"/>
    <sheet name="Goalie Weights" sheetId="16" r:id="rId6"/>
    <sheet name="Goalie Salaries" sheetId="17" r:id="rId7"/>
  </sheets>
  <definedNames>
    <definedName name="_xlnm._FilterDatabase" localSheetId="2" hidden="1">'Player Weights'!$A$1:$U$51</definedName>
  </definedNames>
  <calcPr calcId="145621"/>
</workbook>
</file>

<file path=xl/calcChain.xml><?xml version="1.0" encoding="utf-8"?>
<calcChain xmlns="http://schemas.openxmlformats.org/spreadsheetml/2006/main">
  <c r="A2" i="17" l="1"/>
  <c r="B2" i="17"/>
  <c r="C2" i="17" s="1"/>
  <c r="D2" i="17" s="1"/>
  <c r="E2" i="17" s="1"/>
  <c r="A3" i="17"/>
  <c r="B3" i="17"/>
  <c r="C3" i="17" s="1"/>
  <c r="D3" i="17" s="1"/>
  <c r="E3" i="17" s="1"/>
  <c r="A4" i="17"/>
  <c r="B4" i="17"/>
  <c r="C4" i="17" s="1"/>
  <c r="D4" i="17" s="1"/>
  <c r="E4" i="17" s="1"/>
  <c r="A5" i="17"/>
  <c r="B5" i="17"/>
  <c r="C5" i="17" s="1"/>
  <c r="D5" i="17" s="1"/>
  <c r="E5" i="17" s="1"/>
  <c r="A6" i="17"/>
  <c r="B6" i="17"/>
  <c r="C6" i="17" s="1"/>
  <c r="D6" i="17" s="1"/>
  <c r="E6" i="17" s="1"/>
  <c r="A7" i="17"/>
  <c r="B7" i="17"/>
  <c r="C7" i="17"/>
  <c r="D7" i="17" s="1"/>
  <c r="E7" i="17" s="1"/>
  <c r="A8" i="17"/>
  <c r="B8" i="17"/>
  <c r="C8" i="17"/>
  <c r="D8" i="17" s="1"/>
  <c r="E8" i="17" s="1"/>
  <c r="A9" i="17"/>
  <c r="B9" i="17"/>
  <c r="C9" i="17" s="1"/>
  <c r="D9" i="17" s="1"/>
  <c r="E9" i="17" s="1"/>
  <c r="A10" i="17"/>
  <c r="B10" i="17"/>
  <c r="C10" i="17" s="1"/>
  <c r="D10" i="17" s="1"/>
  <c r="E10" i="17" s="1"/>
  <c r="A11" i="17"/>
  <c r="B11" i="17"/>
  <c r="C11" i="17" s="1"/>
  <c r="D11" i="17" s="1"/>
  <c r="E11" i="17" s="1"/>
  <c r="A12" i="17"/>
  <c r="B12" i="17"/>
  <c r="C12" i="17" s="1"/>
  <c r="D12" i="17" s="1"/>
  <c r="E12" i="17" s="1"/>
  <c r="A13" i="17"/>
  <c r="B13" i="17"/>
  <c r="C13" i="17" s="1"/>
  <c r="D13" i="17" s="1"/>
  <c r="E13" i="17" s="1"/>
  <c r="A14" i="17"/>
  <c r="B14" i="17"/>
  <c r="C14" i="17"/>
  <c r="D14" i="17" s="1"/>
  <c r="E14" i="17" s="1"/>
  <c r="A15" i="17"/>
  <c r="B15" i="17"/>
  <c r="C15" i="17" s="1"/>
  <c r="D15" i="17" s="1"/>
  <c r="E15" i="17" s="1"/>
  <c r="A16" i="17"/>
  <c r="B16" i="17"/>
  <c r="C16" i="17" s="1"/>
  <c r="D16" i="17" s="1"/>
  <c r="E16" i="17" s="1"/>
  <c r="A17" i="17"/>
  <c r="B17" i="17"/>
  <c r="C17" i="17" s="1"/>
  <c r="D17" i="17" s="1"/>
  <c r="E17" i="17" s="1"/>
  <c r="A18" i="17"/>
  <c r="B18" i="17"/>
  <c r="C18" i="17" s="1"/>
  <c r="D18" i="17" s="1"/>
  <c r="E18" i="17" s="1"/>
  <c r="A19" i="17"/>
  <c r="B19" i="17"/>
  <c r="C19" i="17" s="1"/>
  <c r="D19" i="17" s="1"/>
  <c r="E19" i="17" s="1"/>
  <c r="A20" i="17"/>
  <c r="B20" i="17"/>
  <c r="C20" i="17" s="1"/>
  <c r="D20" i="17" s="1"/>
  <c r="E20" i="17" s="1"/>
  <c r="B2" i="16"/>
  <c r="C2" i="16"/>
  <c r="D2" i="16"/>
  <c r="E2" i="16"/>
  <c r="F2" i="16"/>
  <c r="G2" i="16"/>
  <c r="H2" i="16"/>
  <c r="I2" i="16"/>
  <c r="J2" i="16"/>
  <c r="K2" i="16"/>
  <c r="L2" i="16"/>
  <c r="M2" i="16"/>
  <c r="N2" i="16"/>
  <c r="O2" i="16"/>
  <c r="B3" i="16"/>
  <c r="C3" i="16"/>
  <c r="D3" i="16"/>
  <c r="E3" i="16"/>
  <c r="F3" i="16"/>
  <c r="G3" i="16"/>
  <c r="H3" i="16"/>
  <c r="I3" i="16"/>
  <c r="J3" i="16"/>
  <c r="K3" i="16"/>
  <c r="L3" i="16"/>
  <c r="M3" i="16"/>
  <c r="N3" i="16"/>
  <c r="O3" i="16"/>
  <c r="B4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B5" i="16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B6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B9" i="16"/>
  <c r="C9" i="16"/>
  <c r="D9" i="16"/>
  <c r="E9" i="16"/>
  <c r="F9" i="16"/>
  <c r="G9" i="16"/>
  <c r="H9" i="16"/>
  <c r="I9" i="16"/>
  <c r="J9" i="16"/>
  <c r="K9" i="16"/>
  <c r="L9" i="16"/>
  <c r="M9" i="16"/>
  <c r="N9" i="16"/>
  <c r="O9" i="16"/>
  <c r="O10" i="16"/>
  <c r="B11" i="16"/>
  <c r="C11" i="16"/>
  <c r="D11" i="16"/>
  <c r="E11" i="16"/>
  <c r="F11" i="16"/>
  <c r="G11" i="16"/>
  <c r="H11" i="16"/>
  <c r="I11" i="16"/>
  <c r="O11" i="16" s="1"/>
  <c r="J11" i="16"/>
  <c r="K11" i="16"/>
  <c r="L11" i="16"/>
  <c r="M11" i="16"/>
  <c r="N11" i="16"/>
  <c r="A14" i="16"/>
  <c r="B14" i="16"/>
  <c r="C14" i="16"/>
  <c r="D14" i="16"/>
  <c r="E14" i="16"/>
  <c r="F14" i="16"/>
  <c r="G14" i="16"/>
  <c r="H14" i="16"/>
  <c r="I14" i="16"/>
  <c r="J14" i="16"/>
  <c r="K14" i="16"/>
  <c r="L14" i="16"/>
  <c r="M14" i="16"/>
  <c r="N14" i="16"/>
  <c r="A15" i="16"/>
  <c r="B15" i="16"/>
  <c r="C15" i="16"/>
  <c r="D15" i="16"/>
  <c r="E15" i="16"/>
  <c r="F15" i="16"/>
  <c r="G15" i="16"/>
  <c r="H15" i="16"/>
  <c r="I15" i="16"/>
  <c r="J15" i="16"/>
  <c r="K15" i="16"/>
  <c r="L15" i="16"/>
  <c r="M15" i="16"/>
  <c r="N15" i="16"/>
  <c r="A16" i="16"/>
  <c r="B16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A17" i="16"/>
  <c r="B17" i="16"/>
  <c r="C17" i="16"/>
  <c r="D17" i="16"/>
  <c r="E17" i="16"/>
  <c r="F17" i="16"/>
  <c r="G17" i="16"/>
  <c r="H17" i="16"/>
  <c r="I17" i="16"/>
  <c r="J17" i="16"/>
  <c r="K17" i="16"/>
  <c r="L17" i="16"/>
  <c r="M17" i="16"/>
  <c r="N17" i="16"/>
  <c r="A18" i="16"/>
  <c r="B18" i="16"/>
  <c r="C18" i="16"/>
  <c r="D18" i="16"/>
  <c r="E18" i="16"/>
  <c r="F18" i="16"/>
  <c r="G18" i="16"/>
  <c r="H18" i="16"/>
  <c r="I18" i="16"/>
  <c r="J18" i="16"/>
  <c r="K18" i="16"/>
  <c r="L18" i="16"/>
  <c r="M18" i="16"/>
  <c r="N18" i="16"/>
  <c r="A19" i="16"/>
  <c r="B19" i="16"/>
  <c r="C19" i="16"/>
  <c r="D19" i="16"/>
  <c r="E19" i="16"/>
  <c r="F19" i="16"/>
  <c r="G19" i="16"/>
  <c r="H19" i="16"/>
  <c r="I19" i="16"/>
  <c r="J19" i="16"/>
  <c r="K19" i="16"/>
  <c r="L19" i="16"/>
  <c r="M19" i="16"/>
  <c r="N19" i="16"/>
  <c r="A20" i="16"/>
  <c r="B20" i="16"/>
  <c r="C20" i="16"/>
  <c r="D20" i="16"/>
  <c r="E20" i="16"/>
  <c r="F20" i="16"/>
  <c r="G20" i="16"/>
  <c r="H20" i="16"/>
  <c r="I20" i="16"/>
  <c r="J20" i="16"/>
  <c r="K20" i="16"/>
  <c r="L20" i="16"/>
  <c r="M20" i="16"/>
  <c r="N20" i="16"/>
  <c r="A21" i="16"/>
  <c r="B21" i="16"/>
  <c r="C21" i="16"/>
  <c r="D21" i="16"/>
  <c r="E21" i="16"/>
  <c r="F21" i="16"/>
  <c r="G21" i="16"/>
  <c r="H21" i="16"/>
  <c r="I21" i="16"/>
  <c r="J21" i="16"/>
  <c r="K21" i="16"/>
  <c r="L21" i="16"/>
  <c r="M21" i="16"/>
  <c r="N21" i="16"/>
  <c r="A22" i="16"/>
  <c r="B22" i="16"/>
  <c r="C22" i="16"/>
  <c r="D22" i="16"/>
  <c r="E22" i="16"/>
  <c r="F22" i="16"/>
  <c r="G22" i="16"/>
  <c r="H22" i="16"/>
  <c r="I22" i="16"/>
  <c r="J22" i="16"/>
  <c r="K22" i="16"/>
  <c r="L22" i="16"/>
  <c r="M22" i="16"/>
  <c r="N22" i="16"/>
  <c r="A23" i="16"/>
  <c r="B23" i="16"/>
  <c r="C23" i="16"/>
  <c r="D23" i="16"/>
  <c r="E23" i="16"/>
  <c r="F23" i="16"/>
  <c r="G23" i="16"/>
  <c r="H23" i="16"/>
  <c r="I23" i="16"/>
  <c r="J23" i="16"/>
  <c r="K23" i="16"/>
  <c r="L23" i="16"/>
  <c r="M23" i="16"/>
  <c r="N23" i="16"/>
  <c r="A24" i="16"/>
  <c r="B24" i="16"/>
  <c r="C24" i="16"/>
  <c r="D24" i="16"/>
  <c r="E24" i="16"/>
  <c r="F24" i="16"/>
  <c r="G24" i="16"/>
  <c r="H24" i="16"/>
  <c r="I24" i="16"/>
  <c r="J24" i="16"/>
  <c r="K24" i="16"/>
  <c r="L24" i="16"/>
  <c r="M24" i="16"/>
  <c r="N24" i="16"/>
  <c r="A25" i="16"/>
  <c r="B25" i="16"/>
  <c r="C25" i="16"/>
  <c r="D25" i="16"/>
  <c r="E25" i="16"/>
  <c r="F25" i="16"/>
  <c r="G25" i="16"/>
  <c r="H25" i="16"/>
  <c r="I25" i="16"/>
  <c r="J25" i="16"/>
  <c r="K25" i="16"/>
  <c r="L25" i="16"/>
  <c r="M25" i="16"/>
  <c r="N25" i="16"/>
  <c r="A26" i="16"/>
  <c r="B26" i="16"/>
  <c r="C26" i="16"/>
  <c r="D26" i="16"/>
  <c r="E26" i="16"/>
  <c r="F26" i="16"/>
  <c r="G26" i="16"/>
  <c r="H26" i="16"/>
  <c r="I26" i="16"/>
  <c r="J26" i="16"/>
  <c r="K26" i="16"/>
  <c r="L26" i="16"/>
  <c r="M26" i="16"/>
  <c r="N26" i="16"/>
  <c r="A27" i="16"/>
  <c r="B27" i="16"/>
  <c r="C27" i="16"/>
  <c r="D27" i="16"/>
  <c r="E27" i="16"/>
  <c r="F27" i="16"/>
  <c r="G27" i="16"/>
  <c r="H27" i="16"/>
  <c r="I27" i="16"/>
  <c r="J27" i="16"/>
  <c r="K27" i="16"/>
  <c r="L27" i="16"/>
  <c r="M27" i="16"/>
  <c r="N27" i="16"/>
  <c r="A28" i="16"/>
  <c r="B28" i="16"/>
  <c r="C28" i="16"/>
  <c r="D28" i="16"/>
  <c r="E28" i="16"/>
  <c r="F28" i="16"/>
  <c r="G28" i="16"/>
  <c r="H28" i="16"/>
  <c r="I28" i="16"/>
  <c r="J28" i="16"/>
  <c r="K28" i="16"/>
  <c r="L28" i="16"/>
  <c r="M28" i="16"/>
  <c r="N28" i="16"/>
  <c r="A29" i="16"/>
  <c r="B29" i="16"/>
  <c r="C29" i="16"/>
  <c r="D29" i="16"/>
  <c r="E29" i="16"/>
  <c r="F29" i="16"/>
  <c r="G29" i="16"/>
  <c r="H29" i="16"/>
  <c r="I29" i="16"/>
  <c r="J29" i="16"/>
  <c r="K29" i="16"/>
  <c r="L29" i="16"/>
  <c r="M29" i="16"/>
  <c r="N29" i="16"/>
  <c r="A30" i="16"/>
  <c r="B30" i="16"/>
  <c r="C30" i="16"/>
  <c r="D30" i="16"/>
  <c r="E30" i="16"/>
  <c r="F30" i="16"/>
  <c r="G30" i="16"/>
  <c r="H30" i="16"/>
  <c r="I30" i="16"/>
  <c r="J30" i="16"/>
  <c r="K30" i="16"/>
  <c r="L30" i="16"/>
  <c r="M30" i="16"/>
  <c r="N30" i="16"/>
  <c r="A31" i="16"/>
  <c r="B31" i="16"/>
  <c r="C31" i="16"/>
  <c r="D31" i="16"/>
  <c r="E31" i="16"/>
  <c r="F31" i="16"/>
  <c r="G31" i="16"/>
  <c r="H31" i="16"/>
  <c r="I31" i="16"/>
  <c r="J31" i="16"/>
  <c r="K31" i="16"/>
  <c r="L31" i="16"/>
  <c r="M31" i="16"/>
  <c r="N31" i="16"/>
  <c r="A32" i="16"/>
  <c r="B32" i="16"/>
  <c r="C32" i="16"/>
  <c r="D32" i="16"/>
  <c r="E32" i="16"/>
  <c r="F32" i="16"/>
  <c r="G32" i="16"/>
  <c r="H32" i="16"/>
  <c r="I32" i="16"/>
  <c r="J32" i="16"/>
  <c r="K32" i="16"/>
  <c r="L32" i="16"/>
  <c r="M32" i="16"/>
  <c r="N32" i="16"/>
  <c r="O15" i="16" l="1"/>
  <c r="O19" i="16"/>
  <c r="O23" i="16"/>
  <c r="O27" i="16"/>
  <c r="O31" i="16"/>
  <c r="O25" i="16"/>
  <c r="O14" i="16"/>
  <c r="O18" i="16"/>
  <c r="O22" i="16"/>
  <c r="O26" i="16"/>
  <c r="O30" i="16"/>
  <c r="O29" i="16"/>
  <c r="O17" i="16"/>
  <c r="O21" i="16"/>
  <c r="O16" i="16"/>
  <c r="O20" i="16"/>
  <c r="O24" i="16"/>
  <c r="O28" i="16"/>
  <c r="O32" i="16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10" i="13" l="1"/>
  <c r="B2" i="13" l="1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P6" i="13"/>
  <c r="P9" i="13" s="1"/>
  <c r="O6" i="13"/>
  <c r="O9" i="13" s="1"/>
  <c r="N6" i="13"/>
  <c r="N9" i="13" s="1"/>
  <c r="M6" i="13"/>
  <c r="M9" i="13" s="1"/>
  <c r="L6" i="13"/>
  <c r="L9" i="13" s="1"/>
  <c r="K6" i="13"/>
  <c r="K9" i="13" s="1"/>
  <c r="J6" i="13"/>
  <c r="J9" i="13" s="1"/>
  <c r="I6" i="13"/>
  <c r="I9" i="13" s="1"/>
  <c r="H6" i="13"/>
  <c r="H9" i="13" s="1"/>
  <c r="G6" i="13"/>
  <c r="G9" i="13" s="1"/>
  <c r="F6" i="13"/>
  <c r="F9" i="13" s="1"/>
  <c r="E6" i="13"/>
  <c r="E9" i="13" s="1"/>
  <c r="D6" i="13"/>
  <c r="D9" i="13" s="1"/>
  <c r="C6" i="13"/>
  <c r="C9" i="13" s="1"/>
  <c r="B6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D5" i="13" s="1"/>
  <c r="C3" i="13"/>
  <c r="B3" i="13"/>
  <c r="A15" i="13"/>
  <c r="A3" i="5" s="1"/>
  <c r="A16" i="13"/>
  <c r="A4" i="5" s="1"/>
  <c r="A18" i="13"/>
  <c r="A6" i="5" s="1"/>
  <c r="A19" i="13"/>
  <c r="A7" i="5" s="1"/>
  <c r="A17" i="13"/>
  <c r="A5" i="5" s="1"/>
  <c r="A20" i="13"/>
  <c r="A8" i="5" s="1"/>
  <c r="A23" i="13"/>
  <c r="A11" i="5" s="1"/>
  <c r="A21" i="13"/>
  <c r="A9" i="5" s="1"/>
  <c r="A22" i="13"/>
  <c r="A10" i="5" s="1"/>
  <c r="A24" i="13"/>
  <c r="A12" i="5" s="1"/>
  <c r="A26" i="13"/>
  <c r="A14" i="5" s="1"/>
  <c r="A25" i="13"/>
  <c r="A13" i="5" s="1"/>
  <c r="A28" i="13"/>
  <c r="A16" i="5" s="1"/>
  <c r="A29" i="13"/>
  <c r="A17" i="5" s="1"/>
  <c r="A30" i="13"/>
  <c r="A18" i="5" s="1"/>
  <c r="A33" i="13"/>
  <c r="A21" i="5" s="1"/>
  <c r="A32" i="13"/>
  <c r="A20" i="5" s="1"/>
  <c r="A31" i="13"/>
  <c r="A19" i="5" s="1"/>
  <c r="A27" i="13"/>
  <c r="A15" i="5" s="1"/>
  <c r="A35" i="13"/>
  <c r="A23" i="5" s="1"/>
  <c r="A34" i="13"/>
  <c r="A22" i="5" s="1"/>
  <c r="A40" i="13"/>
  <c r="A28" i="5" s="1"/>
  <c r="A38" i="13"/>
  <c r="A26" i="5" s="1"/>
  <c r="A36" i="13"/>
  <c r="A24" i="5" s="1"/>
  <c r="A41" i="13"/>
  <c r="A29" i="5" s="1"/>
  <c r="A37" i="13"/>
  <c r="A25" i="5" s="1"/>
  <c r="A39" i="13"/>
  <c r="A27" i="5" s="1"/>
  <c r="A42" i="13"/>
  <c r="A30" i="5" s="1"/>
  <c r="A45" i="13"/>
  <c r="A33" i="5" s="1"/>
  <c r="A49" i="13"/>
  <c r="A37" i="5" s="1"/>
  <c r="A47" i="13"/>
  <c r="A35" i="5" s="1"/>
  <c r="A43" i="13"/>
  <c r="A31" i="5" s="1"/>
  <c r="A44" i="13"/>
  <c r="A32" i="5" s="1"/>
  <c r="A48" i="13"/>
  <c r="A36" i="5" s="1"/>
  <c r="A50" i="13"/>
  <c r="A38" i="5" s="1"/>
  <c r="A46" i="13"/>
  <c r="A34" i="5" s="1"/>
  <c r="A55" i="13"/>
  <c r="A43" i="5" s="1"/>
  <c r="A52" i="13"/>
  <c r="A40" i="5" s="1"/>
  <c r="A53" i="13"/>
  <c r="A41" i="5" s="1"/>
  <c r="A54" i="13"/>
  <c r="A42" i="5" s="1"/>
  <c r="A56" i="13"/>
  <c r="A44" i="5" s="1"/>
  <c r="A51" i="13"/>
  <c r="A39" i="5" s="1"/>
  <c r="A14" i="13"/>
  <c r="A2" i="5" s="1"/>
  <c r="B9" i="13" l="1"/>
  <c r="B5" i="13"/>
  <c r="M5" i="13"/>
  <c r="E5" i="13"/>
  <c r="I5" i="13"/>
  <c r="G5" i="13"/>
  <c r="C5" i="13"/>
  <c r="O5" i="13"/>
  <c r="K5" i="13"/>
  <c r="P5" i="13"/>
  <c r="L5" i="13"/>
  <c r="H5" i="13"/>
  <c r="N5" i="13"/>
  <c r="J5" i="13"/>
  <c r="F5" i="13"/>
  <c r="C4" i="13"/>
  <c r="G4" i="13"/>
  <c r="K4" i="13"/>
  <c r="O4" i="13"/>
  <c r="D4" i="13"/>
  <c r="H4" i="13"/>
  <c r="L4" i="13"/>
  <c r="P4" i="13"/>
  <c r="E4" i="13"/>
  <c r="I4" i="13"/>
  <c r="M4" i="13"/>
  <c r="B4" i="13"/>
  <c r="F4" i="13"/>
  <c r="J4" i="13"/>
  <c r="N4" i="13"/>
  <c r="O20" i="13"/>
  <c r="N15" i="13"/>
  <c r="L39" i="13"/>
  <c r="K16" i="13"/>
  <c r="J15" i="13"/>
  <c r="H26" i="13"/>
  <c r="G30" i="13"/>
  <c r="F17" i="13"/>
  <c r="D32" i="13"/>
  <c r="C16" i="13"/>
  <c r="Q2" i="13" l="1"/>
  <c r="R2" i="13" s="1"/>
  <c r="Q6" i="13"/>
  <c r="R6" i="13" s="1"/>
  <c r="Q3" i="13"/>
  <c r="R3" i="13" s="1"/>
  <c r="B30" i="13"/>
  <c r="B14" i="13"/>
  <c r="E37" i="13"/>
  <c r="E53" i="13"/>
  <c r="E48" i="13"/>
  <c r="E40" i="13"/>
  <c r="E45" i="13"/>
  <c r="E56" i="13"/>
  <c r="E14" i="13"/>
  <c r="E36" i="13"/>
  <c r="E49" i="13"/>
  <c r="I17" i="13"/>
  <c r="I28" i="13"/>
  <c r="I16" i="13"/>
  <c r="I24" i="13"/>
  <c r="I27" i="13"/>
  <c r="I56" i="13"/>
  <c r="I42" i="13"/>
  <c r="I23" i="13"/>
  <c r="I29" i="13"/>
  <c r="I20" i="13"/>
  <c r="I25" i="13"/>
  <c r="I34" i="13"/>
  <c r="I14" i="13"/>
  <c r="I37" i="13"/>
  <c r="I15" i="13"/>
  <c r="I22" i="13"/>
  <c r="I31" i="13"/>
  <c r="I19" i="13"/>
  <c r="I30" i="13"/>
  <c r="I55" i="13"/>
  <c r="I46" i="13"/>
  <c r="I18" i="13"/>
  <c r="I26" i="13"/>
  <c r="I39" i="13"/>
  <c r="I21" i="13"/>
  <c r="I33" i="13"/>
  <c r="I50" i="13"/>
  <c r="I47" i="13"/>
  <c r="I35" i="13"/>
  <c r="I38" i="13"/>
  <c r="I53" i="13"/>
  <c r="I43" i="13"/>
  <c r="M17" i="13"/>
  <c r="M28" i="13"/>
  <c r="M16" i="13"/>
  <c r="M24" i="13"/>
  <c r="M27" i="13"/>
  <c r="M14" i="13"/>
  <c r="M32" i="13"/>
  <c r="M23" i="13"/>
  <c r="M29" i="13"/>
  <c r="M20" i="13"/>
  <c r="M25" i="13"/>
  <c r="M34" i="13"/>
  <c r="M44" i="13"/>
  <c r="M41" i="13"/>
  <c r="M55" i="13"/>
  <c r="M36" i="13"/>
  <c r="M15" i="13"/>
  <c r="M22" i="13"/>
  <c r="M31" i="13"/>
  <c r="M19" i="13"/>
  <c r="M30" i="13"/>
  <c r="M53" i="13"/>
  <c r="M49" i="13"/>
  <c r="M18" i="13"/>
  <c r="M26" i="13"/>
  <c r="M39" i="13"/>
  <c r="M21" i="13"/>
  <c r="M33" i="13"/>
  <c r="M56" i="13"/>
  <c r="M48" i="13"/>
  <c r="M40" i="13"/>
  <c r="C31" i="13"/>
  <c r="G36" i="13"/>
  <c r="C43" i="13"/>
  <c r="E55" i="13"/>
  <c r="E27" i="13"/>
  <c r="E24" i="13"/>
  <c r="E16" i="13"/>
  <c r="E28" i="13"/>
  <c r="E17" i="13"/>
  <c r="L17" i="13"/>
  <c r="F24" i="13"/>
  <c r="N30" i="13"/>
  <c r="J27" i="13"/>
  <c r="C38" i="13"/>
  <c r="O41" i="13"/>
  <c r="E46" i="13"/>
  <c r="I49" i="13"/>
  <c r="M43" i="13"/>
  <c r="C50" i="13"/>
  <c r="G55" i="13"/>
  <c r="I52" i="13"/>
  <c r="K53" i="13"/>
  <c r="M54" i="13"/>
  <c r="O56" i="13"/>
  <c r="C14" i="13"/>
  <c r="D11" i="13"/>
  <c r="B56" i="13"/>
  <c r="B40" i="13"/>
  <c r="B24" i="13"/>
  <c r="B51" i="13"/>
  <c r="B37" i="13"/>
  <c r="B20" i="13"/>
  <c r="B45" i="13"/>
  <c r="B29" i="13"/>
  <c r="B41" i="13"/>
  <c r="B25" i="13"/>
  <c r="F48" i="13"/>
  <c r="F36" i="13"/>
  <c r="F32" i="13"/>
  <c r="F50" i="13"/>
  <c r="F35" i="13"/>
  <c r="F26" i="13"/>
  <c r="J42" i="13"/>
  <c r="J46" i="13"/>
  <c r="J31" i="13"/>
  <c r="J50" i="13"/>
  <c r="J35" i="13"/>
  <c r="J28" i="13"/>
  <c r="N48" i="13"/>
  <c r="N36" i="13"/>
  <c r="N28" i="13"/>
  <c r="N50" i="13"/>
  <c r="N35" i="13"/>
  <c r="N29" i="13"/>
  <c r="I41" i="13"/>
  <c r="I45" i="13"/>
  <c r="I44" i="13"/>
  <c r="E11" i="13"/>
  <c r="C28" i="13"/>
  <c r="C17" i="13"/>
  <c r="C27" i="13"/>
  <c r="C24" i="13"/>
  <c r="K29" i="13"/>
  <c r="K23" i="13"/>
  <c r="K34" i="13"/>
  <c r="K25" i="13"/>
  <c r="K20" i="13"/>
  <c r="O31" i="13"/>
  <c r="O22" i="13"/>
  <c r="O15" i="13"/>
  <c r="O30" i="13"/>
  <c r="O19" i="13"/>
  <c r="M38" i="13"/>
  <c r="K49" i="13"/>
  <c r="M50" i="13"/>
  <c r="G23" i="13"/>
  <c r="G33" i="13"/>
  <c r="C40" i="13"/>
  <c r="C52" i="13"/>
  <c r="C41" i="13"/>
  <c r="C54" i="13"/>
  <c r="C45" i="13"/>
  <c r="C51" i="13"/>
  <c r="C44" i="13"/>
  <c r="C55" i="13"/>
  <c r="F19" i="13"/>
  <c r="F52" i="13"/>
  <c r="F33" i="13"/>
  <c r="F51" i="13"/>
  <c r="F25" i="13"/>
  <c r="F54" i="13"/>
  <c r="F34" i="13"/>
  <c r="F53" i="13"/>
  <c r="F27" i="13"/>
  <c r="F21" i="13"/>
  <c r="F14" i="13"/>
  <c r="F56" i="13"/>
  <c r="F11" i="13"/>
  <c r="F30" i="13"/>
  <c r="J20" i="13"/>
  <c r="J54" i="13"/>
  <c r="J30" i="13"/>
  <c r="J52" i="13"/>
  <c r="J19" i="13"/>
  <c r="J11" i="13"/>
  <c r="J55" i="13"/>
  <c r="J51" i="13"/>
  <c r="J34" i="13"/>
  <c r="J33" i="13"/>
  <c r="J24" i="13"/>
  <c r="J56" i="13"/>
  <c r="J53" i="13"/>
  <c r="J14" i="13"/>
  <c r="J21" i="13"/>
  <c r="N24" i="13"/>
  <c r="N51" i="13"/>
  <c r="N54" i="13"/>
  <c r="N55" i="13"/>
  <c r="N25" i="13"/>
  <c r="N53" i="13"/>
  <c r="N16" i="13"/>
  <c r="N14" i="13"/>
  <c r="N11" i="13"/>
  <c r="N56" i="13"/>
  <c r="N52" i="13"/>
  <c r="N33" i="13"/>
  <c r="N27" i="13"/>
  <c r="N21" i="13"/>
  <c r="O40" i="13"/>
  <c r="C46" i="13"/>
  <c r="E44" i="13"/>
  <c r="C11" i="13"/>
  <c r="E33" i="13"/>
  <c r="E21" i="13"/>
  <c r="E39" i="13"/>
  <c r="E26" i="13"/>
  <c r="E18" i="13"/>
  <c r="N19" i="13"/>
  <c r="K38" i="13"/>
  <c r="I36" i="13"/>
  <c r="M46" i="13"/>
  <c r="C47" i="13"/>
  <c r="G44" i="13"/>
  <c r="K50" i="13"/>
  <c r="K55" i="13"/>
  <c r="M52" i="13"/>
  <c r="O53" i="13"/>
  <c r="C56" i="13"/>
  <c r="E51" i="13"/>
  <c r="G14" i="13"/>
  <c r="I11" i="13"/>
  <c r="B52" i="13"/>
  <c r="B39" i="13"/>
  <c r="B19" i="13"/>
  <c r="B47" i="13"/>
  <c r="B31" i="13"/>
  <c r="B15" i="13"/>
  <c r="B46" i="13"/>
  <c r="B26" i="13"/>
  <c r="B53" i="13"/>
  <c r="B36" i="13"/>
  <c r="B21" i="13"/>
  <c r="F43" i="13"/>
  <c r="F37" i="13"/>
  <c r="F28" i="13"/>
  <c r="F44" i="13"/>
  <c r="F41" i="13"/>
  <c r="F23" i="13"/>
  <c r="F18" i="13"/>
  <c r="J48" i="13"/>
  <c r="J36" i="13"/>
  <c r="J29" i="13"/>
  <c r="J44" i="13"/>
  <c r="J41" i="13"/>
  <c r="J22" i="13"/>
  <c r="J32" i="13"/>
  <c r="N43" i="13"/>
  <c r="N37" i="13"/>
  <c r="N22" i="13"/>
  <c r="N44" i="13"/>
  <c r="N41" i="13"/>
  <c r="N26" i="13"/>
  <c r="N32" i="13"/>
  <c r="K36" i="13"/>
  <c r="C49" i="13"/>
  <c r="C48" i="13"/>
  <c r="C39" i="13"/>
  <c r="C26" i="13"/>
  <c r="C18" i="13"/>
  <c r="C33" i="13"/>
  <c r="C21" i="13"/>
  <c r="K32" i="13"/>
  <c r="K28" i="13"/>
  <c r="K17" i="13"/>
  <c r="K27" i="13"/>
  <c r="K24" i="13"/>
  <c r="O29" i="13"/>
  <c r="O23" i="13"/>
  <c r="O34" i="13"/>
  <c r="O25" i="13"/>
  <c r="C36" i="13"/>
  <c r="M47" i="13"/>
  <c r="G39" i="13"/>
  <c r="G17" i="13"/>
  <c r="G38" i="13"/>
  <c r="G48" i="13"/>
  <c r="G49" i="13"/>
  <c r="G40" i="13"/>
  <c r="G54" i="13"/>
  <c r="G35" i="13"/>
  <c r="G19" i="13"/>
  <c r="G51" i="13"/>
  <c r="G47" i="13"/>
  <c r="G11" i="13"/>
  <c r="G21" i="13"/>
  <c r="G50" i="13"/>
  <c r="G16" i="13"/>
  <c r="G24" i="13"/>
  <c r="G27" i="13"/>
  <c r="G15" i="13"/>
  <c r="G22" i="13"/>
  <c r="G52" i="13"/>
  <c r="G20" i="13"/>
  <c r="G25" i="13"/>
  <c r="G34" i="13"/>
  <c r="G18" i="13"/>
  <c r="G26" i="13"/>
  <c r="K40" i="13"/>
  <c r="K51" i="13"/>
  <c r="K45" i="13"/>
  <c r="K44" i="13"/>
  <c r="K42" i="13"/>
  <c r="K43" i="13"/>
  <c r="K46" i="13"/>
  <c r="K37" i="13"/>
  <c r="K11" i="13"/>
  <c r="K52" i="13"/>
  <c r="K54" i="13"/>
  <c r="K41" i="13"/>
  <c r="O37" i="13"/>
  <c r="O36" i="13"/>
  <c r="O47" i="13"/>
  <c r="O11" i="13"/>
  <c r="O52" i="13"/>
  <c r="O50" i="13"/>
  <c r="O54" i="13"/>
  <c r="O38" i="13"/>
  <c r="O51" i="13"/>
  <c r="O35" i="13"/>
  <c r="O42" i="13"/>
  <c r="C37" i="13"/>
  <c r="M45" i="13"/>
  <c r="O48" i="13"/>
  <c r="E31" i="13"/>
  <c r="E30" i="13"/>
  <c r="E19" i="13"/>
  <c r="E32" i="13"/>
  <c r="E22" i="13"/>
  <c r="E15" i="13"/>
  <c r="J25" i="13"/>
  <c r="N34" i="13"/>
  <c r="M37" i="13"/>
  <c r="C35" i="13"/>
  <c r="G45" i="13"/>
  <c r="K47" i="13"/>
  <c r="O44" i="13"/>
  <c r="E42" i="13"/>
  <c r="O55" i="13"/>
  <c r="C53" i="13"/>
  <c r="E54" i="13"/>
  <c r="G56" i="13"/>
  <c r="I51" i="13"/>
  <c r="K14" i="13"/>
  <c r="M11" i="13"/>
  <c r="B49" i="13"/>
  <c r="B32" i="13"/>
  <c r="B16" i="13"/>
  <c r="B43" i="13"/>
  <c r="B28" i="13"/>
  <c r="B54" i="13"/>
  <c r="B35" i="13"/>
  <c r="B22" i="13"/>
  <c r="B48" i="13"/>
  <c r="B33" i="13"/>
  <c r="B17" i="13"/>
  <c r="F49" i="13"/>
  <c r="F40" i="13"/>
  <c r="F22" i="13"/>
  <c r="F47" i="13"/>
  <c r="F38" i="13"/>
  <c r="F20" i="13"/>
  <c r="F15" i="13"/>
  <c r="J43" i="13"/>
  <c r="J37" i="13"/>
  <c r="J26" i="13"/>
  <c r="J47" i="13"/>
  <c r="J38" i="13"/>
  <c r="J17" i="13"/>
  <c r="J16" i="13"/>
  <c r="N49" i="13"/>
  <c r="N40" i="13"/>
  <c r="N17" i="13"/>
  <c r="N47" i="13"/>
  <c r="N38" i="13"/>
  <c r="N23" i="13"/>
  <c r="E38" i="13"/>
  <c r="E35" i="13"/>
  <c r="E47" i="13"/>
  <c r="E50" i="13"/>
  <c r="C32" i="13"/>
  <c r="C22" i="13"/>
  <c r="C15" i="13"/>
  <c r="C30" i="13"/>
  <c r="C19" i="13"/>
  <c r="K39" i="13"/>
  <c r="K26" i="13"/>
  <c r="K18" i="13"/>
  <c r="K33" i="13"/>
  <c r="K21" i="13"/>
  <c r="O32" i="13"/>
  <c r="O28" i="13"/>
  <c r="O17" i="13"/>
  <c r="O27" i="13"/>
  <c r="O24" i="13"/>
  <c r="O16" i="13"/>
  <c r="M35" i="13"/>
  <c r="O43" i="13"/>
  <c r="G29" i="13"/>
  <c r="G32" i="13"/>
  <c r="D26" i="13"/>
  <c r="D29" i="13"/>
  <c r="D52" i="13"/>
  <c r="D17" i="13"/>
  <c r="D14" i="13"/>
  <c r="D23" i="13"/>
  <c r="D15" i="13"/>
  <c r="D18" i="13"/>
  <c r="D34" i="13"/>
  <c r="D46" i="13"/>
  <c r="D42" i="13"/>
  <c r="D27" i="13"/>
  <c r="D45" i="13"/>
  <c r="D55" i="13"/>
  <c r="D28" i="13"/>
  <c r="D51" i="13"/>
  <c r="D54" i="13"/>
  <c r="D31" i="13"/>
  <c r="D19" i="13"/>
  <c r="D40" i="13"/>
  <c r="D49" i="13"/>
  <c r="D21" i="13"/>
  <c r="D38" i="13"/>
  <c r="D47" i="13"/>
  <c r="D16" i="13"/>
  <c r="D24" i="13"/>
  <c r="D37" i="13"/>
  <c r="D43" i="13"/>
  <c r="D25" i="13"/>
  <c r="D41" i="13"/>
  <c r="D44" i="13"/>
  <c r="D39" i="13"/>
  <c r="D56" i="13"/>
  <c r="D53" i="13"/>
  <c r="D20" i="13"/>
  <c r="D30" i="13"/>
  <c r="D36" i="13"/>
  <c r="D48" i="13"/>
  <c r="D33" i="13"/>
  <c r="D35" i="13"/>
  <c r="D50" i="13"/>
  <c r="H28" i="13"/>
  <c r="H54" i="13"/>
  <c r="H15" i="13"/>
  <c r="H17" i="13"/>
  <c r="H27" i="13"/>
  <c r="H46" i="13"/>
  <c r="H42" i="13"/>
  <c r="H34" i="13"/>
  <c r="H45" i="13"/>
  <c r="H23" i="13"/>
  <c r="H51" i="13"/>
  <c r="H16" i="13"/>
  <c r="H21" i="13"/>
  <c r="H40" i="13"/>
  <c r="H49" i="13"/>
  <c r="H19" i="13"/>
  <c r="H38" i="13"/>
  <c r="H47" i="13"/>
  <c r="H53" i="13"/>
  <c r="H39" i="13"/>
  <c r="H11" i="13"/>
  <c r="H55" i="13"/>
  <c r="H20" i="13"/>
  <c r="H25" i="13"/>
  <c r="H37" i="13"/>
  <c r="H43" i="13"/>
  <c r="H24" i="13"/>
  <c r="H41" i="13"/>
  <c r="H44" i="13"/>
  <c r="H29" i="13"/>
  <c r="H14" i="13"/>
  <c r="H56" i="13"/>
  <c r="H22" i="13"/>
  <c r="H52" i="13"/>
  <c r="H32" i="13"/>
  <c r="H33" i="13"/>
  <c r="H36" i="13"/>
  <c r="H48" i="13"/>
  <c r="H30" i="13"/>
  <c r="H35" i="13"/>
  <c r="H50" i="13"/>
  <c r="L29" i="13"/>
  <c r="L51" i="13"/>
  <c r="L54" i="13"/>
  <c r="L15" i="13"/>
  <c r="L19" i="13"/>
  <c r="L40" i="13"/>
  <c r="L49" i="13"/>
  <c r="L18" i="13"/>
  <c r="L27" i="13"/>
  <c r="L45" i="13"/>
  <c r="L11" i="13"/>
  <c r="L55" i="13"/>
  <c r="L16" i="13"/>
  <c r="L24" i="13"/>
  <c r="L37" i="13"/>
  <c r="L43" i="13"/>
  <c r="L21" i="13"/>
  <c r="L38" i="13"/>
  <c r="L47" i="13"/>
  <c r="L56" i="13"/>
  <c r="L53" i="13"/>
  <c r="L26" i="13"/>
  <c r="L20" i="13"/>
  <c r="L30" i="13"/>
  <c r="L36" i="13"/>
  <c r="L48" i="13"/>
  <c r="L25" i="13"/>
  <c r="L41" i="13"/>
  <c r="L44" i="13"/>
  <c r="L22" i="13"/>
  <c r="L31" i="13"/>
  <c r="L52" i="13"/>
  <c r="L23" i="13"/>
  <c r="L14" i="13"/>
  <c r="L32" i="13"/>
  <c r="L34" i="13"/>
  <c r="L46" i="13"/>
  <c r="L42" i="13"/>
  <c r="L33" i="13"/>
  <c r="L35" i="13"/>
  <c r="L50" i="13"/>
  <c r="E41" i="13"/>
  <c r="O49" i="13"/>
  <c r="C42" i="13"/>
  <c r="E34" i="13"/>
  <c r="E25" i="13"/>
  <c r="E20" i="13"/>
  <c r="E29" i="13"/>
  <c r="E23" i="13"/>
  <c r="H18" i="13"/>
  <c r="D22" i="13"/>
  <c r="L28" i="13"/>
  <c r="H31" i="13"/>
  <c r="I40" i="13"/>
  <c r="G41" i="13"/>
  <c r="K35" i="13"/>
  <c r="O45" i="13"/>
  <c r="E43" i="13"/>
  <c r="I48" i="13"/>
  <c r="M42" i="13"/>
  <c r="E52" i="13"/>
  <c r="G53" i="13"/>
  <c r="I54" i="13"/>
  <c r="K56" i="13"/>
  <c r="M51" i="13"/>
  <c r="O14" i="13"/>
  <c r="B11" i="13"/>
  <c r="B44" i="13"/>
  <c r="B27" i="13"/>
  <c r="B55" i="13"/>
  <c r="B38" i="13"/>
  <c r="B23" i="13"/>
  <c r="B50" i="13"/>
  <c r="B34" i="13"/>
  <c r="B18" i="13"/>
  <c r="B42" i="13"/>
  <c r="F42" i="13"/>
  <c r="F46" i="13"/>
  <c r="F39" i="13"/>
  <c r="F55" i="13"/>
  <c r="F45" i="13"/>
  <c r="F29" i="13"/>
  <c r="F31" i="13"/>
  <c r="F16" i="13"/>
  <c r="J49" i="13"/>
  <c r="J40" i="13"/>
  <c r="J23" i="13"/>
  <c r="J45" i="13"/>
  <c r="J39" i="13"/>
  <c r="J18" i="13"/>
  <c r="N42" i="13"/>
  <c r="N46" i="13"/>
  <c r="N39" i="13"/>
  <c r="N20" i="13"/>
  <c r="N45" i="13"/>
  <c r="N31" i="13"/>
  <c r="N18" i="13"/>
  <c r="G37" i="13"/>
  <c r="G46" i="13"/>
  <c r="G43" i="13"/>
  <c r="G42" i="13"/>
  <c r="C29" i="13"/>
  <c r="C23" i="13"/>
  <c r="C34" i="13"/>
  <c r="C25" i="13"/>
  <c r="C20" i="13"/>
  <c r="K31" i="13"/>
  <c r="K22" i="13"/>
  <c r="K15" i="13"/>
  <c r="K30" i="13"/>
  <c r="K19" i="13"/>
  <c r="O39" i="13"/>
  <c r="O26" i="13"/>
  <c r="O18" i="13"/>
  <c r="O33" i="13"/>
  <c r="O21" i="13"/>
  <c r="I32" i="13"/>
  <c r="O46" i="13"/>
  <c r="K48" i="13"/>
  <c r="G28" i="13"/>
  <c r="G31" i="13"/>
  <c r="Q9" i="13" l="1"/>
  <c r="R9" i="13" s="1"/>
  <c r="Q5" i="13"/>
  <c r="R5" i="13" s="1"/>
  <c r="Q4" i="13"/>
  <c r="R4" i="13" s="1"/>
  <c r="Q23" i="13" l="1"/>
  <c r="Q52" i="13"/>
  <c r="Q27" i="13"/>
  <c r="Q45" i="13"/>
  <c r="Q28" i="13"/>
  <c r="Q40" i="13"/>
  <c r="Q47" i="13"/>
  <c r="Q22" i="13"/>
  <c r="Q37" i="13"/>
  <c r="Q44" i="13"/>
  <c r="Q36" i="13"/>
  <c r="Q50" i="13"/>
  <c r="Q34" i="13"/>
  <c r="Q21" i="13"/>
  <c r="Q39" i="13"/>
  <c r="Q33" i="13"/>
  <c r="Q29" i="13"/>
  <c r="Q17" i="13"/>
  <c r="Q46" i="13"/>
  <c r="Q53" i="13"/>
  <c r="Q18" i="13"/>
  <c r="Q49" i="13"/>
  <c r="Q26" i="13"/>
  <c r="Q56" i="13"/>
  <c r="Q43" i="13"/>
  <c r="Q54" i="13"/>
  <c r="Q48" i="13"/>
  <c r="Q31" i="13"/>
  <c r="Q32" i="13"/>
  <c r="Q25" i="13"/>
  <c r="Q51" i="13"/>
  <c r="Q42" i="13"/>
  <c r="Q11" i="13"/>
  <c r="Q15" i="13"/>
  <c r="Q19" i="13"/>
  <c r="Q14" i="13"/>
  <c r="Q16" i="13"/>
  <c r="Q24" i="13"/>
  <c r="Q20" i="13"/>
  <c r="Q30" i="13"/>
  <c r="Q55" i="13"/>
  <c r="Q38" i="13"/>
  <c r="Q41" i="13"/>
  <c r="Q35" i="13"/>
  <c r="P11" i="13" l="1"/>
  <c r="R11" i="13" s="1"/>
  <c r="P14" i="13"/>
  <c r="P15" i="13"/>
  <c r="P16" i="13"/>
  <c r="P18" i="13"/>
  <c r="P20" i="13"/>
  <c r="P17" i="13"/>
  <c r="P19" i="13"/>
  <c r="P23" i="13"/>
  <c r="P21" i="13"/>
  <c r="P22" i="13"/>
  <c r="P24" i="13"/>
  <c r="P26" i="13"/>
  <c r="P25" i="13"/>
  <c r="P28" i="13"/>
  <c r="P30" i="13"/>
  <c r="P29" i="13"/>
  <c r="P33" i="13"/>
  <c r="P32" i="13"/>
  <c r="P31" i="13"/>
  <c r="P27" i="13"/>
  <c r="P39" i="13"/>
  <c r="P34" i="13"/>
  <c r="P40" i="13"/>
  <c r="P38" i="13"/>
  <c r="P37" i="13"/>
  <c r="P41" i="13"/>
  <c r="P36" i="13"/>
  <c r="P35" i="13"/>
  <c r="P46" i="13"/>
  <c r="P45" i="13"/>
  <c r="P49" i="13"/>
  <c r="P47" i="13"/>
  <c r="P43" i="13"/>
  <c r="P44" i="13"/>
  <c r="P48" i="13"/>
  <c r="P50" i="13"/>
  <c r="P42" i="13"/>
  <c r="P55" i="13"/>
  <c r="P52" i="13"/>
  <c r="P53" i="13"/>
  <c r="P54" i="13"/>
  <c r="P56" i="13"/>
  <c r="P51" i="13"/>
  <c r="R54" i="13" l="1"/>
  <c r="R42" i="13"/>
  <c r="R43" i="13"/>
  <c r="R46" i="13"/>
  <c r="R37" i="13"/>
  <c r="R39" i="13"/>
  <c r="R33" i="13"/>
  <c r="R51" i="13"/>
  <c r="R52" i="13"/>
  <c r="R25" i="13"/>
  <c r="R48" i="13"/>
  <c r="R49" i="13"/>
  <c r="R36" i="13"/>
  <c r="R40" i="13"/>
  <c r="R21" i="13"/>
  <c r="R31" i="13"/>
  <c r="R30" i="13"/>
  <c r="R20" i="13"/>
  <c r="R24" i="13"/>
  <c r="R19" i="13"/>
  <c r="R14" i="13"/>
  <c r="R16" i="13"/>
  <c r="R56" i="13"/>
  <c r="R53" i="13"/>
  <c r="R50" i="13"/>
  <c r="R47" i="13"/>
  <c r="R35" i="13"/>
  <c r="R38" i="13"/>
  <c r="R27" i="13"/>
  <c r="R29" i="13"/>
  <c r="R26" i="13"/>
  <c r="R23" i="13"/>
  <c r="R18" i="13"/>
  <c r="R55" i="13"/>
  <c r="R44" i="13"/>
  <c r="R45" i="13"/>
  <c r="R41" i="13"/>
  <c r="R34" i="13"/>
  <c r="R32" i="13"/>
  <c r="R28" i="13"/>
  <c r="R22" i="13"/>
  <c r="R17" i="13"/>
  <c r="R15" i="13"/>
  <c r="B29" i="5" l="1"/>
  <c r="C29" i="5" s="1"/>
  <c r="D29" i="5" s="1"/>
  <c r="E29" i="5" s="1"/>
  <c r="B16" i="5"/>
  <c r="C16" i="5" s="1"/>
  <c r="D16" i="5" s="1"/>
  <c r="E16" i="5" s="1"/>
  <c r="B33" i="5"/>
  <c r="C33" i="5" s="1"/>
  <c r="D33" i="5" s="1"/>
  <c r="E33" i="5" s="1"/>
  <c r="B11" i="5"/>
  <c r="C11" i="5" s="1"/>
  <c r="D11" i="5" s="1"/>
  <c r="E11" i="5" s="1"/>
  <c r="B26" i="5"/>
  <c r="C26" i="5" s="1"/>
  <c r="D26" i="5" s="1"/>
  <c r="E26" i="5" s="1"/>
  <c r="B41" i="5"/>
  <c r="C41" i="5" s="1"/>
  <c r="D41" i="5" s="1"/>
  <c r="E41" i="5" s="1"/>
  <c r="B7" i="5"/>
  <c r="C7" i="5" s="1"/>
  <c r="D7" i="5" s="1"/>
  <c r="E7" i="5" s="1"/>
  <c r="B19" i="5"/>
  <c r="C19" i="5" s="1"/>
  <c r="D19" i="5" s="1"/>
  <c r="E19" i="5" s="1"/>
  <c r="B37" i="5"/>
  <c r="C37" i="5" s="1"/>
  <c r="D37" i="5" s="1"/>
  <c r="E37" i="5" s="1"/>
  <c r="B39" i="5"/>
  <c r="C39" i="5" s="1"/>
  <c r="D39" i="5" s="1"/>
  <c r="E39" i="5" s="1"/>
  <c r="B34" i="5"/>
  <c r="C34" i="5" s="1"/>
  <c r="D34" i="5" s="1"/>
  <c r="E34" i="5" s="1"/>
  <c r="B20" i="5"/>
  <c r="C20" i="5" s="1"/>
  <c r="D20" i="5" s="1"/>
  <c r="E20" i="5" s="1"/>
  <c r="B32" i="5"/>
  <c r="C32" i="5" s="1"/>
  <c r="D32" i="5" s="1"/>
  <c r="E32" i="5" s="1"/>
  <c r="B14" i="5"/>
  <c r="C14" i="5" s="1"/>
  <c r="D14" i="5" s="1"/>
  <c r="E14" i="5" s="1"/>
  <c r="B23" i="5"/>
  <c r="C23" i="5" s="1"/>
  <c r="D23" i="5" s="1"/>
  <c r="E23" i="5" s="1"/>
  <c r="B44" i="5"/>
  <c r="C44" i="5" s="1"/>
  <c r="D44" i="5" s="1"/>
  <c r="E44" i="5" s="1"/>
  <c r="B12" i="5"/>
  <c r="C12" i="5" s="1"/>
  <c r="D12" i="5" s="1"/>
  <c r="E12" i="5" s="1"/>
  <c r="B9" i="5"/>
  <c r="C9" i="5" s="1"/>
  <c r="D9" i="5" s="1"/>
  <c r="E9" i="5" s="1"/>
  <c r="B36" i="5"/>
  <c r="C36" i="5" s="1"/>
  <c r="D36" i="5" s="1"/>
  <c r="E36" i="5" s="1"/>
  <c r="B21" i="5"/>
  <c r="C21" i="5" s="1"/>
  <c r="D21" i="5" s="1"/>
  <c r="E21" i="5" s="1"/>
  <c r="B31" i="5"/>
  <c r="C31" i="5" s="1"/>
  <c r="D31" i="5" s="1"/>
  <c r="E31" i="5" s="1"/>
  <c r="B3" i="5"/>
  <c r="C3" i="5" s="1"/>
  <c r="D3" i="5" s="1"/>
  <c r="E3" i="5" s="1"/>
  <c r="B5" i="5"/>
  <c r="C5" i="5" s="1"/>
  <c r="D5" i="5" s="1"/>
  <c r="E5" i="5" s="1"/>
  <c r="B22" i="5"/>
  <c r="C22" i="5" s="1"/>
  <c r="D22" i="5" s="1"/>
  <c r="E22" i="5" s="1"/>
  <c r="B43" i="5"/>
  <c r="C43" i="5" s="1"/>
  <c r="D43" i="5" s="1"/>
  <c r="E43" i="5" s="1"/>
  <c r="B17" i="5"/>
  <c r="C17" i="5" s="1"/>
  <c r="D17" i="5" s="1"/>
  <c r="E17" i="5" s="1"/>
  <c r="B35" i="5"/>
  <c r="C35" i="5" s="1"/>
  <c r="D35" i="5" s="1"/>
  <c r="E35" i="5" s="1"/>
  <c r="B4" i="5"/>
  <c r="C4" i="5" s="1"/>
  <c r="D4" i="5" s="1"/>
  <c r="E4" i="5" s="1"/>
  <c r="B8" i="5"/>
  <c r="C8" i="5" s="1"/>
  <c r="D8" i="5" s="1"/>
  <c r="E8" i="5" s="1"/>
  <c r="B28" i="5"/>
  <c r="C28" i="5" s="1"/>
  <c r="D28" i="5" s="1"/>
  <c r="E28" i="5" s="1"/>
  <c r="B13" i="5"/>
  <c r="C13" i="5" s="1"/>
  <c r="D13" i="5" s="1"/>
  <c r="E13" i="5" s="1"/>
  <c r="B27" i="5"/>
  <c r="C27" i="5" s="1"/>
  <c r="D27" i="5" s="1"/>
  <c r="E27" i="5" s="1"/>
  <c r="B30" i="5"/>
  <c r="C30" i="5" s="1"/>
  <c r="D30" i="5" s="1"/>
  <c r="E30" i="5" s="1"/>
  <c r="B10" i="5"/>
  <c r="C10" i="5" s="1"/>
  <c r="D10" i="5" s="1"/>
  <c r="E10" i="5" s="1"/>
  <c r="B6" i="5"/>
  <c r="C6" i="5" s="1"/>
  <c r="D6" i="5" s="1"/>
  <c r="E6" i="5" s="1"/>
  <c r="B15" i="5"/>
  <c r="C15" i="5" s="1"/>
  <c r="D15" i="5" s="1"/>
  <c r="E15" i="5" s="1"/>
  <c r="B38" i="5"/>
  <c r="C38" i="5" s="1"/>
  <c r="D38" i="5" s="1"/>
  <c r="E38" i="5" s="1"/>
  <c r="B2" i="5"/>
  <c r="C2" i="5" s="1"/>
  <c r="D2" i="5" s="1"/>
  <c r="E2" i="5" s="1"/>
  <c r="B18" i="5"/>
  <c r="C18" i="5" s="1"/>
  <c r="D18" i="5" s="1"/>
  <c r="E18" i="5" s="1"/>
  <c r="B24" i="5"/>
  <c r="C24" i="5" s="1"/>
  <c r="D24" i="5" s="1"/>
  <c r="E24" i="5" s="1"/>
  <c r="B40" i="5"/>
  <c r="C40" i="5" s="1"/>
  <c r="D40" i="5" s="1"/>
  <c r="E40" i="5" s="1"/>
  <c r="B25" i="5"/>
  <c r="C25" i="5" s="1"/>
  <c r="D25" i="5" s="1"/>
  <c r="E25" i="5" s="1"/>
  <c r="B42" i="5"/>
  <c r="C42" i="5" s="1"/>
  <c r="D42" i="5" s="1"/>
  <c r="E42" i="5" s="1"/>
</calcChain>
</file>

<file path=xl/sharedStrings.xml><?xml version="1.0" encoding="utf-8"?>
<sst xmlns="http://schemas.openxmlformats.org/spreadsheetml/2006/main" count="773" uniqueCount="650">
  <si>
    <t>#</t>
  </si>
  <si>
    <t>SKATERS</t>
  </si>
  <si>
    <t>G</t>
  </si>
  <si>
    <t>GP</t>
  </si>
  <si>
    <t>A</t>
  </si>
  <si>
    <t>PTS</t>
  </si>
  <si>
    <t>P/GP</t>
  </si>
  <si>
    <t>S</t>
  </si>
  <si>
    <t>+/-</t>
  </si>
  <si>
    <t>PPG</t>
  </si>
  <si>
    <t>SHG</t>
  </si>
  <si>
    <t>PIM</t>
  </si>
  <si>
    <t>WG</t>
  </si>
  <si>
    <t>HITS</t>
  </si>
  <si>
    <t>FO</t>
  </si>
  <si>
    <t>FOW</t>
  </si>
  <si>
    <t>G%</t>
  </si>
  <si>
    <t>Average</t>
  </si>
  <si>
    <t>Standard Deviation</t>
  </si>
  <si>
    <t>Minimum Value</t>
  </si>
  <si>
    <t>Maximum Value</t>
  </si>
  <si>
    <t>Name</t>
  </si>
  <si>
    <t>Mythical Number</t>
  </si>
  <si>
    <t>Mythical Player Stats(Raw)</t>
  </si>
  <si>
    <t>Adjusted +/-</t>
  </si>
  <si>
    <t>Salary</t>
  </si>
  <si>
    <t xml:space="preserve">SlickJoey865457, </t>
  </si>
  <si>
    <t xml:space="preserve">Sanchin, </t>
  </si>
  <si>
    <t xml:space="preserve">Salt OG5, </t>
  </si>
  <si>
    <t xml:space="preserve">Ballzy06, </t>
  </si>
  <si>
    <t xml:space="preserve">xxmax88sniperxx, </t>
  </si>
  <si>
    <t xml:space="preserve">Bport Lax Beast, </t>
  </si>
  <si>
    <t xml:space="preserve">e n v i z n, </t>
  </si>
  <si>
    <t xml:space="preserve">Deadeye83, </t>
  </si>
  <si>
    <t xml:space="preserve">P4rty b0ii, </t>
  </si>
  <si>
    <t xml:space="preserve">Mr Clutch5712, </t>
  </si>
  <si>
    <t xml:space="preserve">R0WDY51, </t>
  </si>
  <si>
    <t xml:space="preserve">DontFWithFred, </t>
  </si>
  <si>
    <t xml:space="preserve">x Sals, </t>
  </si>
  <si>
    <t xml:space="preserve">Krumm, </t>
  </si>
  <si>
    <t xml:space="preserve">FALLN PEACEKEEPER, </t>
  </si>
  <si>
    <t xml:space="preserve">Condem3dKn1ght, </t>
  </si>
  <si>
    <t xml:space="preserve">PhysicalPhoenix, </t>
  </si>
  <si>
    <t xml:space="preserve">BROTHER forsakn, </t>
  </si>
  <si>
    <t xml:space="preserve">RGA BEAS MODE, </t>
  </si>
  <si>
    <t xml:space="preserve">Imperium aT, </t>
  </si>
  <si>
    <t xml:space="preserve">HERMANaTOR17, </t>
  </si>
  <si>
    <t xml:space="preserve">GTjerz17, </t>
  </si>
  <si>
    <t xml:space="preserve">Jarhead 4L, </t>
  </si>
  <si>
    <t xml:space="preserve">ov S1AY3R, </t>
  </si>
  <si>
    <t xml:space="preserve">Seahawk1032, </t>
  </si>
  <si>
    <t xml:space="preserve">ManualClapper, </t>
  </si>
  <si>
    <t xml:space="preserve">j LEMIEAUX63, </t>
  </si>
  <si>
    <t xml:space="preserve">trumpetguy200, </t>
  </si>
  <si>
    <t xml:space="preserve">Blacksoxabm, </t>
  </si>
  <si>
    <t xml:space="preserve">GratGA, </t>
  </si>
  <si>
    <t xml:space="preserve">yngwieesque, </t>
  </si>
  <si>
    <t xml:space="preserve">zs1l3ntk1lla, </t>
  </si>
  <si>
    <t xml:space="preserve">H 3 l l R 4 Z R, </t>
  </si>
  <si>
    <t xml:space="preserve">Larry810, </t>
  </si>
  <si>
    <t xml:space="preserve">Preacher2153, </t>
  </si>
  <si>
    <t xml:space="preserve">Mrnuggetmaster, </t>
  </si>
  <si>
    <t xml:space="preserve">mcmuffs, </t>
  </si>
  <si>
    <t xml:space="preserve">I Feel Evil, </t>
  </si>
  <si>
    <t xml:space="preserve">NorthWoods44, </t>
  </si>
  <si>
    <t xml:space="preserve">Shawn Bleau, </t>
  </si>
  <si>
    <t xml:space="preserve">The HockeyHoser, </t>
  </si>
  <si>
    <t xml:space="preserve">X lascivious X, </t>
  </si>
  <si>
    <t xml:space="preserve">XxElementalxX, </t>
  </si>
  <si>
    <t>Weights</t>
  </si>
  <si>
    <t>Mythic Rank</t>
  </si>
  <si>
    <t>Myth Player</t>
  </si>
  <si>
    <t>Totals</t>
  </si>
  <si>
    <t>Weighted Myth Player</t>
  </si>
  <si>
    <t>Rounded Salary</t>
  </si>
  <si>
    <t>Rough Salary</t>
  </si>
  <si>
    <t xml:space="preserve">UncagedxKracka, </t>
  </si>
  <si>
    <t xml:space="preserve">tandemtodd, </t>
  </si>
  <si>
    <t xml:space="preserve">Nightmare Ciel, </t>
  </si>
  <si>
    <t xml:space="preserve">legion4, </t>
  </si>
  <si>
    <t xml:space="preserve">l3us Driver, </t>
  </si>
  <si>
    <t xml:space="preserve">Darkn3ssUnbound, </t>
  </si>
  <si>
    <t xml:space="preserve">Codester109, </t>
  </si>
  <si>
    <t xml:space="preserve">CaptMorgan319, </t>
  </si>
  <si>
    <t xml:space="preserve">Bionic Duck 21, </t>
  </si>
  <si>
    <t>OTL</t>
  </si>
  <si>
    <t>OTW</t>
  </si>
  <si>
    <t>L</t>
  </si>
  <si>
    <t>W</t>
  </si>
  <si>
    <t>SO</t>
  </si>
  <si>
    <t>TOI</t>
  </si>
  <si>
    <t>SV%</t>
  </si>
  <si>
    <t>GAA</t>
  </si>
  <si>
    <t>SV</t>
  </si>
  <si>
    <t>GA</t>
  </si>
  <si>
    <t>SA</t>
  </si>
  <si>
    <t>GOALIES</t>
  </si>
  <si>
    <t>GNU GENERAL PUBLIC LICENSE</t>
  </si>
  <si>
    <t xml:space="preserve">                       Version 3, 29 June 2007</t>
  </si>
  <si>
    <t xml:space="preserve"> Copyright (C) 2007 Free Software Foundation, Inc. &lt;http://fsf.org/&gt;</t>
  </si>
  <si>
    <t xml:space="preserve"> Everyone is permitted to copy and distribute verbatim copies</t>
  </si>
  <si>
    <t xml:space="preserve"> of this license document, but changing it is not allowed.</t>
  </si>
  <si>
    <t xml:space="preserve">                            Preamble</t>
  </si>
  <si>
    <t xml:space="preserve">  The GNU General Public License is a free, copyleft license for</t>
  </si>
  <si>
    <t>software and other kinds of works.</t>
  </si>
  <si>
    <t xml:space="preserve">  The licenses for most software and other practical works are designed</t>
  </si>
  <si>
    <t>to take away your freedom to share and change the works.  By contrast,</t>
  </si>
  <si>
    <t>the GNU General Public License is intended to guarantee your freedom to</t>
  </si>
  <si>
    <t>share and change all versions of a program--to make sure it remains free</t>
  </si>
  <si>
    <t>software for all its users.  We, the Free Software Foundation, use the</t>
  </si>
  <si>
    <t>GNU General Public License for most of our software; it applies also to</t>
  </si>
  <si>
    <t>any other work released this way by its authors.  You can apply it to</t>
  </si>
  <si>
    <t>your programs, too.</t>
  </si>
  <si>
    <t xml:space="preserve">  When we speak of free software, we are referring to freedom, not</t>
  </si>
  <si>
    <t>price.  Our General Public Licenses are designed to make sure that you</t>
  </si>
  <si>
    <t>have the freedom to distribute copies of free software (and charge for</t>
  </si>
  <si>
    <t>them if you wish), that you receive source code or can get it if you</t>
  </si>
  <si>
    <t>want it, that you can change the software or use pieces of it in new</t>
  </si>
  <si>
    <t>free programs, and that you know you can do these things.</t>
  </si>
  <si>
    <t xml:space="preserve">  To protect your rights, we need to prevent others from denying you</t>
  </si>
  <si>
    <t>these rights or asking you to surrender the rights.  Therefore, you have</t>
  </si>
  <si>
    <t>certain responsibilities if you distribute copies of the software, or if</t>
  </si>
  <si>
    <t>you modify it: responsibilities to respect the freedom of others.</t>
  </si>
  <si>
    <t xml:space="preserve">  For example, if you distribute copies of such a program, whether</t>
  </si>
  <si>
    <t>gratis or for a fee, you must pass on to the recipients the same</t>
  </si>
  <si>
    <t>freedoms that you received.  You must make sure that they, too, receive</t>
  </si>
  <si>
    <t>or can get the source code.  And you must show them these terms so they</t>
  </si>
  <si>
    <t>know their rights.</t>
  </si>
  <si>
    <t xml:space="preserve">  Developers that use the GNU GPL protect your rights with two steps:</t>
  </si>
  <si>
    <t>(1) assert copyright on the software, and (2) offer you this License</t>
  </si>
  <si>
    <t>giving you legal permission to copy, distribute and/or modify it.</t>
  </si>
  <si>
    <t xml:space="preserve">  For the developers' and authors' protection, the GPL clearly explains</t>
  </si>
  <si>
    <t>that there is no warranty for this free software.  For both users' and</t>
  </si>
  <si>
    <t>authors' sake, the GPL requires that modified versions be marked as</t>
  </si>
  <si>
    <t>changed, so that their problems will not be attributed erroneously to</t>
  </si>
  <si>
    <t>authors of previous versions.</t>
  </si>
  <si>
    <t xml:space="preserve">  Some devices are designed to deny users access to install or run</t>
  </si>
  <si>
    <t>modified versions of the software inside them, although the manufacturer</t>
  </si>
  <si>
    <t>can do so.  This is fundamentally incompatible with the aim of</t>
  </si>
  <si>
    <t>protecting users' freedom to change the software.  The systematic</t>
  </si>
  <si>
    <t>pattern of such abuse occurs in the area of products for individuals to</t>
  </si>
  <si>
    <t>use, which is precisely where it is most unacceptable.  Therefore, we</t>
  </si>
  <si>
    <t>have designed this version of the GPL to prohibit the practice for those</t>
  </si>
  <si>
    <t>products.  If such problems arise substantially in other domains, we</t>
  </si>
  <si>
    <t>stand ready to extend this provision to those domains in future versions</t>
  </si>
  <si>
    <t>of the GPL, as needed to protect the freedom of users.</t>
  </si>
  <si>
    <t xml:space="preserve">  Finally, every program is threatened constantly by software patents.</t>
  </si>
  <si>
    <t>States should not allow patents to restrict development and use of</t>
  </si>
  <si>
    <t>software on general-purpose computers, but in those that do, we wish to</t>
  </si>
  <si>
    <t>avoid the special danger that patents applied to a free program could</t>
  </si>
  <si>
    <t>make it effectively proprietary.  To prevent this, the GPL assures that</t>
  </si>
  <si>
    <t>patents cannot be used to render the program non-free.</t>
  </si>
  <si>
    <t xml:space="preserve">  The precise terms and conditions for copying, distribution and</t>
  </si>
  <si>
    <t>modification follow.</t>
  </si>
  <si>
    <t xml:space="preserve">                       TERMS AND CONDITIONS</t>
  </si>
  <si>
    <t xml:space="preserve">  0. Definitions.</t>
  </si>
  <si>
    <t xml:space="preserve">  "This License" refers to version 3 of the GNU General Public License.</t>
  </si>
  <si>
    <t xml:space="preserve">  "Copyright" also means copyright-like laws that apply to other kinds of</t>
  </si>
  <si>
    <t>works, such as semiconductor masks.</t>
  </si>
  <si>
    <t xml:space="preserve">  "The Program" refers to any copyrightable work licensed under this</t>
  </si>
  <si>
    <t>License.  Each licensee is addressed as "you".  "Licensees" and</t>
  </si>
  <si>
    <t>recipients may be individuals or organizations.</t>
  </si>
  <si>
    <t xml:space="preserve">  To "modify" a work means to copy from or adapt all or part of the work</t>
  </si>
  <si>
    <t>in a fashion requiring copyright permission, other than the making of an</t>
  </si>
  <si>
    <t>exact copy.  The resulting work is called a "modified version" of the</t>
  </si>
  <si>
    <t>earlier work or a work "based on" the earlier work.</t>
  </si>
  <si>
    <t xml:space="preserve">  A "covered work" means either the unmodified Program or a work based</t>
  </si>
  <si>
    <t>on the Program.</t>
  </si>
  <si>
    <t xml:space="preserve">  To "propagate" a work means to do anything with it that, without</t>
  </si>
  <si>
    <t>permission, would make you directly or secondarily liable for</t>
  </si>
  <si>
    <t>infringement under applicable copyright law, except executing it on a</t>
  </si>
  <si>
    <t>computer or modifying a private copy.  Propagation includes copying,</t>
  </si>
  <si>
    <t>distribution (with or without modification), making available to the</t>
  </si>
  <si>
    <t>public, and in some countries other activities as well.</t>
  </si>
  <si>
    <t xml:space="preserve">  To "convey" a work means any kind of propagation that enables other</t>
  </si>
  <si>
    <t>parties to make or receive copies.  Mere interaction with a user through</t>
  </si>
  <si>
    <t>a computer network, with no transfer of a copy, is not conveying.</t>
  </si>
  <si>
    <t xml:space="preserve">  An interactive user interface displays "Appropriate Legal Notices"</t>
  </si>
  <si>
    <t>to the extent that it includes a convenient and prominently visible</t>
  </si>
  <si>
    <t>feature that (1) displays an appropriate copyright notice, and (2)</t>
  </si>
  <si>
    <t>tells the user that there is no warranty for the work (except to the</t>
  </si>
  <si>
    <t>extent that warranties are provided), that licensees may convey the</t>
  </si>
  <si>
    <t>work under this License, and how to view a copy of this License.  If</t>
  </si>
  <si>
    <t>the interface presents a list of user commands or options, such as a</t>
  </si>
  <si>
    <t>menu, a prominent item in the list meets this criterion.</t>
  </si>
  <si>
    <t xml:space="preserve">  1. Source Code.</t>
  </si>
  <si>
    <t xml:space="preserve">  The "source code" for a work means the preferred form of the work</t>
  </si>
  <si>
    <t>for making modifications to it.  "Object code" means any non-source</t>
  </si>
  <si>
    <t>form of a work.</t>
  </si>
  <si>
    <t xml:space="preserve">  A "Standard Interface" means an interface that either is an official</t>
  </si>
  <si>
    <t>standard defined by a recognized standards body, or, in the case of</t>
  </si>
  <si>
    <t>interfaces specified for a particular programming language, one that</t>
  </si>
  <si>
    <t>is widely used among developers working in that language.</t>
  </si>
  <si>
    <t xml:space="preserve">  The "System Libraries" of an executable work include anything, other</t>
  </si>
  <si>
    <t>than the work as a whole, that (a) is included in the normal form of</t>
  </si>
  <si>
    <t>packaging a Major Component, but which is not part of that Major</t>
  </si>
  <si>
    <t>Component, and (b) serves only to enable use of the work with that</t>
  </si>
  <si>
    <t>Major Component, or to implement a Standard Interface for which an</t>
  </si>
  <si>
    <t>implementation is available to the public in source code form.  A</t>
  </si>
  <si>
    <t>Major Component, in this context, means a major essential component</t>
  </si>
  <si>
    <t>(kernel, window system, and so on) of the specific operating system</t>
  </si>
  <si>
    <t>(if any) on which the executable work runs, or a compiler used to</t>
  </si>
  <si>
    <t>produce the work, or an object code interpreter used to run it.</t>
  </si>
  <si>
    <t xml:space="preserve">  The "Corresponding Source" for a work in object code form means all</t>
  </si>
  <si>
    <t>the source code needed to generate, install, and (for an executable</t>
  </si>
  <si>
    <t>work) run the object code and to modify the work, including scripts to</t>
  </si>
  <si>
    <t>control those activities.  However, it does not include the work's</t>
  </si>
  <si>
    <t>System Libraries, or general-purpose tools or generally available free</t>
  </si>
  <si>
    <t>programs which are used unmodified in performing those activities but</t>
  </si>
  <si>
    <t>which are not part of the work.  For example, Corresponding Source</t>
  </si>
  <si>
    <t>includes interface definition files associated with source files for</t>
  </si>
  <si>
    <t>the work, and the source code for shared libraries and dynamically</t>
  </si>
  <si>
    <t>linked subprograms that the work is specifically designed to require,</t>
  </si>
  <si>
    <t>such as by intimate data communication or control flow between those</t>
  </si>
  <si>
    <t>subprograms and other parts of the work.</t>
  </si>
  <si>
    <t xml:space="preserve">  The Corresponding Source need not include anything that users</t>
  </si>
  <si>
    <t>can regenerate automatically from other parts of the Corresponding</t>
  </si>
  <si>
    <t>Source.</t>
  </si>
  <si>
    <t xml:space="preserve">  The Corresponding Source for a work in source code form is that</t>
  </si>
  <si>
    <t>same work.</t>
  </si>
  <si>
    <t xml:space="preserve">  2. Basic Permissions.</t>
  </si>
  <si>
    <t xml:space="preserve">  All rights granted under this License are granted for the term of</t>
  </si>
  <si>
    <t>copyright on the Program, and are irrevocable provided the stated</t>
  </si>
  <si>
    <t>conditions are met.  This License explicitly affirms your unlimited</t>
  </si>
  <si>
    <t>permission to run the unmodified Program.  The output from running a</t>
  </si>
  <si>
    <t>covered work is covered by this License only if the output, given its</t>
  </si>
  <si>
    <t>content, constitutes a covered work.  This License acknowledges your</t>
  </si>
  <si>
    <t>rights of fair use or other equivalent, as provided by copyright law.</t>
  </si>
  <si>
    <t xml:space="preserve">  You may make, run and propagate covered works that you do not</t>
  </si>
  <si>
    <t>convey, without conditions so long as your license otherwise remains</t>
  </si>
  <si>
    <t>in force.  You may convey covered works to others for the sole purpose</t>
  </si>
  <si>
    <t>of having them make modifications exclusively for you, or provide you</t>
  </si>
  <si>
    <t>with facilities for running those works, provided that you comply with</t>
  </si>
  <si>
    <t>the terms of this License in conveying all material for which you do</t>
  </si>
  <si>
    <t>not control copyright.  Those thus making or running the covered works</t>
  </si>
  <si>
    <t>for you must do so exclusively on your behalf, under your direction</t>
  </si>
  <si>
    <t>and control, on terms that prohibit them from making any copies of</t>
  </si>
  <si>
    <t>your copyrighted material outside their relationship with you.</t>
  </si>
  <si>
    <t xml:space="preserve">  Conveying under any other circumstances is permitted solely under</t>
  </si>
  <si>
    <t>the conditions stated below.  Sublicensing is not allowed; section 10</t>
  </si>
  <si>
    <t>makes it unnecessary.</t>
  </si>
  <si>
    <t xml:space="preserve">  3. Protecting Users' Legal Rights From Anti-Circumvention Law.</t>
  </si>
  <si>
    <t xml:space="preserve">  No covered work shall be deemed part of an effective technological</t>
  </si>
  <si>
    <t>measure under any applicable law fulfilling obligations under article</t>
  </si>
  <si>
    <t>11 of the WIPO copyright treaty adopted on 20 December 1996, or</t>
  </si>
  <si>
    <t>similar laws prohibiting or restricting circumvention of such</t>
  </si>
  <si>
    <t>measures.</t>
  </si>
  <si>
    <t xml:space="preserve">  When you convey a covered work, you waive any legal power to forbid</t>
  </si>
  <si>
    <t>circumvention of technological measures to the extent such circumvention</t>
  </si>
  <si>
    <t>is effected by exercising rights under this License with respect to</t>
  </si>
  <si>
    <t>the covered work, and you disclaim any intention to limit operation or</t>
  </si>
  <si>
    <t>modification of the work as a means of enforcing, against the work's</t>
  </si>
  <si>
    <t>users, your or third parties' legal rights to forbid circumvention of</t>
  </si>
  <si>
    <t>technological measures.</t>
  </si>
  <si>
    <t xml:space="preserve">  4. Conveying Verbatim Copies.</t>
  </si>
  <si>
    <t xml:space="preserve">  You may convey verbatim copies of the Program's source code as you</t>
  </si>
  <si>
    <t>receive it, in any medium, provided that you conspicuously and</t>
  </si>
  <si>
    <t>appropriately publish on each copy an appropriate copyright notice;</t>
  </si>
  <si>
    <t>keep intact all notices stating that this License and any</t>
  </si>
  <si>
    <t>non-permissive terms added in accord with section 7 apply to the code;</t>
  </si>
  <si>
    <t>keep intact all notices of the absence of any warranty; and give all</t>
  </si>
  <si>
    <t>recipients a copy of this License along with the Program.</t>
  </si>
  <si>
    <t xml:space="preserve">  You may charge any price or no price for each copy that you convey,</t>
  </si>
  <si>
    <t>and you may offer support or warranty protection for a fee.</t>
  </si>
  <si>
    <t xml:space="preserve">  5. Conveying Modified Source Versions.</t>
  </si>
  <si>
    <t xml:space="preserve">  You may convey a work based on the Program, or the modifications to</t>
  </si>
  <si>
    <t>produce it from the Program, in the form of source code under the</t>
  </si>
  <si>
    <t>terms of section 4, provided that you also meet all of these conditions:</t>
  </si>
  <si>
    <t xml:space="preserve">    a) The work must carry prominent notices stating that you modified</t>
  </si>
  <si>
    <t xml:space="preserve">    it, and giving a relevant date.</t>
  </si>
  <si>
    <t xml:space="preserve">    b) The work must carry prominent notices stating that it is</t>
  </si>
  <si>
    <t xml:space="preserve">    released under this License and any conditions added under section</t>
  </si>
  <si>
    <t xml:space="preserve">    7.  This requirement modifies the requirement in section 4 to</t>
  </si>
  <si>
    <t xml:space="preserve">    "keep intact all notices".</t>
  </si>
  <si>
    <t xml:space="preserve">    c) You must license the entire work, as a whole, under this</t>
  </si>
  <si>
    <t xml:space="preserve">    License to anyone who comes into possession of a copy.  This</t>
  </si>
  <si>
    <t xml:space="preserve">    License will therefore apply, along with any applicable section 7</t>
  </si>
  <si>
    <t xml:space="preserve">    additional terms, to the whole of the work, and all its parts,</t>
  </si>
  <si>
    <t xml:space="preserve">    regardless of how they are packaged.  This License gives no</t>
  </si>
  <si>
    <t xml:space="preserve">    permission to license the work in any other way, but it does not</t>
  </si>
  <si>
    <t xml:space="preserve">    invalidate such permission if you have separately received it.</t>
  </si>
  <si>
    <t xml:space="preserve">    d) If the work has interactive user interfaces, each must display</t>
  </si>
  <si>
    <t xml:space="preserve">    Appropriate Legal Notices; however, if the Program has interactive</t>
  </si>
  <si>
    <t xml:space="preserve">    interfaces that do not display Appropriate Legal Notices, your</t>
  </si>
  <si>
    <t xml:space="preserve">    work need not make them do so.</t>
  </si>
  <si>
    <t xml:space="preserve">  A compilation of a covered work with other separate and independent</t>
  </si>
  <si>
    <t>works, which are not by their nature extensions of the covered work,</t>
  </si>
  <si>
    <t>and which are not combined with it such as to form a larger program,</t>
  </si>
  <si>
    <t>in or on a volume of a storage or distribution medium, is called an</t>
  </si>
  <si>
    <t>aggregate if the compilation and its resulting copyright are not</t>
  </si>
  <si>
    <t>used to limit the access or legal rights of the compilation's users</t>
  </si>
  <si>
    <t>beyond what the individual works permit.  Inclusion of a covered work</t>
  </si>
  <si>
    <t>in an aggregate does not cause this License to apply to the other</t>
  </si>
  <si>
    <t>parts of the aggregate.</t>
  </si>
  <si>
    <t xml:space="preserve">  6. Conveying Non-Source Forms.</t>
  </si>
  <si>
    <t xml:space="preserve">  You may convey a covered work in object code form under the terms</t>
  </si>
  <si>
    <t>of sections 4 and 5, provided that you also convey the</t>
  </si>
  <si>
    <t>machine-readable Corresponding Source under the terms of this License,</t>
  </si>
  <si>
    <t>in one of these ways:</t>
  </si>
  <si>
    <t xml:space="preserve">    a) Convey the object code in, or embodied in, a physical product</t>
  </si>
  <si>
    <t xml:space="preserve">    (including a physical distribution medium), accompanied by the</t>
  </si>
  <si>
    <t xml:space="preserve">    Corresponding Source fixed on a durable physical medium</t>
  </si>
  <si>
    <t xml:space="preserve">    customarily used for software interchange.</t>
  </si>
  <si>
    <t xml:space="preserve">    b) Convey the object code in, or embodied in, a physical product</t>
  </si>
  <si>
    <t xml:space="preserve">    (including a physical distribution medium), accompanied by a</t>
  </si>
  <si>
    <t xml:space="preserve">    written offer, valid for at least three years and valid for as</t>
  </si>
  <si>
    <t xml:space="preserve">    long as you offer spare parts or customer support for that product</t>
  </si>
  <si>
    <t xml:space="preserve">    model, to give anyone who possesses the object code either (1) a</t>
  </si>
  <si>
    <t xml:space="preserve">    copy of the Corresponding Source for all the software in the</t>
  </si>
  <si>
    <t xml:space="preserve">    product that is covered by this License, on a durable physical</t>
  </si>
  <si>
    <t xml:space="preserve">    medium customarily used for software interchange, for a price no</t>
  </si>
  <si>
    <t xml:space="preserve">    more than your reasonable cost of physically performing this</t>
  </si>
  <si>
    <t xml:space="preserve">    conveying of source, or (2) access to copy the</t>
  </si>
  <si>
    <t xml:space="preserve">    Corresponding Source from a network server at no charge.</t>
  </si>
  <si>
    <t xml:space="preserve">    c) Convey individual copies of the object code with a copy of the</t>
  </si>
  <si>
    <t xml:space="preserve">    written offer to provide the Corresponding Source.  This</t>
  </si>
  <si>
    <t xml:space="preserve">    alternative is allowed only occasionally and noncommercially, and</t>
  </si>
  <si>
    <t xml:space="preserve">    only if you received the object code with such an offer, in accord</t>
  </si>
  <si>
    <t xml:space="preserve">    with subsection 6b.</t>
  </si>
  <si>
    <t xml:space="preserve">    d) Convey the object code by offering access from a designated</t>
  </si>
  <si>
    <t xml:space="preserve">    place (gratis or for a charge), and offer equivalent access to the</t>
  </si>
  <si>
    <t xml:space="preserve">    Corresponding Source in the same way through the same place at no</t>
  </si>
  <si>
    <t xml:space="preserve">    further charge.  You need not require recipients to copy the</t>
  </si>
  <si>
    <t xml:space="preserve">    Corresponding Source along with the object code.  If the place to</t>
  </si>
  <si>
    <t xml:space="preserve">    copy the object code is a network server, the Corresponding Source</t>
  </si>
  <si>
    <t xml:space="preserve">    may be on a different server (operated by you or a third party)</t>
  </si>
  <si>
    <t xml:space="preserve">    that supports equivalent copying facilities, provided you maintain</t>
  </si>
  <si>
    <t xml:space="preserve">    clear directions next to the object code saying where to find the</t>
  </si>
  <si>
    <t xml:space="preserve">    Corresponding Source.  Regardless of what server hosts the</t>
  </si>
  <si>
    <t xml:space="preserve">    Corresponding Source, you remain obligated to ensure that it is</t>
  </si>
  <si>
    <t xml:space="preserve">    available for as long as needed to satisfy these requirements.</t>
  </si>
  <si>
    <t xml:space="preserve">    e) Convey the object code using peer-to-peer transmission, provided</t>
  </si>
  <si>
    <t xml:space="preserve">    you inform other peers where the object code and Corresponding</t>
  </si>
  <si>
    <t xml:space="preserve">    Source of the work are being offered to the general public at no</t>
  </si>
  <si>
    <t xml:space="preserve">    charge under subsection 6d.</t>
  </si>
  <si>
    <t xml:space="preserve">  A separable portion of the object code, whose source code is excluded</t>
  </si>
  <si>
    <t>from the Corresponding Source as a System Library, need not be</t>
  </si>
  <si>
    <t>included in conveying the object code work.</t>
  </si>
  <si>
    <t xml:space="preserve">  A "User Product" is either (1) a "consumer product", which means any</t>
  </si>
  <si>
    <t>tangible personal property which is normally used for personal, family,</t>
  </si>
  <si>
    <t>or household purposes, or (2) anything designed or sold for incorporation</t>
  </si>
  <si>
    <t>into a dwelling.  In determining whether a product is a consumer product,</t>
  </si>
  <si>
    <t>doubtful cases shall be resolved in favor of coverage.  For a particular</t>
  </si>
  <si>
    <t>product received by a particular user, "normally used" refers to a</t>
  </si>
  <si>
    <t>typical or common use of that class of product, regardless of the status</t>
  </si>
  <si>
    <t>of the particular user or of the way in which the particular user</t>
  </si>
  <si>
    <t>actually uses, or expects or is expected to use, the product.  A product</t>
  </si>
  <si>
    <t>is a consumer product regardless of whether the product has substantial</t>
  </si>
  <si>
    <t>commercial, industrial or non-consumer uses, unless such uses represent</t>
  </si>
  <si>
    <t>the only significant mode of use of the product.</t>
  </si>
  <si>
    <t xml:space="preserve">  "Installation Information" for a User Product means any methods,</t>
  </si>
  <si>
    <t>procedures, authorization keys, or other information required to install</t>
  </si>
  <si>
    <t>and execute modified versions of a covered work in that User Product from</t>
  </si>
  <si>
    <t>a modified version of its Corresponding Source.  The information must</t>
  </si>
  <si>
    <t>suffice to ensure that the continued functioning of the modified object</t>
  </si>
  <si>
    <t>code is in no case prevented or interfered with solely because</t>
  </si>
  <si>
    <t>modification has been made.</t>
  </si>
  <si>
    <t xml:space="preserve">  If you convey an object code work under this section in, or with, or</t>
  </si>
  <si>
    <t>specifically for use in, a User Product, and the conveying occurs as</t>
  </si>
  <si>
    <t>part of a transaction in which the right of possession and use of the</t>
  </si>
  <si>
    <t>User Product is transferred to the recipient in perpetuity or for a</t>
  </si>
  <si>
    <t>fixed term (regardless of how the transaction is characterized), the</t>
  </si>
  <si>
    <t>Corresponding Source conveyed under this section must be accompanied</t>
  </si>
  <si>
    <t>by the Installation Information.  But this requirement does not apply</t>
  </si>
  <si>
    <t>if neither you nor any third party retains the ability to install</t>
  </si>
  <si>
    <t>modified object code on the User Product (for example, the work has</t>
  </si>
  <si>
    <t>been installed in ROM).</t>
  </si>
  <si>
    <t xml:space="preserve">  The requirement to provide Installation Information does not include a</t>
  </si>
  <si>
    <t>requirement to continue to provide support service, warranty, or updates</t>
  </si>
  <si>
    <t>for a work that has been modified or installed by the recipient, or for</t>
  </si>
  <si>
    <t>the User Product in which it has been modified or installed.  Access to a</t>
  </si>
  <si>
    <t>network may be denied when the modification itself materially and</t>
  </si>
  <si>
    <t>adversely affects the operation of the network or violates the rules and</t>
  </si>
  <si>
    <t>protocols for communication across the network.</t>
  </si>
  <si>
    <t xml:space="preserve">  Corresponding Source conveyed, and Installation Information provided,</t>
  </si>
  <si>
    <t>in accord with this section must be in a format that is publicly</t>
  </si>
  <si>
    <t>documented (and with an implementation available to the public in</t>
  </si>
  <si>
    <t>source code form), and must require no special password or key for</t>
  </si>
  <si>
    <t>unpacking, reading or copying.</t>
  </si>
  <si>
    <t xml:space="preserve">  7. Additional Terms.</t>
  </si>
  <si>
    <t xml:space="preserve">  "Additional permissions" are terms that supplement the terms of this</t>
  </si>
  <si>
    <t>License by making exceptions from one or more of its conditions.</t>
  </si>
  <si>
    <t>Additional permissions that are applicable to the entire Program shall</t>
  </si>
  <si>
    <t>be treated as though they were included in this License, to the extent</t>
  </si>
  <si>
    <t>that they are valid under applicable law.  If additional permissions</t>
  </si>
  <si>
    <t>apply only to part of the Program, that part may be used separately</t>
  </si>
  <si>
    <t>under those permissions, but the entire Program remains governed by</t>
  </si>
  <si>
    <t>this License without regard to the additional permissions.</t>
  </si>
  <si>
    <t xml:space="preserve">  When you convey a copy of a covered work, you may at your option</t>
  </si>
  <si>
    <t>remove any additional permissions from that copy, or from any part of</t>
  </si>
  <si>
    <t>it.  (Additional permissions may be written to require their own</t>
  </si>
  <si>
    <t>removal in certain cases when you modify the work.)  You may place</t>
  </si>
  <si>
    <t>additional permissions on material, added by you to a covered work,</t>
  </si>
  <si>
    <t>for which you have or can give appropriate copyright permission.</t>
  </si>
  <si>
    <t xml:space="preserve">  Notwithstanding any other provision of this License, for material you</t>
  </si>
  <si>
    <t>add to a covered work, you may (if authorized by the copyright holders of</t>
  </si>
  <si>
    <t>that material) supplement the terms of this License with terms:</t>
  </si>
  <si>
    <t xml:space="preserve">    a) Disclaiming warranty or limiting liability differently from the</t>
  </si>
  <si>
    <t xml:space="preserve">    terms of sections 15 and 16 of this License; or</t>
  </si>
  <si>
    <t xml:space="preserve">    b) Requiring preservation of specified reasonable legal notices or</t>
  </si>
  <si>
    <t xml:space="preserve">    author attributions in that material or in the Appropriate Legal</t>
  </si>
  <si>
    <t xml:space="preserve">    Notices displayed by works containing it; or</t>
  </si>
  <si>
    <t xml:space="preserve">    c) Prohibiting misrepresentation of the origin of that material, or</t>
  </si>
  <si>
    <t xml:space="preserve">    requiring that modified versions of such material be marked in</t>
  </si>
  <si>
    <t xml:space="preserve">    reasonable ways as different from the original version; or</t>
  </si>
  <si>
    <t xml:space="preserve">    d) Limiting the use for publicity purposes of names of licensors or</t>
  </si>
  <si>
    <t xml:space="preserve">    authors of the material; or</t>
  </si>
  <si>
    <t xml:space="preserve">    e) Declining to grant rights under trademark law for use of some</t>
  </si>
  <si>
    <t xml:space="preserve">    trade names, trademarks, or service marks; or</t>
  </si>
  <si>
    <t xml:space="preserve">    f) Requiring indemnification of licensors and authors of that</t>
  </si>
  <si>
    <t xml:space="preserve">    material by anyone who conveys the material (or modified versions of</t>
  </si>
  <si>
    <t xml:space="preserve">    it) with contractual assumptions of liability to the recipient, for</t>
  </si>
  <si>
    <t xml:space="preserve">    any liability that these contractual assumptions directly impose on</t>
  </si>
  <si>
    <t xml:space="preserve">    those licensors and authors.</t>
  </si>
  <si>
    <t xml:space="preserve">  All other non-permissive additional terms are considered "further</t>
  </si>
  <si>
    <t>restrictions" within the meaning of section 10.  If the Program as you</t>
  </si>
  <si>
    <t>received it, or any part of it, contains a notice stating that it is</t>
  </si>
  <si>
    <t>governed by this License along with a term that is a further</t>
  </si>
  <si>
    <t>restriction, you may remove that term.  If a license document contains</t>
  </si>
  <si>
    <t>a further restriction but permits relicensing or conveying under this</t>
  </si>
  <si>
    <t>License, you may add to a covered work material governed by the terms</t>
  </si>
  <si>
    <t>of that license document, provided that the further restriction does</t>
  </si>
  <si>
    <t>not survive such relicensing or conveying.</t>
  </si>
  <si>
    <t xml:space="preserve">  If you add terms to a covered work in accord with this section, you</t>
  </si>
  <si>
    <t>must place, in the relevant source files, a statement of the</t>
  </si>
  <si>
    <t>additional terms that apply to those files, or a notice indicating</t>
  </si>
  <si>
    <t>where to find the applicable terms.</t>
  </si>
  <si>
    <t xml:space="preserve">  Additional terms, permissive or non-permissive, may be stated in the</t>
  </si>
  <si>
    <t>form of a separately written license, or stated as exceptions;</t>
  </si>
  <si>
    <t>the above requirements apply either way.</t>
  </si>
  <si>
    <t xml:space="preserve">  8. Termination.</t>
  </si>
  <si>
    <t xml:space="preserve">  You may not propagate or modify a covered work except as expressly</t>
  </si>
  <si>
    <t>provided under this License.  Any attempt otherwise to propagate or</t>
  </si>
  <si>
    <t>modify it is void, and will automatically terminate your rights under</t>
  </si>
  <si>
    <t>this License (including any patent licenses granted under the third</t>
  </si>
  <si>
    <t>paragraph of section 11).</t>
  </si>
  <si>
    <t xml:space="preserve">  However, if you cease all violation of this License, then your</t>
  </si>
  <si>
    <t>license from a particular copyright holder is reinstated (a)</t>
  </si>
  <si>
    <t>provisionally, unless and until the copyright holder explicitly and</t>
  </si>
  <si>
    <t>finally terminates your license, and (b) permanently, if the copyright</t>
  </si>
  <si>
    <t>holder fails to notify you of the violation by some reasonable means</t>
  </si>
  <si>
    <t>prior to 60 days after the cessation.</t>
  </si>
  <si>
    <t xml:space="preserve">  Moreover, your license from a particular copyright holder is</t>
  </si>
  <si>
    <t>reinstated permanently if the copyright holder notifies you of the</t>
  </si>
  <si>
    <t>violation by some reasonable means, this is the first time you have</t>
  </si>
  <si>
    <t>received notice of violation of this License (for any work) from that</t>
  </si>
  <si>
    <t>copyright holder, and you cure the violation prior to 30 days after</t>
  </si>
  <si>
    <t>your receipt of the notice.</t>
  </si>
  <si>
    <t xml:space="preserve">  Termination of your rights under this section does not terminate the</t>
  </si>
  <si>
    <t>licenses of parties who have received copies or rights from you under</t>
  </si>
  <si>
    <t>this License.  If your rights have been terminated and not permanently</t>
  </si>
  <si>
    <t>reinstated, you do not qualify to receive new licenses for the same</t>
  </si>
  <si>
    <t>material under section 10.</t>
  </si>
  <si>
    <t xml:space="preserve">  9. Acceptance Not Required for Having Copies.</t>
  </si>
  <si>
    <t xml:space="preserve">  You are not required to accept this License in order to receive or</t>
  </si>
  <si>
    <t>run a copy of the Program.  Ancillary propagation of a covered work</t>
  </si>
  <si>
    <t>occurring solely as a consequence of using peer-to-peer transmission</t>
  </si>
  <si>
    <t>to receive a copy likewise does not require acceptance.  However,</t>
  </si>
  <si>
    <t>nothing other than this License grants you permission to propagate or</t>
  </si>
  <si>
    <t>modify any covered work.  These actions infringe copyright if you do</t>
  </si>
  <si>
    <t>not accept this License.  Therefore, by modifying or propagating a</t>
  </si>
  <si>
    <t>covered work, you indicate your acceptance of this License to do so.</t>
  </si>
  <si>
    <t xml:space="preserve">  10. Automatic Licensing of Downstream Recipients.</t>
  </si>
  <si>
    <t xml:space="preserve">  Each time you convey a covered work, the recipient automatically</t>
  </si>
  <si>
    <t>receives a license from the original licensors, to run, modify and</t>
  </si>
  <si>
    <t>propagate that work, subject to this License.  You are not responsible</t>
  </si>
  <si>
    <t>for enforcing compliance by third parties with this License.</t>
  </si>
  <si>
    <t xml:space="preserve">  An "entity transaction" is a transaction transferring control of an</t>
  </si>
  <si>
    <t>organization, or substantially all assets of one, or subdividing an</t>
  </si>
  <si>
    <t>organization, or merging organizations.  If propagation of a covered</t>
  </si>
  <si>
    <t>work results from an entity transaction, each party to that</t>
  </si>
  <si>
    <t>transaction who receives a copy of the work also receives whatever</t>
  </si>
  <si>
    <t>licenses to the work the party's predecessor in interest had or could</t>
  </si>
  <si>
    <t>give under the previous paragraph, plus a right to possession of the</t>
  </si>
  <si>
    <t>Corresponding Source of the work from the predecessor in interest, if</t>
  </si>
  <si>
    <t>the predecessor has it or can get it with reasonable efforts.</t>
  </si>
  <si>
    <t xml:space="preserve">  You may not impose any further restrictions on the exercise of the</t>
  </si>
  <si>
    <t>rights granted or affirmed under this License.  For example, you may</t>
  </si>
  <si>
    <t>not impose a license fee, royalty, or other charge for exercise of</t>
  </si>
  <si>
    <t>rights granted under this License, and you may not initiate litigation</t>
  </si>
  <si>
    <t>(including a cross-claim or counterclaim in a lawsuit) alleging that</t>
  </si>
  <si>
    <t>any patent claim is infringed by making, using, selling, offering for</t>
  </si>
  <si>
    <t>sale, or importing the Program or any portion of it.</t>
  </si>
  <si>
    <t xml:space="preserve">  11. Patents.</t>
  </si>
  <si>
    <t xml:space="preserve">  A "contributor" is a copyright holder who authorizes use under this</t>
  </si>
  <si>
    <t>License of the Program or a work on which the Program is based.  The</t>
  </si>
  <si>
    <t>work thus licensed is called the contributor's "contributor version".</t>
  </si>
  <si>
    <t xml:space="preserve">  A contributor's "essential patent claims" are all patent claims</t>
  </si>
  <si>
    <t>owned or controlled by the contributor, whether already acquired or</t>
  </si>
  <si>
    <t>hereafter acquired, that would be infringed by some manner, permitted</t>
  </si>
  <si>
    <t>by this License, of making, using, or selling its contributor version,</t>
  </si>
  <si>
    <t>but do not include claims that would be infringed only as a</t>
  </si>
  <si>
    <t>consequence of further modification of the contributor version.  For</t>
  </si>
  <si>
    <t>purposes of this definition, "control" includes the right to grant</t>
  </si>
  <si>
    <t>patent sublicenses in a manner consistent with the requirements of</t>
  </si>
  <si>
    <t>this License.</t>
  </si>
  <si>
    <t xml:space="preserve">  Each contributor grants you a non-exclusive, worldwide, royalty-free</t>
  </si>
  <si>
    <t>patent license under the contributor's essential patent claims, to</t>
  </si>
  <si>
    <t>make, use, sell, offer for sale, import and otherwise run, modify and</t>
  </si>
  <si>
    <t>propagate the contents of its contributor version.</t>
  </si>
  <si>
    <t xml:space="preserve">  In the following three paragraphs, a "patent license" is any express</t>
  </si>
  <si>
    <t>agreement or commitment, however denominated, not to enforce a patent</t>
  </si>
  <si>
    <t>(such as an express permission to practice a patent or covenant not to</t>
  </si>
  <si>
    <t>sue for patent infringement).  To "grant" such a patent license to a</t>
  </si>
  <si>
    <t>party means to make such an agreement or commitment not to enforce a</t>
  </si>
  <si>
    <t>patent against the party.</t>
  </si>
  <si>
    <t xml:space="preserve">  If you convey a covered work, knowingly relying on a patent license,</t>
  </si>
  <si>
    <t>and the Corresponding Source of the work is not available for anyone</t>
  </si>
  <si>
    <t>to copy, free of charge and under the terms of this License, through a</t>
  </si>
  <si>
    <t>publicly available network server or other readily accessible means,</t>
  </si>
  <si>
    <t>then you must either (1) cause the Corresponding Source to be so</t>
  </si>
  <si>
    <t>available, or (2) arrange to deprive yourself of the benefit of the</t>
  </si>
  <si>
    <t>patent license for this particular work, or (3) arrange, in a manner</t>
  </si>
  <si>
    <t>consistent with the requirements of this License, to extend the patent</t>
  </si>
  <si>
    <t>license to downstream recipients.  "Knowingly relying" means you have</t>
  </si>
  <si>
    <t>actual knowledge that, but for the patent license, your conveying the</t>
  </si>
  <si>
    <t>covered work in a country, or your recipient's use of the covered work</t>
  </si>
  <si>
    <t>in a country, would infringe one or more identifiable patents in that</t>
  </si>
  <si>
    <t>country that you have reason to believe are valid.</t>
  </si>
  <si>
    <t xml:space="preserve">  If, pursuant to or in connection with a single transaction or</t>
  </si>
  <si>
    <t>arrangement, you convey, or propagate by procuring conveyance of, a</t>
  </si>
  <si>
    <t>covered work, and grant a patent license to some of the parties</t>
  </si>
  <si>
    <t>receiving the covered work authorizing them to use, propagate, modify</t>
  </si>
  <si>
    <t>or convey a specific copy of the covered work, then the patent license</t>
  </si>
  <si>
    <t>you grant is automatically extended to all recipients of the covered</t>
  </si>
  <si>
    <t>work and works based on it.</t>
  </si>
  <si>
    <t xml:space="preserve">  A patent license is "discriminatory" if it does not include within</t>
  </si>
  <si>
    <t>the scope of its coverage, prohibits the exercise of, or is</t>
  </si>
  <si>
    <t>conditioned on the non-exercise of one or more of the rights that are</t>
  </si>
  <si>
    <t>specifically granted under this License.  You may not convey a covered</t>
  </si>
  <si>
    <t>work if you are a party to an arrangement with a third party that is</t>
  </si>
  <si>
    <t>in the business of distributing software, under which you make payment</t>
  </si>
  <si>
    <t>to the third party based on the extent of your activity of conveying</t>
  </si>
  <si>
    <t>the work, and under which the third party grants, to any of the</t>
  </si>
  <si>
    <t>parties who would receive the covered work from you, a discriminatory</t>
  </si>
  <si>
    <t>patent license (a) in connection with copies of the covered work</t>
  </si>
  <si>
    <t>conveyed by you (or copies made from those copies), or (b) primarily</t>
  </si>
  <si>
    <t>for and in connection with specific products or compilations that</t>
  </si>
  <si>
    <t>contain the covered work, unless you entered into that arrangement,</t>
  </si>
  <si>
    <t>or that patent license was granted, prior to 28 March 2007.</t>
  </si>
  <si>
    <t xml:space="preserve">  Nothing in this License shall be construed as excluding or limiting</t>
  </si>
  <si>
    <t>any implied license or other defenses to infringement that may</t>
  </si>
  <si>
    <t>otherwise be available to you under applicable patent law.</t>
  </si>
  <si>
    <t xml:space="preserve">  12. No Surrender of Others' Freedom.</t>
  </si>
  <si>
    <t xml:space="preserve">  If conditions are imposed on you (whether by court order, agreement or</t>
  </si>
  <si>
    <t>otherwise) that contradict the conditions of this License, they do not</t>
  </si>
  <si>
    <t>excuse you from the conditions of this License.  If you cannot convey a</t>
  </si>
  <si>
    <t>covered work so as to satisfy simultaneously your obligations under this</t>
  </si>
  <si>
    <t>License and any other pertinent obligations, then as a consequence you may</t>
  </si>
  <si>
    <t>not convey it at all.  For example, if you agree to terms that obligate you</t>
  </si>
  <si>
    <t>to collect a royalty for further conveying from those to whom you convey</t>
  </si>
  <si>
    <t>the Program, the only way you could satisfy both those terms and this</t>
  </si>
  <si>
    <t>License would be to refrain entirely from conveying the Program.</t>
  </si>
  <si>
    <t xml:space="preserve">  13. Use with the GNU Affero General Public License.</t>
  </si>
  <si>
    <t xml:space="preserve">  Notwithstanding any other provision of this License, you have</t>
  </si>
  <si>
    <t>permission to link or combine any covered work with a work licensed</t>
  </si>
  <si>
    <t>under version 3 of the GNU Affero General Public License into a single</t>
  </si>
  <si>
    <t>combined work, and to convey the resulting work.  The terms of this</t>
  </si>
  <si>
    <t>License will continue to apply to the part which is the covered work,</t>
  </si>
  <si>
    <t>but the special requirements of the GNU Affero General Public License,</t>
  </si>
  <si>
    <t>section 13, concerning interaction through a network will apply to the</t>
  </si>
  <si>
    <t>combination as such.</t>
  </si>
  <si>
    <t xml:space="preserve">  14. Revised Versions of this License.</t>
  </si>
  <si>
    <t xml:space="preserve">  The Free Software Foundation may publish revised and/or new versions of</t>
  </si>
  <si>
    <t>the GNU General Public License from time to time.  Such new versions will</t>
  </si>
  <si>
    <t>be similar in spirit to the present version, but may differ in detail to</t>
  </si>
  <si>
    <t>address new problems or concerns.</t>
  </si>
  <si>
    <t xml:space="preserve">  Each version is given a distinguishing version number.  If the</t>
  </si>
  <si>
    <t>Program specifies that a certain numbered version of the GNU General</t>
  </si>
  <si>
    <t>Public License "or any later version" applies to it, you have the</t>
  </si>
  <si>
    <t>option of following the terms and conditions either of that numbered</t>
  </si>
  <si>
    <t>version or of any later version published by the Free Software</t>
  </si>
  <si>
    <t>Foundation.  If the Program does not specify a version number of the</t>
  </si>
  <si>
    <t>GNU General Public License, you may choose any version ever published</t>
  </si>
  <si>
    <t>by the Free Software Foundation.</t>
  </si>
  <si>
    <t xml:space="preserve">  If the Program specifies that a proxy can decide which future</t>
  </si>
  <si>
    <t>versions of the GNU General Public License can be used, that proxy's</t>
  </si>
  <si>
    <t>public statement of acceptance of a version permanently authorizes you</t>
  </si>
  <si>
    <t>to choose that version for the Program.</t>
  </si>
  <si>
    <t xml:space="preserve">  Later license versions may give you additional or different</t>
  </si>
  <si>
    <t>permissions.  However, no additional obligations are imposed on any</t>
  </si>
  <si>
    <t>author or copyright holder as a result of your choosing to follow a</t>
  </si>
  <si>
    <t>later version.</t>
  </si>
  <si>
    <t xml:space="preserve">  15. Disclaimer of Warranty.</t>
  </si>
  <si>
    <t xml:space="preserve">  THERE IS NO WARRANTY FOR THE PROGRAM, TO THE EXTENT PERMITTED BY</t>
  </si>
  <si>
    <t>APPLICABLE LAW.  EXCEPT WHEN OTHERWISE STATED IN WRITING THE COPYRIGHT</t>
  </si>
  <si>
    <t>HOLDERS AND/OR OTHER PARTIES PROVIDE THE PROGRAM "AS IS" WITHOUT WARRANTY</t>
  </si>
  <si>
    <t>OF ANY KIND, EITHER EXPRESSED OR IMPLIED, INCLUDING, BUT NOT LIMITED TO,</t>
  </si>
  <si>
    <t>THE IMPLIED WARRANTIES OF MERCHANTABILITY AND FITNESS FOR A PARTICULAR</t>
  </si>
  <si>
    <t>PURPOSE.  THE ENTIRE RISK AS TO THE QUALITY AND PERFORMANCE OF THE PROGRAM</t>
  </si>
  <si>
    <t>IS WITH YOU.  SHOULD THE PROGRAM PROVE DEFECTIVE, YOU ASSUME THE COST OF</t>
  </si>
  <si>
    <t>ALL NECESSARY SERVICING, REPAIR OR CORRECTION.</t>
  </si>
  <si>
    <t xml:space="preserve">  16. Limitation of Liability.</t>
  </si>
  <si>
    <t xml:space="preserve">  IN NO EVENT UNLESS REQUIRED BY APPLICABLE LAW OR AGREED TO IN WRITING</t>
  </si>
  <si>
    <t>WILL ANY COPYRIGHT HOLDER, OR ANY OTHER PARTY WHO MODIFIES AND/OR CONVEYS</t>
  </si>
  <si>
    <t>THE PROGRAM AS PERMITTED ABOVE, BE LIABLE TO YOU FOR DAMAGES, INCLUDING ANY</t>
  </si>
  <si>
    <t>GENERAL, SPECIAL, INCIDENTAL OR CONSEQUENTIAL DAMAGES ARISING OUT OF THE</t>
  </si>
  <si>
    <t>USE OR INABILITY TO USE THE PROGRAM (INCLUDING BUT NOT LIMITED TO LOSS OF</t>
  </si>
  <si>
    <t>DATA OR DATA BEING RENDERED INACCURATE OR LOSSES SUSTAINED BY YOU OR THIRD</t>
  </si>
  <si>
    <t>PARTIES OR A FAILURE OF THE PROGRAM TO OPERATE WITH ANY OTHER PROGRAMS),</t>
  </si>
  <si>
    <t>EVEN IF SUCH HOLDER OR OTHER PARTY HAS BEEN ADVISED OF THE POSSIBILITY OF</t>
  </si>
  <si>
    <t>SUCH DAMAGES.</t>
  </si>
  <si>
    <t xml:space="preserve">  17. Interpretation of Sections 15 and 16.</t>
  </si>
  <si>
    <t xml:space="preserve">  If the disclaimer of warranty and limitation of liability provided</t>
  </si>
  <si>
    <t>above cannot be given local legal effect according to their terms,</t>
  </si>
  <si>
    <t>reviewing courts shall apply local law that most closely approximates</t>
  </si>
  <si>
    <t>an absolute waiver of all civil liability in connection with the</t>
  </si>
  <si>
    <t>Program, unless a warranty or assumption of liability accompanies a</t>
  </si>
  <si>
    <t>copy of the Program in return for a fee.</t>
  </si>
  <si>
    <t xml:space="preserve">                     END OF TERMS AND CONDITIONS</t>
  </si>
  <si>
    <t xml:space="preserve">            How to Apply These Terms to Your New Programs</t>
  </si>
  <si>
    <t xml:space="preserve">  If you develop a new program, and you want it to be of the greatest</t>
  </si>
  <si>
    <t>possible use to the public, the best way to achieve this is to make it</t>
  </si>
  <si>
    <t>free software which everyone can redistribute and change under these terms.</t>
  </si>
  <si>
    <t xml:space="preserve">  To do so, attach the following notices to the program.  It is safest</t>
  </si>
  <si>
    <t>to attach them to the start of each source file to most effectively</t>
  </si>
  <si>
    <t>state the exclusion of warranty; and each file should have at least</t>
  </si>
  <si>
    <t>the "copyright" line and a pointer to where the full notice is found.</t>
  </si>
  <si>
    <t xml:space="preserve">    {one line to give the program's name and a brief idea of what it does.}</t>
  </si>
  <si>
    <t xml:space="preserve">    Copyright (C) {year}  {name of author}</t>
  </si>
  <si>
    <t xml:space="preserve">    This program is free software: you can redistribute it and/or modify</t>
  </si>
  <si>
    <t xml:space="preserve">    it under the terms of the GNU General Public License as published by</t>
  </si>
  <si>
    <t xml:space="preserve">    the Free Software Foundation, either version 3 of the License, or</t>
  </si>
  <si>
    <t xml:space="preserve">    (at your option) any later version.</t>
  </si>
  <si>
    <t xml:space="preserve">    This program is distributed in the hope that it will be useful,</t>
  </si>
  <si>
    <t xml:space="preserve">    but WITHOUT ANY WARRANTY; without even the implied warranty of</t>
  </si>
  <si>
    <t xml:space="preserve">    MERCHANTABILITY or FITNESS FOR A PARTICULAR PURPOSE.  See the</t>
  </si>
  <si>
    <t xml:space="preserve">    GNU General Public License for more details.</t>
  </si>
  <si>
    <t xml:space="preserve">    You should have received a copy of the GNU General Public License</t>
  </si>
  <si>
    <t xml:space="preserve">    along with this program.  If not, see &lt;http://www.gnu.org/licenses/&gt;.</t>
  </si>
  <si>
    <t>Also add information on how to contact you by electronic and paper mail.</t>
  </si>
  <si>
    <t xml:space="preserve">  If the program does terminal interaction, make it output a short</t>
  </si>
  <si>
    <t>notice like this when it starts in an interactive mode:</t>
  </si>
  <si>
    <t xml:space="preserve">    This program comes with ABSOLUTELY NO WARRANTY; for details type `show w'.</t>
  </si>
  <si>
    <t xml:space="preserve">    This is free software, and you are welcome to redistribute it</t>
  </si>
  <si>
    <t xml:space="preserve">    under certain conditions; type `show c' for details.</t>
  </si>
  <si>
    <t>The hypothetical commands `show w' and `show c' should show the appropriate</t>
  </si>
  <si>
    <t>parts of the General Public License.  Of course, your program's commands</t>
  </si>
  <si>
    <t>might be different; for a GUI interface, you would use an "about box".</t>
  </si>
  <si>
    <t xml:space="preserve">  You should also get your employer (if you work as a programmer) or school,</t>
  </si>
  <si>
    <t>if any, to sign a "copyright disclaimer" for the program, if necessary.</t>
  </si>
  <si>
    <t>For more information on this, and how to apply and follow the GNU GPL, see</t>
  </si>
  <si>
    <t>&lt;http://www.gnu.org/licenses/&gt;.</t>
  </si>
  <si>
    <t xml:space="preserve">  The GNU General Public License does not permit incorporating your program</t>
  </si>
  <si>
    <t>into proprietary programs.  If your program is a subroutine library, you</t>
  </si>
  <si>
    <t>may consider it more useful to permit linking proprietary applications with</t>
  </si>
  <si>
    <t>the library.  If this is what you want to do, use the GNU Lesser General</t>
  </si>
  <si>
    <t>Public License instead of this License.  But first, please read</t>
  </si>
  <si>
    <t>&lt;http://www.gnu.org/philosophy/why-not-lgpl.html&gt;.</t>
  </si>
  <si>
    <t xml:space="preserve">    NHL 14 Salary Calculator  Copyright (C) 2014  Michael Bartron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</si>
</sst>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E3E3E3"/>
        <bgColor indexed="64"/>
      </patternFill>
    </fill>
  </fills>
  <borders count="19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theme="1"/>
      </top>
      <bottom/>
      <diagonal/>
    </border>
    <border>
      <left style="thin">
        <color theme="1"/>
      </left>
      <right/>
      <top style="medium">
        <color indexed="64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theme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0">
    <xf numFmtId="0" fontId="0" fillId="0" borderId="0" xfId="0"/>
    <xf numFmtId="9" fontId="0" fillId="0" borderId="0" xfId="2" applyFont="1"/>
    <xf numFmtId="44" fontId="0" fillId="0" borderId="0" xfId="1" applyFont="1"/>
    <xf numFmtId="0" fontId="0" fillId="0" borderId="0" xfId="0" applyNumberFormat="1"/>
    <xf numFmtId="0" fontId="2" fillId="2" borderId="1" xfId="0" applyFont="1" applyFill="1" applyBorder="1"/>
    <xf numFmtId="9" fontId="2" fillId="2" borderId="2" xfId="2" applyNumberFormat="1" applyFont="1" applyFill="1" applyBorder="1"/>
    <xf numFmtId="44" fontId="2" fillId="2" borderId="2" xfId="1" applyNumberFormat="1" applyFont="1" applyFill="1" applyBorder="1"/>
    <xf numFmtId="44" fontId="2" fillId="2" borderId="3" xfId="1" applyNumberFormat="1" applyFont="1" applyFill="1" applyBorder="1"/>
    <xf numFmtId="0" fontId="0" fillId="0" borderId="1" xfId="0" applyFont="1" applyBorder="1"/>
    <xf numFmtId="9" fontId="0" fillId="0" borderId="2" xfId="2" applyNumberFormat="1" applyFont="1" applyBorder="1"/>
    <xf numFmtId="44" fontId="0" fillId="0" borderId="2" xfId="1" applyNumberFormat="1" applyFont="1" applyBorder="1"/>
    <xf numFmtId="44" fontId="0" fillId="0" borderId="3" xfId="1" applyNumberFormat="1" applyFont="1" applyBorder="1"/>
    <xf numFmtId="0" fontId="2" fillId="2" borderId="1" xfId="0" applyNumberFormat="1" applyFont="1" applyFill="1" applyBorder="1"/>
    <xf numFmtId="0" fontId="2" fillId="2" borderId="2" xfId="0" applyNumberFormat="1" applyFont="1" applyFill="1" applyBorder="1"/>
    <xf numFmtId="0" fontId="2" fillId="2" borderId="3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0" borderId="3" xfId="0" applyNumberFormat="1" applyFont="1" applyBorder="1"/>
    <xf numFmtId="0" fontId="0" fillId="0" borderId="4" xfId="0" applyFont="1" applyBorder="1"/>
    <xf numFmtId="0" fontId="0" fillId="0" borderId="0" xfId="0" applyNumberFormat="1" applyAlignment="1">
      <alignment horizontal="center"/>
    </xf>
    <xf numFmtId="0" fontId="0" fillId="0" borderId="4" xfId="0" applyNumberFormat="1" applyFont="1" applyBorder="1"/>
    <xf numFmtId="0" fontId="0" fillId="0" borderId="5" xfId="0" applyNumberFormat="1" applyFont="1" applyBorder="1"/>
    <xf numFmtId="0" fontId="0" fillId="0" borderId="6" xfId="0" applyNumberFormat="1" applyFont="1" applyBorder="1"/>
    <xf numFmtId="0" fontId="0" fillId="0" borderId="7" xfId="0" applyNumberFormat="1" applyFont="1" applyBorder="1"/>
    <xf numFmtId="0" fontId="0" fillId="0" borderId="8" xfId="0" applyNumberFormat="1" applyFont="1" applyBorder="1"/>
    <xf numFmtId="0" fontId="0" fillId="0" borderId="9" xfId="0" applyNumberFormat="1" applyFont="1" applyBorder="1"/>
    <xf numFmtId="0" fontId="0" fillId="0" borderId="2" xfId="2" applyNumberFormat="1" applyFont="1" applyBorder="1"/>
    <xf numFmtId="0" fontId="0" fillId="0" borderId="3" xfId="2" applyNumberFormat="1" applyFont="1" applyBorder="1"/>
    <xf numFmtId="0" fontId="0" fillId="0" borderId="5" xfId="2" applyNumberFormat="1" applyFont="1" applyBorder="1"/>
    <xf numFmtId="0" fontId="0" fillId="0" borderId="6" xfId="2" applyNumberFormat="1" applyFont="1" applyBorder="1"/>
    <xf numFmtId="9" fontId="0" fillId="0" borderId="5" xfId="2" applyNumberFormat="1" applyFont="1" applyBorder="1"/>
    <xf numFmtId="0" fontId="0" fillId="0" borderId="10" xfId="0" applyNumberFormat="1" applyFont="1" applyBorder="1" applyAlignment="1">
      <alignment horizontal="right" vertical="center" wrapText="1"/>
    </xf>
    <xf numFmtId="0" fontId="0" fillId="0" borderId="11" xfId="0" applyNumberFormat="1" applyFont="1" applyBorder="1" applyAlignment="1">
      <alignment horizontal="right" vertical="center" wrapText="1"/>
    </xf>
    <xf numFmtId="0" fontId="0" fillId="0" borderId="12" xfId="0" applyNumberFormat="1" applyFont="1" applyBorder="1"/>
    <xf numFmtId="0" fontId="0" fillId="0" borderId="11" xfId="0" applyNumberFormat="1" applyFont="1" applyBorder="1" applyAlignment="1">
      <alignment vertical="center" wrapText="1"/>
    </xf>
    <xf numFmtId="0" fontId="0" fillId="0" borderId="13" xfId="0" applyNumberFormat="1" applyFont="1" applyBorder="1" applyAlignment="1">
      <alignment horizontal="right" vertical="center" wrapText="1"/>
    </xf>
    <xf numFmtId="0" fontId="0" fillId="0" borderId="14" xfId="0" applyNumberFormat="1" applyFont="1" applyBorder="1" applyAlignment="1">
      <alignment horizontal="right" vertical="center" wrapText="1"/>
    </xf>
    <xf numFmtId="0" fontId="0" fillId="0" borderId="15" xfId="0" applyNumberFormat="1" applyFont="1" applyBorder="1"/>
    <xf numFmtId="0" fontId="0" fillId="0" borderId="14" xfId="0" applyNumberFormat="1" applyFont="1" applyBorder="1" applyAlignment="1">
      <alignment vertical="center" wrapText="1"/>
    </xf>
    <xf numFmtId="0" fontId="0" fillId="3" borderId="14" xfId="0" applyNumberFormat="1" applyFont="1" applyFill="1" applyBorder="1" applyAlignment="1">
      <alignment vertical="center" wrapText="1"/>
    </xf>
    <xf numFmtId="0" fontId="0" fillId="0" borderId="16" xfId="0" applyNumberFormat="1" applyFont="1" applyBorder="1" applyAlignment="1">
      <alignment horizontal="right" vertical="center" wrapText="1"/>
    </xf>
    <xf numFmtId="0" fontId="0" fillId="0" borderId="15" xfId="0" applyNumberFormat="1" applyFont="1" applyBorder="1" applyAlignment="1">
      <alignment horizontal="right" vertical="center" wrapText="1"/>
    </xf>
    <xf numFmtId="0" fontId="2" fillId="2" borderId="17" xfId="0" applyNumberFormat="1" applyFont="1" applyFill="1" applyBorder="1"/>
    <xf numFmtId="0" fontId="2" fillId="2" borderId="18" xfId="0" applyNumberFormat="1" applyFont="1" applyFill="1" applyBorder="1"/>
    <xf numFmtId="0" fontId="2" fillId="2" borderId="14" xfId="0" applyNumberFormat="1" applyFont="1" applyFill="1" applyBorder="1"/>
    <xf numFmtId="0" fontId="2" fillId="2" borderId="0" xfId="0" applyNumberFormat="1" applyFont="1" applyFill="1" applyBorder="1"/>
    <xf numFmtId="0" fontId="0" fillId="0" borderId="0" xfId="0" applyNumberFormat="1" applyFont="1" applyFill="1" applyBorder="1"/>
    <xf numFmtId="10" fontId="0" fillId="0" borderId="0" xfId="0" applyNumberFormat="1"/>
    <xf numFmtId="44" fontId="0" fillId="0" borderId="6" xfId="0" applyNumberFormat="1" applyFont="1" applyBorder="1"/>
    <xf numFmtId="44" fontId="0" fillId="0" borderId="5" xfId="0" applyNumberFormat="1" applyFont="1" applyBorder="1"/>
    <xf numFmtId="44" fontId="0" fillId="0" borderId="2" xfId="0" applyNumberFormat="1" applyFont="1" applyBorder="1"/>
    <xf numFmtId="10" fontId="0" fillId="0" borderId="5" xfId="0" applyNumberFormat="1" applyFont="1" applyBorder="1"/>
    <xf numFmtId="44" fontId="0" fillId="0" borderId="4" xfId="0" applyNumberFormat="1" applyFont="1" applyBorder="1"/>
    <xf numFmtId="44" fontId="0" fillId="0" borderId="3" xfId="0" applyNumberFormat="1" applyFont="1" applyBorder="1"/>
    <xf numFmtId="10" fontId="0" fillId="0" borderId="2" xfId="0" applyNumberFormat="1" applyFont="1" applyBorder="1"/>
    <xf numFmtId="44" fontId="0" fillId="0" borderId="1" xfId="0" applyNumberFormat="1" applyFont="1" applyBorder="1"/>
    <xf numFmtId="44" fontId="2" fillId="2" borderId="3" xfId="0" applyNumberFormat="1" applyFont="1" applyFill="1" applyBorder="1"/>
    <xf numFmtId="44" fontId="2" fillId="2" borderId="2" xfId="0" applyNumberFormat="1" applyFont="1" applyFill="1" applyBorder="1"/>
    <xf numFmtId="10" fontId="2" fillId="2" borderId="2" xfId="0" applyNumberFormat="1" applyFont="1" applyFill="1" applyBorder="1"/>
    <xf numFmtId="44" fontId="2" fillId="2" borderId="1" xfId="0" applyNumberFormat="1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javascript:__doPostBack('ctl00$MainContent$gvSkater','Sort$pts'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javascript:__doPostBack('ctl00$MainContent$gvGoalieName','Sort$name')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javascript:__doPostBack('ctl00$MainContent$gvGoalieName','Sort$name'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5</xdr:col>
      <xdr:colOff>104775</xdr:colOff>
      <xdr:row>0</xdr:row>
      <xdr:rowOff>57150</xdr:rowOff>
    </xdr:to>
    <xdr:pic>
      <xdr:nvPicPr>
        <xdr:cNvPr id="7" name="Picture 6" descr="http://www.mystatsonline.com/hockey/images/arrow_down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0"/>
          <a:ext cx="1047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104775" cy="57150"/>
    <xdr:pic>
      <xdr:nvPicPr>
        <xdr:cNvPr id="2" name="Picture 1" descr="http://www.mystatsonline.com/hockey/images/arrow_up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0"/>
          <a:ext cx="1047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7</xdr:row>
      <xdr:rowOff>0</xdr:rowOff>
    </xdr:from>
    <xdr:ext cx="104775" cy="57150"/>
    <xdr:pic>
      <xdr:nvPicPr>
        <xdr:cNvPr id="2" name="Picture 1" descr="http://www.mystatsonline.com/hockey/images/arrow_up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3500"/>
          <a:ext cx="1047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0</xdr:row>
      <xdr:rowOff>0</xdr:rowOff>
    </xdr:from>
    <xdr:ext cx="104775" cy="57150"/>
    <xdr:pic>
      <xdr:nvPicPr>
        <xdr:cNvPr id="3" name="Picture 2" descr="http://www.mystatsonline.com/hockey/images/arrow_up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1047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</xdr:row>
      <xdr:rowOff>0</xdr:rowOff>
    </xdr:from>
    <xdr:ext cx="104775" cy="57150"/>
    <xdr:pic>
      <xdr:nvPicPr>
        <xdr:cNvPr id="4" name="Picture 3" descr="http://www.mystatsonline.com/hockey/images/arrow_up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86000"/>
          <a:ext cx="10477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674"/>
  <sheetViews>
    <sheetView topLeftCell="A323" workbookViewId="0">
      <selection activeCell="A343" sqref="A343"/>
    </sheetView>
  </sheetViews>
  <sheetFormatPr defaultRowHeight="15" x14ac:dyDescent="0.25"/>
  <cols>
    <col min="1" max="1" width="80.5703125" bestFit="1" customWidth="1"/>
  </cols>
  <sheetData>
    <row r="1" spans="1:1" x14ac:dyDescent="0.25">
      <c r="A1" t="s">
        <v>97</v>
      </c>
    </row>
    <row r="2" spans="1:1" x14ac:dyDescent="0.25">
      <c r="A2" t="s">
        <v>98</v>
      </c>
    </row>
    <row r="4" spans="1:1" x14ac:dyDescent="0.25">
      <c r="A4" t="s">
        <v>99</v>
      </c>
    </row>
    <row r="5" spans="1:1" x14ac:dyDescent="0.25">
      <c r="A5" t="s">
        <v>100</v>
      </c>
    </row>
    <row r="6" spans="1:1" x14ac:dyDescent="0.25">
      <c r="A6" t="s">
        <v>101</v>
      </c>
    </row>
    <row r="8" spans="1:1" x14ac:dyDescent="0.25">
      <c r="A8" t="s">
        <v>102</v>
      </c>
    </row>
    <row r="10" spans="1:1" x14ac:dyDescent="0.25">
      <c r="A10" t="s">
        <v>103</v>
      </c>
    </row>
    <row r="11" spans="1:1" x14ac:dyDescent="0.25">
      <c r="A11" t="s">
        <v>104</v>
      </c>
    </row>
    <row r="13" spans="1:1" x14ac:dyDescent="0.25">
      <c r="A13" t="s">
        <v>105</v>
      </c>
    </row>
    <row r="14" spans="1:1" x14ac:dyDescent="0.25">
      <c r="A14" t="s">
        <v>106</v>
      </c>
    </row>
    <row r="15" spans="1:1" x14ac:dyDescent="0.25">
      <c r="A15" t="s">
        <v>107</v>
      </c>
    </row>
    <row r="16" spans="1:1" x14ac:dyDescent="0.25">
      <c r="A16" t="s">
        <v>108</v>
      </c>
    </row>
    <row r="17" spans="1:1" x14ac:dyDescent="0.25">
      <c r="A17" t="s">
        <v>109</v>
      </c>
    </row>
    <row r="18" spans="1:1" x14ac:dyDescent="0.25">
      <c r="A18" t="s">
        <v>110</v>
      </c>
    </row>
    <row r="19" spans="1:1" x14ac:dyDescent="0.25">
      <c r="A19" t="s">
        <v>111</v>
      </c>
    </row>
    <row r="20" spans="1:1" x14ac:dyDescent="0.25">
      <c r="A20" t="s">
        <v>112</v>
      </c>
    </row>
    <row r="22" spans="1:1" x14ac:dyDescent="0.25">
      <c r="A22" t="s">
        <v>113</v>
      </c>
    </row>
    <row r="23" spans="1:1" x14ac:dyDescent="0.25">
      <c r="A23" t="s">
        <v>114</v>
      </c>
    </row>
    <row r="24" spans="1:1" x14ac:dyDescent="0.25">
      <c r="A24" t="s">
        <v>115</v>
      </c>
    </row>
    <row r="25" spans="1:1" x14ac:dyDescent="0.25">
      <c r="A25" t="s">
        <v>116</v>
      </c>
    </row>
    <row r="26" spans="1:1" x14ac:dyDescent="0.25">
      <c r="A26" t="s">
        <v>117</v>
      </c>
    </row>
    <row r="27" spans="1:1" x14ac:dyDescent="0.25">
      <c r="A27" t="s">
        <v>118</v>
      </c>
    </row>
    <row r="29" spans="1:1" x14ac:dyDescent="0.25">
      <c r="A29" t="s">
        <v>119</v>
      </c>
    </row>
    <row r="30" spans="1:1" x14ac:dyDescent="0.25">
      <c r="A30" t="s">
        <v>120</v>
      </c>
    </row>
    <row r="31" spans="1:1" x14ac:dyDescent="0.25">
      <c r="A31" t="s">
        <v>121</v>
      </c>
    </row>
    <row r="32" spans="1:1" x14ac:dyDescent="0.25">
      <c r="A32" t="s">
        <v>122</v>
      </c>
    </row>
    <row r="34" spans="1:1" x14ac:dyDescent="0.25">
      <c r="A34" t="s">
        <v>123</v>
      </c>
    </row>
    <row r="35" spans="1:1" x14ac:dyDescent="0.25">
      <c r="A35" t="s">
        <v>124</v>
      </c>
    </row>
    <row r="36" spans="1:1" x14ac:dyDescent="0.25">
      <c r="A36" t="s">
        <v>125</v>
      </c>
    </row>
    <row r="37" spans="1:1" x14ac:dyDescent="0.25">
      <c r="A37" t="s">
        <v>126</v>
      </c>
    </row>
    <row r="38" spans="1:1" x14ac:dyDescent="0.25">
      <c r="A38" t="s">
        <v>127</v>
      </c>
    </row>
    <row r="40" spans="1:1" x14ac:dyDescent="0.25">
      <c r="A40" t="s">
        <v>128</v>
      </c>
    </row>
    <row r="41" spans="1:1" x14ac:dyDescent="0.25">
      <c r="A41" t="s">
        <v>129</v>
      </c>
    </row>
    <row r="42" spans="1:1" x14ac:dyDescent="0.25">
      <c r="A42" t="s">
        <v>130</v>
      </c>
    </row>
    <row r="44" spans="1:1" x14ac:dyDescent="0.25">
      <c r="A44" t="s">
        <v>131</v>
      </c>
    </row>
    <row r="45" spans="1:1" x14ac:dyDescent="0.25">
      <c r="A45" t="s">
        <v>132</v>
      </c>
    </row>
    <row r="46" spans="1:1" x14ac:dyDescent="0.25">
      <c r="A46" t="s">
        <v>133</v>
      </c>
    </row>
    <row r="47" spans="1:1" x14ac:dyDescent="0.25">
      <c r="A47" t="s">
        <v>134</v>
      </c>
    </row>
    <row r="48" spans="1:1" x14ac:dyDescent="0.25">
      <c r="A48" t="s">
        <v>135</v>
      </c>
    </row>
    <row r="50" spans="1:1" x14ac:dyDescent="0.25">
      <c r="A50" t="s">
        <v>136</v>
      </c>
    </row>
    <row r="51" spans="1:1" x14ac:dyDescent="0.25">
      <c r="A51" t="s">
        <v>137</v>
      </c>
    </row>
    <row r="52" spans="1:1" x14ac:dyDescent="0.25">
      <c r="A52" t="s">
        <v>138</v>
      </c>
    </row>
    <row r="53" spans="1:1" x14ac:dyDescent="0.25">
      <c r="A53" t="s">
        <v>139</v>
      </c>
    </row>
    <row r="54" spans="1:1" x14ac:dyDescent="0.25">
      <c r="A54" t="s">
        <v>140</v>
      </c>
    </row>
    <row r="55" spans="1:1" x14ac:dyDescent="0.25">
      <c r="A55" t="s">
        <v>141</v>
      </c>
    </row>
    <row r="56" spans="1:1" x14ac:dyDescent="0.25">
      <c r="A56" t="s">
        <v>142</v>
      </c>
    </row>
    <row r="57" spans="1:1" x14ac:dyDescent="0.25">
      <c r="A57" t="s">
        <v>143</v>
      </c>
    </row>
    <row r="58" spans="1:1" x14ac:dyDescent="0.25">
      <c r="A58" t="s">
        <v>144</v>
      </c>
    </row>
    <row r="59" spans="1:1" x14ac:dyDescent="0.25">
      <c r="A59" t="s">
        <v>145</v>
      </c>
    </row>
    <row r="61" spans="1:1" x14ac:dyDescent="0.25">
      <c r="A61" t="s">
        <v>146</v>
      </c>
    </row>
    <row r="62" spans="1:1" x14ac:dyDescent="0.25">
      <c r="A62" t="s">
        <v>147</v>
      </c>
    </row>
    <row r="63" spans="1:1" x14ac:dyDescent="0.25">
      <c r="A63" t="s">
        <v>148</v>
      </c>
    </row>
    <row r="64" spans="1:1" x14ac:dyDescent="0.25">
      <c r="A64" t="s">
        <v>149</v>
      </c>
    </row>
    <row r="65" spans="1:1" x14ac:dyDescent="0.25">
      <c r="A65" t="s">
        <v>150</v>
      </c>
    </row>
    <row r="66" spans="1:1" x14ac:dyDescent="0.25">
      <c r="A66" t="s">
        <v>151</v>
      </c>
    </row>
    <row r="68" spans="1:1" x14ac:dyDescent="0.25">
      <c r="A68" t="s">
        <v>152</v>
      </c>
    </row>
    <row r="69" spans="1:1" x14ac:dyDescent="0.25">
      <c r="A69" t="s">
        <v>153</v>
      </c>
    </row>
    <row r="71" spans="1:1" x14ac:dyDescent="0.25">
      <c r="A71" t="s">
        <v>154</v>
      </c>
    </row>
    <row r="73" spans="1:1" x14ac:dyDescent="0.25">
      <c r="A73" t="s">
        <v>155</v>
      </c>
    </row>
    <row r="75" spans="1:1" x14ac:dyDescent="0.25">
      <c r="A75" t="s">
        <v>156</v>
      </c>
    </row>
    <row r="77" spans="1:1" x14ac:dyDescent="0.25">
      <c r="A77" t="s">
        <v>157</v>
      </c>
    </row>
    <row r="78" spans="1:1" x14ac:dyDescent="0.25">
      <c r="A78" t="s">
        <v>158</v>
      </c>
    </row>
    <row r="80" spans="1:1" x14ac:dyDescent="0.25">
      <c r="A80" t="s">
        <v>159</v>
      </c>
    </row>
    <row r="81" spans="1:1" x14ac:dyDescent="0.25">
      <c r="A81" t="s">
        <v>160</v>
      </c>
    </row>
    <row r="82" spans="1:1" x14ac:dyDescent="0.25">
      <c r="A82" t="s">
        <v>161</v>
      </c>
    </row>
    <row r="84" spans="1:1" x14ac:dyDescent="0.25">
      <c r="A84" t="s">
        <v>162</v>
      </c>
    </row>
    <row r="85" spans="1:1" x14ac:dyDescent="0.25">
      <c r="A85" t="s">
        <v>163</v>
      </c>
    </row>
    <row r="86" spans="1:1" x14ac:dyDescent="0.25">
      <c r="A86" t="s">
        <v>164</v>
      </c>
    </row>
    <row r="87" spans="1:1" x14ac:dyDescent="0.25">
      <c r="A87" t="s">
        <v>165</v>
      </c>
    </row>
    <row r="89" spans="1:1" x14ac:dyDescent="0.25">
      <c r="A89" t="s">
        <v>166</v>
      </c>
    </row>
    <row r="90" spans="1:1" x14ac:dyDescent="0.25">
      <c r="A90" t="s">
        <v>167</v>
      </c>
    </row>
    <row r="92" spans="1:1" x14ac:dyDescent="0.25">
      <c r="A92" t="s">
        <v>168</v>
      </c>
    </row>
    <row r="93" spans="1:1" x14ac:dyDescent="0.25">
      <c r="A93" t="s">
        <v>169</v>
      </c>
    </row>
    <row r="94" spans="1:1" x14ac:dyDescent="0.25">
      <c r="A94" t="s">
        <v>170</v>
      </c>
    </row>
    <row r="95" spans="1:1" x14ac:dyDescent="0.25">
      <c r="A95" t="s">
        <v>171</v>
      </c>
    </row>
    <row r="96" spans="1:1" x14ac:dyDescent="0.25">
      <c r="A96" t="s">
        <v>172</v>
      </c>
    </row>
    <row r="97" spans="1:1" x14ac:dyDescent="0.25">
      <c r="A97" t="s">
        <v>173</v>
      </c>
    </row>
    <row r="99" spans="1:1" x14ac:dyDescent="0.25">
      <c r="A99" t="s">
        <v>174</v>
      </c>
    </row>
    <row r="100" spans="1:1" x14ac:dyDescent="0.25">
      <c r="A100" t="s">
        <v>175</v>
      </c>
    </row>
    <row r="101" spans="1:1" x14ac:dyDescent="0.25">
      <c r="A101" t="s">
        <v>176</v>
      </c>
    </row>
    <row r="103" spans="1:1" x14ac:dyDescent="0.25">
      <c r="A103" t="s">
        <v>177</v>
      </c>
    </row>
    <row r="104" spans="1:1" x14ac:dyDescent="0.25">
      <c r="A104" t="s">
        <v>178</v>
      </c>
    </row>
    <row r="105" spans="1:1" x14ac:dyDescent="0.25">
      <c r="A105" t="s">
        <v>179</v>
      </c>
    </row>
    <row r="106" spans="1:1" x14ac:dyDescent="0.25">
      <c r="A106" t="s">
        <v>180</v>
      </c>
    </row>
    <row r="107" spans="1:1" x14ac:dyDescent="0.25">
      <c r="A107" t="s">
        <v>181</v>
      </c>
    </row>
    <row r="108" spans="1:1" x14ac:dyDescent="0.25">
      <c r="A108" t="s">
        <v>182</v>
      </c>
    </row>
    <row r="109" spans="1:1" x14ac:dyDescent="0.25">
      <c r="A109" t="s">
        <v>183</v>
      </c>
    </row>
    <row r="110" spans="1:1" x14ac:dyDescent="0.25">
      <c r="A110" t="s">
        <v>184</v>
      </c>
    </row>
    <row r="112" spans="1:1" x14ac:dyDescent="0.25">
      <c r="A112" t="s">
        <v>185</v>
      </c>
    </row>
    <row r="114" spans="1:1" x14ac:dyDescent="0.25">
      <c r="A114" t="s">
        <v>186</v>
      </c>
    </row>
    <row r="115" spans="1:1" x14ac:dyDescent="0.25">
      <c r="A115" t="s">
        <v>187</v>
      </c>
    </row>
    <row r="116" spans="1:1" x14ac:dyDescent="0.25">
      <c r="A116" t="s">
        <v>188</v>
      </c>
    </row>
    <row r="118" spans="1:1" x14ac:dyDescent="0.25">
      <c r="A118" t="s">
        <v>189</v>
      </c>
    </row>
    <row r="119" spans="1:1" x14ac:dyDescent="0.25">
      <c r="A119" t="s">
        <v>190</v>
      </c>
    </row>
    <row r="120" spans="1:1" x14ac:dyDescent="0.25">
      <c r="A120" t="s">
        <v>191</v>
      </c>
    </row>
    <row r="121" spans="1:1" x14ac:dyDescent="0.25">
      <c r="A121" t="s">
        <v>192</v>
      </c>
    </row>
    <row r="123" spans="1:1" x14ac:dyDescent="0.25">
      <c r="A123" t="s">
        <v>193</v>
      </c>
    </row>
    <row r="124" spans="1:1" x14ac:dyDescent="0.25">
      <c r="A124" t="s">
        <v>194</v>
      </c>
    </row>
    <row r="125" spans="1:1" x14ac:dyDescent="0.25">
      <c r="A125" t="s">
        <v>195</v>
      </c>
    </row>
    <row r="126" spans="1:1" x14ac:dyDescent="0.25">
      <c r="A126" t="s">
        <v>196</v>
      </c>
    </row>
    <row r="127" spans="1:1" x14ac:dyDescent="0.25">
      <c r="A127" t="s">
        <v>197</v>
      </c>
    </row>
    <row r="128" spans="1:1" x14ac:dyDescent="0.25">
      <c r="A128" t="s">
        <v>198</v>
      </c>
    </row>
    <row r="129" spans="1:1" x14ac:dyDescent="0.25">
      <c r="A129" t="s">
        <v>199</v>
      </c>
    </row>
    <row r="130" spans="1:1" x14ac:dyDescent="0.25">
      <c r="A130" t="s">
        <v>200</v>
      </c>
    </row>
    <row r="131" spans="1:1" x14ac:dyDescent="0.25">
      <c r="A131" t="s">
        <v>201</v>
      </c>
    </row>
    <row r="132" spans="1:1" x14ac:dyDescent="0.25">
      <c r="A132" t="s">
        <v>202</v>
      </c>
    </row>
    <row r="134" spans="1:1" x14ac:dyDescent="0.25">
      <c r="A134" t="s">
        <v>203</v>
      </c>
    </row>
    <row r="135" spans="1:1" x14ac:dyDescent="0.25">
      <c r="A135" t="s">
        <v>204</v>
      </c>
    </row>
    <row r="136" spans="1:1" x14ac:dyDescent="0.25">
      <c r="A136" t="s">
        <v>205</v>
      </c>
    </row>
    <row r="137" spans="1:1" x14ac:dyDescent="0.25">
      <c r="A137" t="s">
        <v>206</v>
      </c>
    </row>
    <row r="138" spans="1:1" x14ac:dyDescent="0.25">
      <c r="A138" t="s">
        <v>207</v>
      </c>
    </row>
    <row r="139" spans="1:1" x14ac:dyDescent="0.25">
      <c r="A139" t="s">
        <v>208</v>
      </c>
    </row>
    <row r="140" spans="1:1" x14ac:dyDescent="0.25">
      <c r="A140" t="s">
        <v>209</v>
      </c>
    </row>
    <row r="141" spans="1:1" x14ac:dyDescent="0.25">
      <c r="A141" t="s">
        <v>210</v>
      </c>
    </row>
    <row r="142" spans="1:1" x14ac:dyDescent="0.25">
      <c r="A142" t="s">
        <v>211</v>
      </c>
    </row>
    <row r="143" spans="1:1" x14ac:dyDescent="0.25">
      <c r="A143" t="s">
        <v>212</v>
      </c>
    </row>
    <row r="144" spans="1:1" x14ac:dyDescent="0.25">
      <c r="A144" t="s">
        <v>213</v>
      </c>
    </row>
    <row r="145" spans="1:1" x14ac:dyDescent="0.25">
      <c r="A145" t="s">
        <v>214</v>
      </c>
    </row>
    <row r="147" spans="1:1" x14ac:dyDescent="0.25">
      <c r="A147" t="s">
        <v>215</v>
      </c>
    </row>
    <row r="148" spans="1:1" x14ac:dyDescent="0.25">
      <c r="A148" t="s">
        <v>216</v>
      </c>
    </row>
    <row r="149" spans="1:1" x14ac:dyDescent="0.25">
      <c r="A149" t="s">
        <v>217</v>
      </c>
    </row>
    <row r="151" spans="1:1" x14ac:dyDescent="0.25">
      <c r="A151" t="s">
        <v>218</v>
      </c>
    </row>
    <row r="152" spans="1:1" x14ac:dyDescent="0.25">
      <c r="A152" t="s">
        <v>219</v>
      </c>
    </row>
    <row r="154" spans="1:1" x14ac:dyDescent="0.25">
      <c r="A154" t="s">
        <v>220</v>
      </c>
    </row>
    <row r="156" spans="1:1" x14ac:dyDescent="0.25">
      <c r="A156" t="s">
        <v>221</v>
      </c>
    </row>
    <row r="157" spans="1:1" x14ac:dyDescent="0.25">
      <c r="A157" t="s">
        <v>222</v>
      </c>
    </row>
    <row r="158" spans="1:1" x14ac:dyDescent="0.25">
      <c r="A158" t="s">
        <v>223</v>
      </c>
    </row>
    <row r="159" spans="1:1" x14ac:dyDescent="0.25">
      <c r="A159" t="s">
        <v>224</v>
      </c>
    </row>
    <row r="160" spans="1:1" x14ac:dyDescent="0.25">
      <c r="A160" t="s">
        <v>225</v>
      </c>
    </row>
    <row r="161" spans="1:1" x14ac:dyDescent="0.25">
      <c r="A161" t="s">
        <v>226</v>
      </c>
    </row>
    <row r="162" spans="1:1" x14ac:dyDescent="0.25">
      <c r="A162" t="s">
        <v>227</v>
      </c>
    </row>
    <row r="164" spans="1:1" x14ac:dyDescent="0.25">
      <c r="A164" t="s">
        <v>228</v>
      </c>
    </row>
    <row r="165" spans="1:1" x14ac:dyDescent="0.25">
      <c r="A165" t="s">
        <v>229</v>
      </c>
    </row>
    <row r="166" spans="1:1" x14ac:dyDescent="0.25">
      <c r="A166" t="s">
        <v>230</v>
      </c>
    </row>
    <row r="167" spans="1:1" x14ac:dyDescent="0.25">
      <c r="A167" t="s">
        <v>231</v>
      </c>
    </row>
    <row r="168" spans="1:1" x14ac:dyDescent="0.25">
      <c r="A168" t="s">
        <v>232</v>
      </c>
    </row>
    <row r="169" spans="1:1" x14ac:dyDescent="0.25">
      <c r="A169" t="s">
        <v>233</v>
      </c>
    </row>
    <row r="170" spans="1:1" x14ac:dyDescent="0.25">
      <c r="A170" t="s">
        <v>234</v>
      </c>
    </row>
    <row r="171" spans="1:1" x14ac:dyDescent="0.25">
      <c r="A171" t="s">
        <v>235</v>
      </c>
    </row>
    <row r="172" spans="1:1" x14ac:dyDescent="0.25">
      <c r="A172" t="s">
        <v>236</v>
      </c>
    </row>
    <row r="173" spans="1:1" x14ac:dyDescent="0.25">
      <c r="A173" t="s">
        <v>237</v>
      </c>
    </row>
    <row r="175" spans="1:1" x14ac:dyDescent="0.25">
      <c r="A175" t="s">
        <v>238</v>
      </c>
    </row>
    <row r="176" spans="1:1" x14ac:dyDescent="0.25">
      <c r="A176" t="s">
        <v>239</v>
      </c>
    </row>
    <row r="177" spans="1:1" x14ac:dyDescent="0.25">
      <c r="A177" t="s">
        <v>240</v>
      </c>
    </row>
    <row r="179" spans="1:1" x14ac:dyDescent="0.25">
      <c r="A179" t="s">
        <v>241</v>
      </c>
    </row>
    <row r="181" spans="1:1" x14ac:dyDescent="0.25">
      <c r="A181" t="s">
        <v>242</v>
      </c>
    </row>
    <row r="182" spans="1:1" x14ac:dyDescent="0.25">
      <c r="A182" t="s">
        <v>243</v>
      </c>
    </row>
    <row r="183" spans="1:1" x14ac:dyDescent="0.25">
      <c r="A183" t="s">
        <v>244</v>
      </c>
    </row>
    <row r="184" spans="1:1" x14ac:dyDescent="0.25">
      <c r="A184" t="s">
        <v>245</v>
      </c>
    </row>
    <row r="185" spans="1:1" x14ac:dyDescent="0.25">
      <c r="A185" t="s">
        <v>246</v>
      </c>
    </row>
    <row r="187" spans="1:1" x14ac:dyDescent="0.25">
      <c r="A187" t="s">
        <v>247</v>
      </c>
    </row>
    <row r="188" spans="1:1" x14ac:dyDescent="0.25">
      <c r="A188" t="s">
        <v>248</v>
      </c>
    </row>
    <row r="189" spans="1:1" x14ac:dyDescent="0.25">
      <c r="A189" t="s">
        <v>249</v>
      </c>
    </row>
    <row r="190" spans="1:1" x14ac:dyDescent="0.25">
      <c r="A190" t="s">
        <v>250</v>
      </c>
    </row>
    <row r="191" spans="1:1" x14ac:dyDescent="0.25">
      <c r="A191" t="s">
        <v>251</v>
      </c>
    </row>
    <row r="192" spans="1:1" x14ac:dyDescent="0.25">
      <c r="A192" t="s">
        <v>252</v>
      </c>
    </row>
    <row r="193" spans="1:1" x14ac:dyDescent="0.25">
      <c r="A193" t="s">
        <v>253</v>
      </c>
    </row>
    <row r="195" spans="1:1" x14ac:dyDescent="0.25">
      <c r="A195" t="s">
        <v>254</v>
      </c>
    </row>
    <row r="197" spans="1:1" x14ac:dyDescent="0.25">
      <c r="A197" t="s">
        <v>255</v>
      </c>
    </row>
    <row r="198" spans="1:1" x14ac:dyDescent="0.25">
      <c r="A198" t="s">
        <v>256</v>
      </c>
    </row>
    <row r="199" spans="1:1" x14ac:dyDescent="0.25">
      <c r="A199" t="s">
        <v>257</v>
      </c>
    </row>
    <row r="200" spans="1:1" x14ac:dyDescent="0.25">
      <c r="A200" t="s">
        <v>258</v>
      </c>
    </row>
    <row r="201" spans="1:1" x14ac:dyDescent="0.25">
      <c r="A201" t="s">
        <v>259</v>
      </c>
    </row>
    <row r="202" spans="1:1" x14ac:dyDescent="0.25">
      <c r="A202" t="s">
        <v>260</v>
      </c>
    </row>
    <row r="203" spans="1:1" x14ac:dyDescent="0.25">
      <c r="A203" t="s">
        <v>261</v>
      </c>
    </row>
    <row r="205" spans="1:1" x14ac:dyDescent="0.25">
      <c r="A205" t="s">
        <v>262</v>
      </c>
    </row>
    <row r="206" spans="1:1" x14ac:dyDescent="0.25">
      <c r="A206" t="s">
        <v>263</v>
      </c>
    </row>
    <row r="208" spans="1:1" x14ac:dyDescent="0.25">
      <c r="A208" t="s">
        <v>264</v>
      </c>
    </row>
    <row r="210" spans="1:1" x14ac:dyDescent="0.25">
      <c r="A210" t="s">
        <v>265</v>
      </c>
    </row>
    <row r="211" spans="1:1" x14ac:dyDescent="0.25">
      <c r="A211" t="s">
        <v>266</v>
      </c>
    </row>
    <row r="212" spans="1:1" x14ac:dyDescent="0.25">
      <c r="A212" t="s">
        <v>267</v>
      </c>
    </row>
    <row r="214" spans="1:1" x14ac:dyDescent="0.25">
      <c r="A214" t="s">
        <v>268</v>
      </c>
    </row>
    <row r="215" spans="1:1" x14ac:dyDescent="0.25">
      <c r="A215" t="s">
        <v>269</v>
      </c>
    </row>
    <row r="217" spans="1:1" x14ac:dyDescent="0.25">
      <c r="A217" t="s">
        <v>270</v>
      </c>
    </row>
    <row r="218" spans="1:1" x14ac:dyDescent="0.25">
      <c r="A218" t="s">
        <v>271</v>
      </c>
    </row>
    <row r="219" spans="1:1" x14ac:dyDescent="0.25">
      <c r="A219" t="s">
        <v>272</v>
      </c>
    </row>
    <row r="220" spans="1:1" x14ac:dyDescent="0.25">
      <c r="A220" t="s">
        <v>273</v>
      </c>
    </row>
    <row r="222" spans="1:1" x14ac:dyDescent="0.25">
      <c r="A222" t="s">
        <v>274</v>
      </c>
    </row>
    <row r="223" spans="1:1" x14ac:dyDescent="0.25">
      <c r="A223" t="s">
        <v>275</v>
      </c>
    </row>
    <row r="224" spans="1:1" x14ac:dyDescent="0.25">
      <c r="A224" t="s">
        <v>276</v>
      </c>
    </row>
    <row r="225" spans="1:1" x14ac:dyDescent="0.25">
      <c r="A225" t="s">
        <v>277</v>
      </c>
    </row>
    <row r="226" spans="1:1" x14ac:dyDescent="0.25">
      <c r="A226" t="s">
        <v>278</v>
      </c>
    </row>
    <row r="227" spans="1:1" x14ac:dyDescent="0.25">
      <c r="A227" t="s">
        <v>279</v>
      </c>
    </row>
    <row r="228" spans="1:1" x14ac:dyDescent="0.25">
      <c r="A228" t="s">
        <v>280</v>
      </c>
    </row>
    <row r="230" spans="1:1" x14ac:dyDescent="0.25">
      <c r="A230" t="s">
        <v>281</v>
      </c>
    </row>
    <row r="231" spans="1:1" x14ac:dyDescent="0.25">
      <c r="A231" t="s">
        <v>282</v>
      </c>
    </row>
    <row r="232" spans="1:1" x14ac:dyDescent="0.25">
      <c r="A232" t="s">
        <v>283</v>
      </c>
    </row>
    <row r="233" spans="1:1" x14ac:dyDescent="0.25">
      <c r="A233" t="s">
        <v>284</v>
      </c>
    </row>
    <row r="235" spans="1:1" x14ac:dyDescent="0.25">
      <c r="A235" t="s">
        <v>285</v>
      </c>
    </row>
    <row r="236" spans="1:1" x14ac:dyDescent="0.25">
      <c r="A236" t="s">
        <v>286</v>
      </c>
    </row>
    <row r="237" spans="1:1" x14ac:dyDescent="0.25">
      <c r="A237" t="s">
        <v>287</v>
      </c>
    </row>
    <row r="238" spans="1:1" x14ac:dyDescent="0.25">
      <c r="A238" t="s">
        <v>288</v>
      </c>
    </row>
    <row r="239" spans="1:1" x14ac:dyDescent="0.25">
      <c r="A239" t="s">
        <v>289</v>
      </c>
    </row>
    <row r="240" spans="1:1" x14ac:dyDescent="0.25">
      <c r="A240" t="s">
        <v>290</v>
      </c>
    </row>
    <row r="241" spans="1:1" x14ac:dyDescent="0.25">
      <c r="A241" t="s">
        <v>291</v>
      </c>
    </row>
    <row r="242" spans="1:1" x14ac:dyDescent="0.25">
      <c r="A242" t="s">
        <v>292</v>
      </c>
    </row>
    <row r="243" spans="1:1" x14ac:dyDescent="0.25">
      <c r="A243" t="s">
        <v>293</v>
      </c>
    </row>
    <row r="245" spans="1:1" x14ac:dyDescent="0.25">
      <c r="A245" t="s">
        <v>294</v>
      </c>
    </row>
    <row r="247" spans="1:1" x14ac:dyDescent="0.25">
      <c r="A247" t="s">
        <v>295</v>
      </c>
    </row>
    <row r="248" spans="1:1" x14ac:dyDescent="0.25">
      <c r="A248" t="s">
        <v>296</v>
      </c>
    </row>
    <row r="249" spans="1:1" x14ac:dyDescent="0.25">
      <c r="A249" t="s">
        <v>297</v>
      </c>
    </row>
    <row r="250" spans="1:1" x14ac:dyDescent="0.25">
      <c r="A250" t="s">
        <v>298</v>
      </c>
    </row>
    <row r="252" spans="1:1" x14ac:dyDescent="0.25">
      <c r="A252" t="s">
        <v>299</v>
      </c>
    </row>
    <row r="253" spans="1:1" x14ac:dyDescent="0.25">
      <c r="A253" t="s">
        <v>300</v>
      </c>
    </row>
    <row r="254" spans="1:1" x14ac:dyDescent="0.25">
      <c r="A254" t="s">
        <v>301</v>
      </c>
    </row>
    <row r="255" spans="1:1" x14ac:dyDescent="0.25">
      <c r="A255" t="s">
        <v>302</v>
      </c>
    </row>
    <row r="257" spans="1:1" x14ac:dyDescent="0.25">
      <c r="A257" t="s">
        <v>303</v>
      </c>
    </row>
    <row r="258" spans="1:1" x14ac:dyDescent="0.25">
      <c r="A258" t="s">
        <v>304</v>
      </c>
    </row>
    <row r="259" spans="1:1" x14ac:dyDescent="0.25">
      <c r="A259" t="s">
        <v>305</v>
      </c>
    </row>
    <row r="260" spans="1:1" x14ac:dyDescent="0.25">
      <c r="A260" t="s">
        <v>306</v>
      </c>
    </row>
    <row r="261" spans="1:1" x14ac:dyDescent="0.25">
      <c r="A261" t="s">
        <v>307</v>
      </c>
    </row>
    <row r="262" spans="1:1" x14ac:dyDescent="0.25">
      <c r="A262" t="s">
        <v>308</v>
      </c>
    </row>
    <row r="263" spans="1:1" x14ac:dyDescent="0.25">
      <c r="A263" t="s">
        <v>309</v>
      </c>
    </row>
    <row r="264" spans="1:1" x14ac:dyDescent="0.25">
      <c r="A264" t="s">
        <v>310</v>
      </c>
    </row>
    <row r="265" spans="1:1" x14ac:dyDescent="0.25">
      <c r="A265" t="s">
        <v>311</v>
      </c>
    </row>
    <row r="266" spans="1:1" x14ac:dyDescent="0.25">
      <c r="A266" t="s">
        <v>312</v>
      </c>
    </row>
    <row r="267" spans="1:1" x14ac:dyDescent="0.25">
      <c r="A267" t="s">
        <v>313</v>
      </c>
    </row>
    <row r="269" spans="1:1" x14ac:dyDescent="0.25">
      <c r="A269" t="s">
        <v>314</v>
      </c>
    </row>
    <row r="270" spans="1:1" x14ac:dyDescent="0.25">
      <c r="A270" t="s">
        <v>315</v>
      </c>
    </row>
    <row r="271" spans="1:1" x14ac:dyDescent="0.25">
      <c r="A271" t="s">
        <v>316</v>
      </c>
    </row>
    <row r="272" spans="1:1" x14ac:dyDescent="0.25">
      <c r="A272" t="s">
        <v>317</v>
      </c>
    </row>
    <row r="273" spans="1:1" x14ac:dyDescent="0.25">
      <c r="A273" t="s">
        <v>318</v>
      </c>
    </row>
    <row r="275" spans="1:1" x14ac:dyDescent="0.25">
      <c r="A275" t="s">
        <v>319</v>
      </c>
    </row>
    <row r="276" spans="1:1" x14ac:dyDescent="0.25">
      <c r="A276" t="s">
        <v>320</v>
      </c>
    </row>
    <row r="277" spans="1:1" x14ac:dyDescent="0.25">
      <c r="A277" t="s">
        <v>321</v>
      </c>
    </row>
    <row r="278" spans="1:1" x14ac:dyDescent="0.25">
      <c r="A278" t="s">
        <v>322</v>
      </c>
    </row>
    <row r="279" spans="1:1" x14ac:dyDescent="0.25">
      <c r="A279" t="s">
        <v>323</v>
      </c>
    </row>
    <row r="280" spans="1:1" x14ac:dyDescent="0.25">
      <c r="A280" t="s">
        <v>324</v>
      </c>
    </row>
    <row r="281" spans="1:1" x14ac:dyDescent="0.25">
      <c r="A281" t="s">
        <v>325</v>
      </c>
    </row>
    <row r="282" spans="1:1" x14ac:dyDescent="0.25">
      <c r="A282" t="s">
        <v>326</v>
      </c>
    </row>
    <row r="283" spans="1:1" x14ac:dyDescent="0.25">
      <c r="A283" t="s">
        <v>327</v>
      </c>
    </row>
    <row r="284" spans="1:1" x14ac:dyDescent="0.25">
      <c r="A284" t="s">
        <v>328</v>
      </c>
    </row>
    <row r="285" spans="1:1" x14ac:dyDescent="0.25">
      <c r="A285" t="s">
        <v>329</v>
      </c>
    </row>
    <row r="286" spans="1:1" x14ac:dyDescent="0.25">
      <c r="A286" t="s">
        <v>330</v>
      </c>
    </row>
    <row r="288" spans="1:1" x14ac:dyDescent="0.25">
      <c r="A288" t="s">
        <v>331</v>
      </c>
    </row>
    <row r="289" spans="1:1" x14ac:dyDescent="0.25">
      <c r="A289" t="s">
        <v>332</v>
      </c>
    </row>
    <row r="290" spans="1:1" x14ac:dyDescent="0.25">
      <c r="A290" t="s">
        <v>333</v>
      </c>
    </row>
    <row r="291" spans="1:1" x14ac:dyDescent="0.25">
      <c r="A291" t="s">
        <v>334</v>
      </c>
    </row>
    <row r="293" spans="1:1" x14ac:dyDescent="0.25">
      <c r="A293" t="s">
        <v>335</v>
      </c>
    </row>
    <row r="294" spans="1:1" x14ac:dyDescent="0.25">
      <c r="A294" t="s">
        <v>336</v>
      </c>
    </row>
    <row r="295" spans="1:1" x14ac:dyDescent="0.25">
      <c r="A295" t="s">
        <v>337</v>
      </c>
    </row>
    <row r="297" spans="1:1" x14ac:dyDescent="0.25">
      <c r="A297" t="s">
        <v>338</v>
      </c>
    </row>
    <row r="298" spans="1:1" x14ac:dyDescent="0.25">
      <c r="A298" t="s">
        <v>339</v>
      </c>
    </row>
    <row r="299" spans="1:1" x14ac:dyDescent="0.25">
      <c r="A299" t="s">
        <v>340</v>
      </c>
    </row>
    <row r="300" spans="1:1" x14ac:dyDescent="0.25">
      <c r="A300" t="s">
        <v>341</v>
      </c>
    </row>
    <row r="301" spans="1:1" x14ac:dyDescent="0.25">
      <c r="A301" t="s">
        <v>342</v>
      </c>
    </row>
    <row r="302" spans="1:1" x14ac:dyDescent="0.25">
      <c r="A302" t="s">
        <v>343</v>
      </c>
    </row>
    <row r="303" spans="1:1" x14ac:dyDescent="0.25">
      <c r="A303" t="s">
        <v>344</v>
      </c>
    </row>
    <row r="304" spans="1:1" x14ac:dyDescent="0.25">
      <c r="A304" t="s">
        <v>345</v>
      </c>
    </row>
    <row r="305" spans="1:1" x14ac:dyDescent="0.25">
      <c r="A305" t="s">
        <v>346</v>
      </c>
    </row>
    <row r="306" spans="1:1" x14ac:dyDescent="0.25">
      <c r="A306" t="s">
        <v>347</v>
      </c>
    </row>
    <row r="307" spans="1:1" x14ac:dyDescent="0.25">
      <c r="A307" t="s">
        <v>348</v>
      </c>
    </row>
    <row r="308" spans="1:1" x14ac:dyDescent="0.25">
      <c r="A308" t="s">
        <v>349</v>
      </c>
    </row>
    <row r="310" spans="1:1" x14ac:dyDescent="0.25">
      <c r="A310" t="s">
        <v>350</v>
      </c>
    </row>
    <row r="311" spans="1:1" x14ac:dyDescent="0.25">
      <c r="A311" t="s">
        <v>351</v>
      </c>
    </row>
    <row r="312" spans="1:1" x14ac:dyDescent="0.25">
      <c r="A312" t="s">
        <v>352</v>
      </c>
    </row>
    <row r="313" spans="1:1" x14ac:dyDescent="0.25">
      <c r="A313" t="s">
        <v>353</v>
      </c>
    </row>
    <row r="314" spans="1:1" x14ac:dyDescent="0.25">
      <c r="A314" t="s">
        <v>354</v>
      </c>
    </row>
    <row r="315" spans="1:1" x14ac:dyDescent="0.25">
      <c r="A315" t="s">
        <v>355</v>
      </c>
    </row>
    <row r="316" spans="1:1" x14ac:dyDescent="0.25">
      <c r="A316" t="s">
        <v>356</v>
      </c>
    </row>
    <row r="318" spans="1:1" x14ac:dyDescent="0.25">
      <c r="A318" t="s">
        <v>357</v>
      </c>
    </row>
    <row r="319" spans="1:1" x14ac:dyDescent="0.25">
      <c r="A319" t="s">
        <v>358</v>
      </c>
    </row>
    <row r="320" spans="1:1" x14ac:dyDescent="0.25">
      <c r="A320" t="s">
        <v>359</v>
      </c>
    </row>
    <row r="321" spans="1:1" x14ac:dyDescent="0.25">
      <c r="A321" t="s">
        <v>360</v>
      </c>
    </row>
    <row r="322" spans="1:1" x14ac:dyDescent="0.25">
      <c r="A322" t="s">
        <v>361</v>
      </c>
    </row>
    <row r="323" spans="1:1" x14ac:dyDescent="0.25">
      <c r="A323" t="s">
        <v>362</v>
      </c>
    </row>
    <row r="324" spans="1:1" x14ac:dyDescent="0.25">
      <c r="A324" t="s">
        <v>363</v>
      </c>
    </row>
    <row r="325" spans="1:1" x14ac:dyDescent="0.25">
      <c r="A325" t="s">
        <v>364</v>
      </c>
    </row>
    <row r="326" spans="1:1" x14ac:dyDescent="0.25">
      <c r="A326" t="s">
        <v>365</v>
      </c>
    </row>
    <row r="327" spans="1:1" x14ac:dyDescent="0.25">
      <c r="A327" t="s">
        <v>366</v>
      </c>
    </row>
    <row r="329" spans="1:1" x14ac:dyDescent="0.25">
      <c r="A329" t="s">
        <v>367</v>
      </c>
    </row>
    <row r="330" spans="1:1" x14ac:dyDescent="0.25">
      <c r="A330" t="s">
        <v>368</v>
      </c>
    </row>
    <row r="331" spans="1:1" x14ac:dyDescent="0.25">
      <c r="A331" t="s">
        <v>369</v>
      </c>
    </row>
    <row r="332" spans="1:1" x14ac:dyDescent="0.25">
      <c r="A332" t="s">
        <v>370</v>
      </c>
    </row>
    <row r="333" spans="1:1" x14ac:dyDescent="0.25">
      <c r="A333" t="s">
        <v>371</v>
      </c>
    </row>
    <row r="334" spans="1:1" x14ac:dyDescent="0.25">
      <c r="A334" t="s">
        <v>372</v>
      </c>
    </row>
    <row r="335" spans="1:1" x14ac:dyDescent="0.25">
      <c r="A335" t="s">
        <v>373</v>
      </c>
    </row>
    <row r="337" spans="1:1" x14ac:dyDescent="0.25">
      <c r="A337" t="s">
        <v>374</v>
      </c>
    </row>
    <row r="338" spans="1:1" x14ac:dyDescent="0.25">
      <c r="A338" t="s">
        <v>375</v>
      </c>
    </row>
    <row r="339" spans="1:1" x14ac:dyDescent="0.25">
      <c r="A339" t="s">
        <v>376</v>
      </c>
    </row>
    <row r="340" spans="1:1" x14ac:dyDescent="0.25">
      <c r="A340" t="s">
        <v>377</v>
      </c>
    </row>
    <row r="341" spans="1:1" x14ac:dyDescent="0.25">
      <c r="A341" t="s">
        <v>378</v>
      </c>
    </row>
    <row r="343" spans="1:1" x14ac:dyDescent="0.25">
      <c r="A343" t="s">
        <v>379</v>
      </c>
    </row>
    <row r="345" spans="1:1" x14ac:dyDescent="0.25">
      <c r="A345" t="s">
        <v>380</v>
      </c>
    </row>
    <row r="346" spans="1:1" x14ac:dyDescent="0.25">
      <c r="A346" t="s">
        <v>381</v>
      </c>
    </row>
    <row r="347" spans="1:1" x14ac:dyDescent="0.25">
      <c r="A347" t="s">
        <v>382</v>
      </c>
    </row>
    <row r="348" spans="1:1" x14ac:dyDescent="0.25">
      <c r="A348" t="s">
        <v>383</v>
      </c>
    </row>
    <row r="349" spans="1:1" x14ac:dyDescent="0.25">
      <c r="A349" t="s">
        <v>384</v>
      </c>
    </row>
    <row r="350" spans="1:1" x14ac:dyDescent="0.25">
      <c r="A350" t="s">
        <v>385</v>
      </c>
    </row>
    <row r="351" spans="1:1" x14ac:dyDescent="0.25">
      <c r="A351" t="s">
        <v>386</v>
      </c>
    </row>
    <row r="352" spans="1:1" x14ac:dyDescent="0.25">
      <c r="A352" t="s">
        <v>387</v>
      </c>
    </row>
    <row r="354" spans="1:1" x14ac:dyDescent="0.25">
      <c r="A354" t="s">
        <v>388</v>
      </c>
    </row>
    <row r="355" spans="1:1" x14ac:dyDescent="0.25">
      <c r="A355" t="s">
        <v>389</v>
      </c>
    </row>
    <row r="356" spans="1:1" x14ac:dyDescent="0.25">
      <c r="A356" t="s">
        <v>390</v>
      </c>
    </row>
    <row r="357" spans="1:1" x14ac:dyDescent="0.25">
      <c r="A357" t="s">
        <v>391</v>
      </c>
    </row>
    <row r="358" spans="1:1" x14ac:dyDescent="0.25">
      <c r="A358" t="s">
        <v>392</v>
      </c>
    </row>
    <row r="359" spans="1:1" x14ac:dyDescent="0.25">
      <c r="A359" t="s">
        <v>393</v>
      </c>
    </row>
    <row r="361" spans="1:1" x14ac:dyDescent="0.25">
      <c r="A361" t="s">
        <v>394</v>
      </c>
    </row>
    <row r="362" spans="1:1" x14ac:dyDescent="0.25">
      <c r="A362" t="s">
        <v>395</v>
      </c>
    </row>
    <row r="363" spans="1:1" x14ac:dyDescent="0.25">
      <c r="A363" t="s">
        <v>396</v>
      </c>
    </row>
    <row r="365" spans="1:1" x14ac:dyDescent="0.25">
      <c r="A365" t="s">
        <v>397</v>
      </c>
    </row>
    <row r="366" spans="1:1" x14ac:dyDescent="0.25">
      <c r="A366" t="s">
        <v>398</v>
      </c>
    </row>
    <row r="368" spans="1:1" x14ac:dyDescent="0.25">
      <c r="A368" t="s">
        <v>399</v>
      </c>
    </row>
    <row r="369" spans="1:1" x14ac:dyDescent="0.25">
      <c r="A369" t="s">
        <v>400</v>
      </c>
    </row>
    <row r="370" spans="1:1" x14ac:dyDescent="0.25">
      <c r="A370" t="s">
        <v>401</v>
      </c>
    </row>
    <row r="372" spans="1:1" x14ac:dyDescent="0.25">
      <c r="A372" t="s">
        <v>402</v>
      </c>
    </row>
    <row r="373" spans="1:1" x14ac:dyDescent="0.25">
      <c r="A373" t="s">
        <v>403</v>
      </c>
    </row>
    <row r="374" spans="1:1" x14ac:dyDescent="0.25">
      <c r="A374" t="s">
        <v>404</v>
      </c>
    </row>
    <row r="376" spans="1:1" x14ac:dyDescent="0.25">
      <c r="A376" t="s">
        <v>405</v>
      </c>
    </row>
    <row r="377" spans="1:1" x14ac:dyDescent="0.25">
      <c r="A377" t="s">
        <v>406</v>
      </c>
    </row>
    <row r="379" spans="1:1" x14ac:dyDescent="0.25">
      <c r="A379" t="s">
        <v>407</v>
      </c>
    </row>
    <row r="380" spans="1:1" x14ac:dyDescent="0.25">
      <c r="A380" t="s">
        <v>408</v>
      </c>
    </row>
    <row r="382" spans="1:1" x14ac:dyDescent="0.25">
      <c r="A382" t="s">
        <v>409</v>
      </c>
    </row>
    <row r="383" spans="1:1" x14ac:dyDescent="0.25">
      <c r="A383" t="s">
        <v>410</v>
      </c>
    </row>
    <row r="384" spans="1:1" x14ac:dyDescent="0.25">
      <c r="A384" t="s">
        <v>411</v>
      </c>
    </row>
    <row r="385" spans="1:1" x14ac:dyDescent="0.25">
      <c r="A385" t="s">
        <v>412</v>
      </c>
    </row>
    <row r="386" spans="1:1" x14ac:dyDescent="0.25">
      <c r="A386" t="s">
        <v>413</v>
      </c>
    </row>
    <row r="388" spans="1:1" x14ac:dyDescent="0.25">
      <c r="A388" t="s">
        <v>414</v>
      </c>
    </row>
    <row r="389" spans="1:1" x14ac:dyDescent="0.25">
      <c r="A389" t="s">
        <v>415</v>
      </c>
    </row>
    <row r="390" spans="1:1" x14ac:dyDescent="0.25">
      <c r="A390" t="s">
        <v>416</v>
      </c>
    </row>
    <row r="391" spans="1:1" x14ac:dyDescent="0.25">
      <c r="A391" t="s">
        <v>417</v>
      </c>
    </row>
    <row r="392" spans="1:1" x14ac:dyDescent="0.25">
      <c r="A392" t="s">
        <v>418</v>
      </c>
    </row>
    <row r="393" spans="1:1" x14ac:dyDescent="0.25">
      <c r="A393" t="s">
        <v>419</v>
      </c>
    </row>
    <row r="394" spans="1:1" x14ac:dyDescent="0.25">
      <c r="A394" t="s">
        <v>420</v>
      </c>
    </row>
    <row r="395" spans="1:1" x14ac:dyDescent="0.25">
      <c r="A395" t="s">
        <v>421</v>
      </c>
    </row>
    <row r="396" spans="1:1" x14ac:dyDescent="0.25">
      <c r="A396" t="s">
        <v>422</v>
      </c>
    </row>
    <row r="398" spans="1:1" x14ac:dyDescent="0.25">
      <c r="A398" t="s">
        <v>423</v>
      </c>
    </row>
    <row r="399" spans="1:1" x14ac:dyDescent="0.25">
      <c r="A399" t="s">
        <v>424</v>
      </c>
    </row>
    <row r="400" spans="1:1" x14ac:dyDescent="0.25">
      <c r="A400" t="s">
        <v>425</v>
      </c>
    </row>
    <row r="401" spans="1:1" x14ac:dyDescent="0.25">
      <c r="A401" t="s">
        <v>426</v>
      </c>
    </row>
    <row r="403" spans="1:1" x14ac:dyDescent="0.25">
      <c r="A403" t="s">
        <v>427</v>
      </c>
    </row>
    <row r="404" spans="1:1" x14ac:dyDescent="0.25">
      <c r="A404" t="s">
        <v>428</v>
      </c>
    </row>
    <row r="405" spans="1:1" x14ac:dyDescent="0.25">
      <c r="A405" t="s">
        <v>429</v>
      </c>
    </row>
    <row r="407" spans="1:1" x14ac:dyDescent="0.25">
      <c r="A407" t="s">
        <v>430</v>
      </c>
    </row>
    <row r="409" spans="1:1" x14ac:dyDescent="0.25">
      <c r="A409" t="s">
        <v>431</v>
      </c>
    </row>
    <row r="410" spans="1:1" x14ac:dyDescent="0.25">
      <c r="A410" t="s">
        <v>432</v>
      </c>
    </row>
    <row r="411" spans="1:1" x14ac:dyDescent="0.25">
      <c r="A411" t="s">
        <v>433</v>
      </c>
    </row>
    <row r="412" spans="1:1" x14ac:dyDescent="0.25">
      <c r="A412" t="s">
        <v>434</v>
      </c>
    </row>
    <row r="413" spans="1:1" x14ac:dyDescent="0.25">
      <c r="A413" t="s">
        <v>435</v>
      </c>
    </row>
    <row r="415" spans="1:1" x14ac:dyDescent="0.25">
      <c r="A415" t="s">
        <v>436</v>
      </c>
    </row>
    <row r="416" spans="1:1" x14ac:dyDescent="0.25">
      <c r="A416" t="s">
        <v>437</v>
      </c>
    </row>
    <row r="417" spans="1:1" x14ac:dyDescent="0.25">
      <c r="A417" t="s">
        <v>438</v>
      </c>
    </row>
    <row r="418" spans="1:1" x14ac:dyDescent="0.25">
      <c r="A418" t="s">
        <v>439</v>
      </c>
    </row>
    <row r="419" spans="1:1" x14ac:dyDescent="0.25">
      <c r="A419" t="s">
        <v>440</v>
      </c>
    </row>
    <row r="420" spans="1:1" x14ac:dyDescent="0.25">
      <c r="A420" t="s">
        <v>441</v>
      </c>
    </row>
    <row r="422" spans="1:1" x14ac:dyDescent="0.25">
      <c r="A422" t="s">
        <v>442</v>
      </c>
    </row>
    <row r="423" spans="1:1" x14ac:dyDescent="0.25">
      <c r="A423" t="s">
        <v>443</v>
      </c>
    </row>
    <row r="424" spans="1:1" x14ac:dyDescent="0.25">
      <c r="A424" t="s">
        <v>444</v>
      </c>
    </row>
    <row r="425" spans="1:1" x14ac:dyDescent="0.25">
      <c r="A425" t="s">
        <v>445</v>
      </c>
    </row>
    <row r="426" spans="1:1" x14ac:dyDescent="0.25">
      <c r="A426" t="s">
        <v>446</v>
      </c>
    </row>
    <row r="427" spans="1:1" x14ac:dyDescent="0.25">
      <c r="A427" t="s">
        <v>447</v>
      </c>
    </row>
    <row r="429" spans="1:1" x14ac:dyDescent="0.25">
      <c r="A429" t="s">
        <v>448</v>
      </c>
    </row>
    <row r="430" spans="1:1" x14ac:dyDescent="0.25">
      <c r="A430" t="s">
        <v>449</v>
      </c>
    </row>
    <row r="431" spans="1:1" x14ac:dyDescent="0.25">
      <c r="A431" t="s">
        <v>450</v>
      </c>
    </row>
    <row r="432" spans="1:1" x14ac:dyDescent="0.25">
      <c r="A432" t="s">
        <v>451</v>
      </c>
    </row>
    <row r="433" spans="1:1" x14ac:dyDescent="0.25">
      <c r="A433" t="s">
        <v>452</v>
      </c>
    </row>
    <row r="435" spans="1:1" x14ac:dyDescent="0.25">
      <c r="A435" t="s">
        <v>453</v>
      </c>
    </row>
    <row r="437" spans="1:1" x14ac:dyDescent="0.25">
      <c r="A437" t="s">
        <v>454</v>
      </c>
    </row>
    <row r="438" spans="1:1" x14ac:dyDescent="0.25">
      <c r="A438" t="s">
        <v>455</v>
      </c>
    </row>
    <row r="439" spans="1:1" x14ac:dyDescent="0.25">
      <c r="A439" t="s">
        <v>456</v>
      </c>
    </row>
    <row r="440" spans="1:1" x14ac:dyDescent="0.25">
      <c r="A440" t="s">
        <v>457</v>
      </c>
    </row>
    <row r="441" spans="1:1" x14ac:dyDescent="0.25">
      <c r="A441" t="s">
        <v>458</v>
      </c>
    </row>
    <row r="442" spans="1:1" x14ac:dyDescent="0.25">
      <c r="A442" t="s">
        <v>459</v>
      </c>
    </row>
    <row r="443" spans="1:1" x14ac:dyDescent="0.25">
      <c r="A443" t="s">
        <v>460</v>
      </c>
    </row>
    <row r="444" spans="1:1" x14ac:dyDescent="0.25">
      <c r="A444" t="s">
        <v>461</v>
      </c>
    </row>
    <row r="446" spans="1:1" x14ac:dyDescent="0.25">
      <c r="A446" t="s">
        <v>462</v>
      </c>
    </row>
    <row r="448" spans="1:1" x14ac:dyDescent="0.25">
      <c r="A448" t="s">
        <v>463</v>
      </c>
    </row>
    <row r="449" spans="1:1" x14ac:dyDescent="0.25">
      <c r="A449" t="s">
        <v>464</v>
      </c>
    </row>
    <row r="450" spans="1:1" x14ac:dyDescent="0.25">
      <c r="A450" t="s">
        <v>465</v>
      </c>
    </row>
    <row r="451" spans="1:1" x14ac:dyDescent="0.25">
      <c r="A451" t="s">
        <v>466</v>
      </c>
    </row>
    <row r="453" spans="1:1" x14ac:dyDescent="0.25">
      <c r="A453" t="s">
        <v>467</v>
      </c>
    </row>
    <row r="454" spans="1:1" x14ac:dyDescent="0.25">
      <c r="A454" t="s">
        <v>468</v>
      </c>
    </row>
    <row r="455" spans="1:1" x14ac:dyDescent="0.25">
      <c r="A455" t="s">
        <v>469</v>
      </c>
    </row>
    <row r="456" spans="1:1" x14ac:dyDescent="0.25">
      <c r="A456" t="s">
        <v>470</v>
      </c>
    </row>
    <row r="457" spans="1:1" x14ac:dyDescent="0.25">
      <c r="A457" t="s">
        <v>471</v>
      </c>
    </row>
    <row r="458" spans="1:1" x14ac:dyDescent="0.25">
      <c r="A458" t="s">
        <v>472</v>
      </c>
    </row>
    <row r="459" spans="1:1" x14ac:dyDescent="0.25">
      <c r="A459" t="s">
        <v>473</v>
      </c>
    </row>
    <row r="460" spans="1:1" x14ac:dyDescent="0.25">
      <c r="A460" t="s">
        <v>474</v>
      </c>
    </row>
    <row r="461" spans="1:1" x14ac:dyDescent="0.25">
      <c r="A461" t="s">
        <v>475</v>
      </c>
    </row>
    <row r="463" spans="1:1" x14ac:dyDescent="0.25">
      <c r="A463" t="s">
        <v>476</v>
      </c>
    </row>
    <row r="464" spans="1:1" x14ac:dyDescent="0.25">
      <c r="A464" t="s">
        <v>477</v>
      </c>
    </row>
    <row r="465" spans="1:1" x14ac:dyDescent="0.25">
      <c r="A465" t="s">
        <v>478</v>
      </c>
    </row>
    <row r="466" spans="1:1" x14ac:dyDescent="0.25">
      <c r="A466" t="s">
        <v>479</v>
      </c>
    </row>
    <row r="467" spans="1:1" x14ac:dyDescent="0.25">
      <c r="A467" t="s">
        <v>480</v>
      </c>
    </row>
    <row r="468" spans="1:1" x14ac:dyDescent="0.25">
      <c r="A468" t="s">
        <v>481</v>
      </c>
    </row>
    <row r="469" spans="1:1" x14ac:dyDescent="0.25">
      <c r="A469" t="s">
        <v>482</v>
      </c>
    </row>
    <row r="471" spans="1:1" x14ac:dyDescent="0.25">
      <c r="A471" t="s">
        <v>483</v>
      </c>
    </row>
    <row r="473" spans="1:1" x14ac:dyDescent="0.25">
      <c r="A473" t="s">
        <v>484</v>
      </c>
    </row>
    <row r="474" spans="1:1" x14ac:dyDescent="0.25">
      <c r="A474" t="s">
        <v>485</v>
      </c>
    </row>
    <row r="475" spans="1:1" x14ac:dyDescent="0.25">
      <c r="A475" t="s">
        <v>486</v>
      </c>
    </row>
    <row r="477" spans="1:1" x14ac:dyDescent="0.25">
      <c r="A477" t="s">
        <v>487</v>
      </c>
    </row>
    <row r="478" spans="1:1" x14ac:dyDescent="0.25">
      <c r="A478" t="s">
        <v>488</v>
      </c>
    </row>
    <row r="479" spans="1:1" x14ac:dyDescent="0.25">
      <c r="A479" t="s">
        <v>489</v>
      </c>
    </row>
    <row r="480" spans="1:1" x14ac:dyDescent="0.25">
      <c r="A480" t="s">
        <v>490</v>
      </c>
    </row>
    <row r="481" spans="1:1" x14ac:dyDescent="0.25">
      <c r="A481" t="s">
        <v>491</v>
      </c>
    </row>
    <row r="482" spans="1:1" x14ac:dyDescent="0.25">
      <c r="A482" t="s">
        <v>492</v>
      </c>
    </row>
    <row r="483" spans="1:1" x14ac:dyDescent="0.25">
      <c r="A483" t="s">
        <v>493</v>
      </c>
    </row>
    <row r="484" spans="1:1" x14ac:dyDescent="0.25">
      <c r="A484" t="s">
        <v>494</v>
      </c>
    </row>
    <row r="485" spans="1:1" x14ac:dyDescent="0.25">
      <c r="A485" t="s">
        <v>495</v>
      </c>
    </row>
    <row r="487" spans="1:1" x14ac:dyDescent="0.25">
      <c r="A487" t="s">
        <v>496</v>
      </c>
    </row>
    <row r="488" spans="1:1" x14ac:dyDescent="0.25">
      <c r="A488" t="s">
        <v>497</v>
      </c>
    </row>
    <row r="489" spans="1:1" x14ac:dyDescent="0.25">
      <c r="A489" t="s">
        <v>498</v>
      </c>
    </row>
    <row r="490" spans="1:1" x14ac:dyDescent="0.25">
      <c r="A490" t="s">
        <v>499</v>
      </c>
    </row>
    <row r="492" spans="1:1" x14ac:dyDescent="0.25">
      <c r="A492" t="s">
        <v>500</v>
      </c>
    </row>
    <row r="493" spans="1:1" x14ac:dyDescent="0.25">
      <c r="A493" t="s">
        <v>501</v>
      </c>
    </row>
    <row r="494" spans="1:1" x14ac:dyDescent="0.25">
      <c r="A494" t="s">
        <v>502</v>
      </c>
    </row>
    <row r="495" spans="1:1" x14ac:dyDescent="0.25">
      <c r="A495" t="s">
        <v>503</v>
      </c>
    </row>
    <row r="496" spans="1:1" x14ac:dyDescent="0.25">
      <c r="A496" t="s">
        <v>504</v>
      </c>
    </row>
    <row r="497" spans="1:1" x14ac:dyDescent="0.25">
      <c r="A497" t="s">
        <v>505</v>
      </c>
    </row>
    <row r="499" spans="1:1" x14ac:dyDescent="0.25">
      <c r="A499" t="s">
        <v>506</v>
      </c>
    </row>
    <row r="500" spans="1:1" x14ac:dyDescent="0.25">
      <c r="A500" t="s">
        <v>507</v>
      </c>
    </row>
    <row r="501" spans="1:1" x14ac:dyDescent="0.25">
      <c r="A501" t="s">
        <v>508</v>
      </c>
    </row>
    <row r="502" spans="1:1" x14ac:dyDescent="0.25">
      <c r="A502" t="s">
        <v>509</v>
      </c>
    </row>
    <row r="503" spans="1:1" x14ac:dyDescent="0.25">
      <c r="A503" t="s">
        <v>510</v>
      </c>
    </row>
    <row r="504" spans="1:1" x14ac:dyDescent="0.25">
      <c r="A504" t="s">
        <v>511</v>
      </c>
    </row>
    <row r="505" spans="1:1" x14ac:dyDescent="0.25">
      <c r="A505" t="s">
        <v>512</v>
      </c>
    </row>
    <row r="506" spans="1:1" x14ac:dyDescent="0.25">
      <c r="A506" t="s">
        <v>513</v>
      </c>
    </row>
    <row r="507" spans="1:1" x14ac:dyDescent="0.25">
      <c r="A507" t="s">
        <v>514</v>
      </c>
    </row>
    <row r="508" spans="1:1" x14ac:dyDescent="0.25">
      <c r="A508" t="s">
        <v>515</v>
      </c>
    </row>
    <row r="509" spans="1:1" x14ac:dyDescent="0.25">
      <c r="A509" t="s">
        <v>516</v>
      </c>
    </row>
    <row r="510" spans="1:1" x14ac:dyDescent="0.25">
      <c r="A510" t="s">
        <v>517</v>
      </c>
    </row>
    <row r="511" spans="1:1" x14ac:dyDescent="0.25">
      <c r="A511" t="s">
        <v>518</v>
      </c>
    </row>
    <row r="513" spans="1:1" x14ac:dyDescent="0.25">
      <c r="A513" t="s">
        <v>519</v>
      </c>
    </row>
    <row r="514" spans="1:1" x14ac:dyDescent="0.25">
      <c r="A514" t="s">
        <v>520</v>
      </c>
    </row>
    <row r="515" spans="1:1" x14ac:dyDescent="0.25">
      <c r="A515" t="s">
        <v>521</v>
      </c>
    </row>
    <row r="516" spans="1:1" x14ac:dyDescent="0.25">
      <c r="A516" t="s">
        <v>522</v>
      </c>
    </row>
    <row r="517" spans="1:1" x14ac:dyDescent="0.25">
      <c r="A517" t="s">
        <v>523</v>
      </c>
    </row>
    <row r="518" spans="1:1" x14ac:dyDescent="0.25">
      <c r="A518" t="s">
        <v>524</v>
      </c>
    </row>
    <row r="519" spans="1:1" x14ac:dyDescent="0.25">
      <c r="A519" t="s">
        <v>525</v>
      </c>
    </row>
    <row r="521" spans="1:1" x14ac:dyDescent="0.25">
      <c r="A521" t="s">
        <v>526</v>
      </c>
    </row>
    <row r="522" spans="1:1" x14ac:dyDescent="0.25">
      <c r="A522" t="s">
        <v>527</v>
      </c>
    </row>
    <row r="523" spans="1:1" x14ac:dyDescent="0.25">
      <c r="A523" t="s">
        <v>528</v>
      </c>
    </row>
    <row r="524" spans="1:1" x14ac:dyDescent="0.25">
      <c r="A524" t="s">
        <v>529</v>
      </c>
    </row>
    <row r="525" spans="1:1" x14ac:dyDescent="0.25">
      <c r="A525" t="s">
        <v>530</v>
      </c>
    </row>
    <row r="526" spans="1:1" x14ac:dyDescent="0.25">
      <c r="A526" t="s">
        <v>531</v>
      </c>
    </row>
    <row r="527" spans="1:1" x14ac:dyDescent="0.25">
      <c r="A527" t="s">
        <v>532</v>
      </c>
    </row>
    <row r="528" spans="1:1" x14ac:dyDescent="0.25">
      <c r="A528" t="s">
        <v>533</v>
      </c>
    </row>
    <row r="529" spans="1:1" x14ac:dyDescent="0.25">
      <c r="A529" t="s">
        <v>534</v>
      </c>
    </row>
    <row r="530" spans="1:1" x14ac:dyDescent="0.25">
      <c r="A530" t="s">
        <v>535</v>
      </c>
    </row>
    <row r="531" spans="1:1" x14ac:dyDescent="0.25">
      <c r="A531" t="s">
        <v>536</v>
      </c>
    </row>
    <row r="532" spans="1:1" x14ac:dyDescent="0.25">
      <c r="A532" t="s">
        <v>537</v>
      </c>
    </row>
    <row r="533" spans="1:1" x14ac:dyDescent="0.25">
      <c r="A533" t="s">
        <v>538</v>
      </c>
    </row>
    <row r="534" spans="1:1" x14ac:dyDescent="0.25">
      <c r="A534" t="s">
        <v>539</v>
      </c>
    </row>
    <row r="536" spans="1:1" x14ac:dyDescent="0.25">
      <c r="A536" t="s">
        <v>540</v>
      </c>
    </row>
    <row r="537" spans="1:1" x14ac:dyDescent="0.25">
      <c r="A537" t="s">
        <v>541</v>
      </c>
    </row>
    <row r="538" spans="1:1" x14ac:dyDescent="0.25">
      <c r="A538" t="s">
        <v>542</v>
      </c>
    </row>
    <row r="540" spans="1:1" x14ac:dyDescent="0.25">
      <c r="A540" t="s">
        <v>543</v>
      </c>
    </row>
    <row r="542" spans="1:1" x14ac:dyDescent="0.25">
      <c r="A542" t="s">
        <v>544</v>
      </c>
    </row>
    <row r="543" spans="1:1" x14ac:dyDescent="0.25">
      <c r="A543" t="s">
        <v>545</v>
      </c>
    </row>
    <row r="544" spans="1:1" x14ac:dyDescent="0.25">
      <c r="A544" t="s">
        <v>546</v>
      </c>
    </row>
    <row r="545" spans="1:1" x14ac:dyDescent="0.25">
      <c r="A545" t="s">
        <v>547</v>
      </c>
    </row>
    <row r="546" spans="1:1" x14ac:dyDescent="0.25">
      <c r="A546" t="s">
        <v>548</v>
      </c>
    </row>
    <row r="547" spans="1:1" x14ac:dyDescent="0.25">
      <c r="A547" t="s">
        <v>549</v>
      </c>
    </row>
    <row r="548" spans="1:1" x14ac:dyDescent="0.25">
      <c r="A548" t="s">
        <v>550</v>
      </c>
    </row>
    <row r="549" spans="1:1" x14ac:dyDescent="0.25">
      <c r="A549" t="s">
        <v>551</v>
      </c>
    </row>
    <row r="550" spans="1:1" x14ac:dyDescent="0.25">
      <c r="A550" t="s">
        <v>552</v>
      </c>
    </row>
    <row r="552" spans="1:1" x14ac:dyDescent="0.25">
      <c r="A552" t="s">
        <v>553</v>
      </c>
    </row>
    <row r="554" spans="1:1" x14ac:dyDescent="0.25">
      <c r="A554" t="s">
        <v>554</v>
      </c>
    </row>
    <row r="555" spans="1:1" x14ac:dyDescent="0.25">
      <c r="A555" t="s">
        <v>555</v>
      </c>
    </row>
    <row r="556" spans="1:1" x14ac:dyDescent="0.25">
      <c r="A556" t="s">
        <v>556</v>
      </c>
    </row>
    <row r="557" spans="1:1" x14ac:dyDescent="0.25">
      <c r="A557" t="s">
        <v>557</v>
      </c>
    </row>
    <row r="558" spans="1:1" x14ac:dyDescent="0.25">
      <c r="A558" t="s">
        <v>558</v>
      </c>
    </row>
    <row r="559" spans="1:1" x14ac:dyDescent="0.25">
      <c r="A559" t="s">
        <v>559</v>
      </c>
    </row>
    <row r="560" spans="1:1" x14ac:dyDescent="0.25">
      <c r="A560" t="s">
        <v>560</v>
      </c>
    </row>
    <row r="561" spans="1:1" x14ac:dyDescent="0.25">
      <c r="A561" t="s">
        <v>561</v>
      </c>
    </row>
    <row r="563" spans="1:1" x14ac:dyDescent="0.25">
      <c r="A563" t="s">
        <v>562</v>
      </c>
    </row>
    <row r="565" spans="1:1" x14ac:dyDescent="0.25">
      <c r="A565" t="s">
        <v>563</v>
      </c>
    </row>
    <row r="566" spans="1:1" x14ac:dyDescent="0.25">
      <c r="A566" t="s">
        <v>564</v>
      </c>
    </row>
    <row r="567" spans="1:1" x14ac:dyDescent="0.25">
      <c r="A567" t="s">
        <v>565</v>
      </c>
    </row>
    <row r="568" spans="1:1" x14ac:dyDescent="0.25">
      <c r="A568" t="s">
        <v>566</v>
      </c>
    </row>
    <row r="570" spans="1:1" x14ac:dyDescent="0.25">
      <c r="A570" t="s">
        <v>567</v>
      </c>
    </row>
    <row r="571" spans="1:1" x14ac:dyDescent="0.25">
      <c r="A571" t="s">
        <v>568</v>
      </c>
    </row>
    <row r="572" spans="1:1" x14ac:dyDescent="0.25">
      <c r="A572" t="s">
        <v>569</v>
      </c>
    </row>
    <row r="573" spans="1:1" x14ac:dyDescent="0.25">
      <c r="A573" t="s">
        <v>570</v>
      </c>
    </row>
    <row r="574" spans="1:1" x14ac:dyDescent="0.25">
      <c r="A574" t="s">
        <v>571</v>
      </c>
    </row>
    <row r="575" spans="1:1" x14ac:dyDescent="0.25">
      <c r="A575" t="s">
        <v>572</v>
      </c>
    </row>
    <row r="576" spans="1:1" x14ac:dyDescent="0.25">
      <c r="A576" t="s">
        <v>573</v>
      </c>
    </row>
    <row r="577" spans="1:1" x14ac:dyDescent="0.25">
      <c r="A577" t="s">
        <v>574</v>
      </c>
    </row>
    <row r="579" spans="1:1" x14ac:dyDescent="0.25">
      <c r="A579" t="s">
        <v>575</v>
      </c>
    </row>
    <row r="580" spans="1:1" x14ac:dyDescent="0.25">
      <c r="A580" t="s">
        <v>576</v>
      </c>
    </row>
    <row r="581" spans="1:1" x14ac:dyDescent="0.25">
      <c r="A581" t="s">
        <v>577</v>
      </c>
    </row>
    <row r="582" spans="1:1" x14ac:dyDescent="0.25">
      <c r="A582" t="s">
        <v>578</v>
      </c>
    </row>
    <row r="584" spans="1:1" x14ac:dyDescent="0.25">
      <c r="A584" t="s">
        <v>579</v>
      </c>
    </row>
    <row r="585" spans="1:1" x14ac:dyDescent="0.25">
      <c r="A585" t="s">
        <v>580</v>
      </c>
    </row>
    <row r="586" spans="1:1" x14ac:dyDescent="0.25">
      <c r="A586" t="s">
        <v>581</v>
      </c>
    </row>
    <row r="587" spans="1:1" x14ac:dyDescent="0.25">
      <c r="A587" t="s">
        <v>582</v>
      </c>
    </row>
    <row r="589" spans="1:1" x14ac:dyDescent="0.25">
      <c r="A589" t="s">
        <v>583</v>
      </c>
    </row>
    <row r="591" spans="1:1" x14ac:dyDescent="0.25">
      <c r="A591" t="s">
        <v>584</v>
      </c>
    </row>
    <row r="592" spans="1:1" x14ac:dyDescent="0.25">
      <c r="A592" t="s">
        <v>585</v>
      </c>
    </row>
    <row r="593" spans="1:1" x14ac:dyDescent="0.25">
      <c r="A593" t="s">
        <v>586</v>
      </c>
    </row>
    <row r="594" spans="1:1" x14ac:dyDescent="0.25">
      <c r="A594" t="s">
        <v>587</v>
      </c>
    </row>
    <row r="595" spans="1:1" x14ac:dyDescent="0.25">
      <c r="A595" t="s">
        <v>588</v>
      </c>
    </row>
    <row r="596" spans="1:1" x14ac:dyDescent="0.25">
      <c r="A596" t="s">
        <v>589</v>
      </c>
    </row>
    <row r="597" spans="1:1" x14ac:dyDescent="0.25">
      <c r="A597" t="s">
        <v>590</v>
      </c>
    </row>
    <row r="598" spans="1:1" x14ac:dyDescent="0.25">
      <c r="A598" t="s">
        <v>591</v>
      </c>
    </row>
    <row r="600" spans="1:1" x14ac:dyDescent="0.25">
      <c r="A600" t="s">
        <v>592</v>
      </c>
    </row>
    <row r="602" spans="1:1" x14ac:dyDescent="0.25">
      <c r="A602" t="s">
        <v>593</v>
      </c>
    </row>
    <row r="603" spans="1:1" x14ac:dyDescent="0.25">
      <c r="A603" t="s">
        <v>594</v>
      </c>
    </row>
    <row r="604" spans="1:1" x14ac:dyDescent="0.25">
      <c r="A604" t="s">
        <v>595</v>
      </c>
    </row>
    <row r="605" spans="1:1" x14ac:dyDescent="0.25">
      <c r="A605" t="s">
        <v>596</v>
      </c>
    </row>
    <row r="606" spans="1:1" x14ac:dyDescent="0.25">
      <c r="A606" t="s">
        <v>597</v>
      </c>
    </row>
    <row r="607" spans="1:1" x14ac:dyDescent="0.25">
      <c r="A607" t="s">
        <v>598</v>
      </c>
    </row>
    <row r="608" spans="1:1" x14ac:dyDescent="0.25">
      <c r="A608" t="s">
        <v>599</v>
      </c>
    </row>
    <row r="609" spans="1:1" x14ac:dyDescent="0.25">
      <c r="A609" t="s">
        <v>600</v>
      </c>
    </row>
    <row r="610" spans="1:1" x14ac:dyDescent="0.25">
      <c r="A610" t="s">
        <v>601</v>
      </c>
    </row>
    <row r="612" spans="1:1" x14ac:dyDescent="0.25">
      <c r="A612" t="s">
        <v>602</v>
      </c>
    </row>
    <row r="614" spans="1:1" x14ac:dyDescent="0.25">
      <c r="A614" t="s">
        <v>603</v>
      </c>
    </row>
    <row r="615" spans="1:1" x14ac:dyDescent="0.25">
      <c r="A615" t="s">
        <v>604</v>
      </c>
    </row>
    <row r="616" spans="1:1" x14ac:dyDescent="0.25">
      <c r="A616" t="s">
        <v>605</v>
      </c>
    </row>
    <row r="617" spans="1:1" x14ac:dyDescent="0.25">
      <c r="A617" t="s">
        <v>606</v>
      </c>
    </row>
    <row r="618" spans="1:1" x14ac:dyDescent="0.25">
      <c r="A618" t="s">
        <v>607</v>
      </c>
    </row>
    <row r="619" spans="1:1" x14ac:dyDescent="0.25">
      <c r="A619" t="s">
        <v>608</v>
      </c>
    </row>
    <row r="621" spans="1:1" x14ac:dyDescent="0.25">
      <c r="A621" t="s">
        <v>609</v>
      </c>
    </row>
    <row r="623" spans="1:1" x14ac:dyDescent="0.25">
      <c r="A623" t="s">
        <v>610</v>
      </c>
    </row>
    <row r="625" spans="1:1" x14ac:dyDescent="0.25">
      <c r="A625" t="s">
        <v>611</v>
      </c>
    </row>
    <row r="626" spans="1:1" x14ac:dyDescent="0.25">
      <c r="A626" t="s">
        <v>612</v>
      </c>
    </row>
    <row r="627" spans="1:1" x14ac:dyDescent="0.25">
      <c r="A627" t="s">
        <v>613</v>
      </c>
    </row>
    <row r="629" spans="1:1" x14ac:dyDescent="0.25">
      <c r="A629" t="s">
        <v>614</v>
      </c>
    </row>
    <row r="630" spans="1:1" x14ac:dyDescent="0.25">
      <c r="A630" t="s">
        <v>615</v>
      </c>
    </row>
    <row r="631" spans="1:1" x14ac:dyDescent="0.25">
      <c r="A631" t="s">
        <v>616</v>
      </c>
    </row>
    <row r="632" spans="1:1" x14ac:dyDescent="0.25">
      <c r="A632" t="s">
        <v>617</v>
      </c>
    </row>
    <row r="634" spans="1:1" x14ac:dyDescent="0.25">
      <c r="A634" t="s">
        <v>618</v>
      </c>
    </row>
    <row r="635" spans="1:1" x14ac:dyDescent="0.25">
      <c r="A635" t="s">
        <v>619</v>
      </c>
    </row>
    <row r="637" spans="1:1" x14ac:dyDescent="0.25">
      <c r="A637" t="s">
        <v>620</v>
      </c>
    </row>
    <row r="638" spans="1:1" x14ac:dyDescent="0.25">
      <c r="A638" t="s">
        <v>621</v>
      </c>
    </row>
    <row r="639" spans="1:1" x14ac:dyDescent="0.25">
      <c r="A639" t="s">
        <v>622</v>
      </c>
    </row>
    <row r="640" spans="1:1" x14ac:dyDescent="0.25">
      <c r="A640" t="s">
        <v>623</v>
      </c>
    </row>
    <row r="642" spans="1:1" x14ac:dyDescent="0.25">
      <c r="A642" t="s">
        <v>624</v>
      </c>
    </row>
    <row r="643" spans="1:1" x14ac:dyDescent="0.25">
      <c r="A643" t="s">
        <v>625</v>
      </c>
    </row>
    <row r="644" spans="1:1" x14ac:dyDescent="0.25">
      <c r="A644" t="s">
        <v>626</v>
      </c>
    </row>
    <row r="645" spans="1:1" x14ac:dyDescent="0.25">
      <c r="A645" t="s">
        <v>627</v>
      </c>
    </row>
    <row r="647" spans="1:1" x14ac:dyDescent="0.25">
      <c r="A647" t="s">
        <v>628</v>
      </c>
    </row>
    <row r="648" spans="1:1" x14ac:dyDescent="0.25">
      <c r="A648" t="s">
        <v>629</v>
      </c>
    </row>
    <row r="650" spans="1:1" x14ac:dyDescent="0.25">
      <c r="A650" t="s">
        <v>630</v>
      </c>
    </row>
    <row r="652" spans="1:1" x14ac:dyDescent="0.25">
      <c r="A652" t="s">
        <v>631</v>
      </c>
    </row>
    <row r="653" spans="1:1" x14ac:dyDescent="0.25">
      <c r="A653" t="s">
        <v>632</v>
      </c>
    </row>
    <row r="655" spans="1:1" x14ac:dyDescent="0.25">
      <c r="A655" t="s">
        <v>649</v>
      </c>
    </row>
    <row r="656" spans="1:1" x14ac:dyDescent="0.25">
      <c r="A656" t="s">
        <v>633</v>
      </c>
    </row>
    <row r="657" spans="1:1" x14ac:dyDescent="0.25">
      <c r="A657" t="s">
        <v>634</v>
      </c>
    </row>
    <row r="658" spans="1:1" x14ac:dyDescent="0.25">
      <c r="A658" t="s">
        <v>635</v>
      </c>
    </row>
    <row r="660" spans="1:1" x14ac:dyDescent="0.25">
      <c r="A660" t="s">
        <v>636</v>
      </c>
    </row>
    <row r="661" spans="1:1" x14ac:dyDescent="0.25">
      <c r="A661" t="s">
        <v>637</v>
      </c>
    </row>
    <row r="662" spans="1:1" x14ac:dyDescent="0.25">
      <c r="A662" t="s">
        <v>638</v>
      </c>
    </row>
    <row r="664" spans="1:1" x14ac:dyDescent="0.25">
      <c r="A664" t="s">
        <v>639</v>
      </c>
    </row>
    <row r="665" spans="1:1" x14ac:dyDescent="0.25">
      <c r="A665" t="s">
        <v>640</v>
      </c>
    </row>
    <row r="666" spans="1:1" x14ac:dyDescent="0.25">
      <c r="A666" t="s">
        <v>641</v>
      </c>
    </row>
    <row r="667" spans="1:1" x14ac:dyDescent="0.25">
      <c r="A667" t="s">
        <v>642</v>
      </c>
    </row>
    <row r="669" spans="1:1" x14ac:dyDescent="0.25">
      <c r="A669" t="s">
        <v>643</v>
      </c>
    </row>
    <row r="670" spans="1:1" x14ac:dyDescent="0.25">
      <c r="A670" t="s">
        <v>644</v>
      </c>
    </row>
    <row r="671" spans="1:1" x14ac:dyDescent="0.25">
      <c r="A671" t="s">
        <v>645</v>
      </c>
    </row>
    <row r="672" spans="1:1" x14ac:dyDescent="0.25">
      <c r="A672" t="s">
        <v>646</v>
      </c>
    </row>
    <row r="673" spans="1:1" x14ac:dyDescent="0.25">
      <c r="A673" t="s">
        <v>647</v>
      </c>
    </row>
    <row r="674" spans="1:1" x14ac:dyDescent="0.25">
      <c r="A674" t="s">
        <v>648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workbookViewId="0">
      <selection activeCell="R2" sqref="R2"/>
    </sheetView>
  </sheetViews>
  <sheetFormatPr defaultRowHeight="15" x14ac:dyDescent="0.25"/>
  <cols>
    <col min="1" max="1" width="3" style="3" bestFit="1" customWidth="1"/>
    <col min="2" max="2" width="20.140625" style="3" bestFit="1" customWidth="1"/>
    <col min="3" max="3" width="3.5703125" style="3" bestFit="1" customWidth="1"/>
    <col min="4" max="4" width="2.42578125" style="3" bestFit="1" customWidth="1"/>
    <col min="5" max="5" width="2.28515625" style="3" bestFit="1" customWidth="1"/>
    <col min="6" max="6" width="4.140625" style="3" bestFit="1" customWidth="1"/>
    <col min="7" max="7" width="5.5703125" style="3" bestFit="1" customWidth="1"/>
    <col min="8" max="8" width="3" style="3" bestFit="1" customWidth="1"/>
    <col min="9" max="9" width="3.5703125" style="3" bestFit="1" customWidth="1"/>
    <col min="10" max="11" width="4.7109375" style="3" bestFit="1" customWidth="1"/>
    <col min="12" max="12" width="4.5703125" style="3" bestFit="1" customWidth="1"/>
    <col min="13" max="13" width="4.42578125" style="3" bestFit="1" customWidth="1"/>
    <col min="14" max="14" width="4.85546875" style="3" bestFit="1" customWidth="1"/>
    <col min="15" max="15" width="3.42578125" style="3" bestFit="1" customWidth="1"/>
    <col min="16" max="16" width="5.42578125" style="3" bestFit="1" customWidth="1"/>
    <col min="17" max="17" width="5" style="3" bestFit="1" customWidth="1"/>
    <col min="18" max="18" width="12" style="3" bestFit="1" customWidth="1"/>
    <col min="19" max="16384" width="9.140625" style="3"/>
  </cols>
  <sheetData>
    <row r="1" spans="1:18" x14ac:dyDescent="0.25">
      <c r="A1" s="12" t="s">
        <v>0</v>
      </c>
      <c r="B1" s="13" t="s">
        <v>1</v>
      </c>
      <c r="C1" s="13" t="s">
        <v>3</v>
      </c>
      <c r="D1" s="13" t="s">
        <v>2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4" t="s">
        <v>24</v>
      </c>
    </row>
    <row r="2" spans="1:18" x14ac:dyDescent="0.25">
      <c r="A2" s="15">
        <v>1</v>
      </c>
      <c r="B2" s="16" t="s">
        <v>26</v>
      </c>
      <c r="C2" s="16">
        <v>4</v>
      </c>
      <c r="D2" s="16">
        <v>2</v>
      </c>
      <c r="E2" s="16">
        <v>8</v>
      </c>
      <c r="F2" s="16">
        <v>10</v>
      </c>
      <c r="G2" s="16">
        <v>2.5</v>
      </c>
      <c r="H2" s="16">
        <v>11</v>
      </c>
      <c r="I2" s="16">
        <v>1</v>
      </c>
      <c r="J2" s="16">
        <v>0</v>
      </c>
      <c r="K2" s="16">
        <v>0</v>
      </c>
      <c r="L2" s="16">
        <v>0</v>
      </c>
      <c r="M2" s="16">
        <v>0</v>
      </c>
      <c r="N2" s="16">
        <v>19</v>
      </c>
      <c r="O2" s="16">
        <v>0</v>
      </c>
      <c r="P2" s="16">
        <v>0</v>
      </c>
      <c r="Q2" s="16">
        <v>0.18</v>
      </c>
      <c r="R2" s="17">
        <f>ABS(MIN(I:I))+'Player Statistics'!$I2</f>
        <v>6</v>
      </c>
    </row>
    <row r="3" spans="1:18" x14ac:dyDescent="0.25">
      <c r="A3" s="15">
        <v>2</v>
      </c>
      <c r="B3" s="16" t="s">
        <v>27</v>
      </c>
      <c r="C3" s="16">
        <v>4</v>
      </c>
      <c r="D3" s="16">
        <v>3</v>
      </c>
      <c r="E3" s="16">
        <v>6</v>
      </c>
      <c r="F3" s="16">
        <v>9</v>
      </c>
      <c r="G3" s="16">
        <v>2.25</v>
      </c>
      <c r="H3" s="16">
        <v>20</v>
      </c>
      <c r="I3" s="16">
        <v>-2</v>
      </c>
      <c r="J3" s="16">
        <v>0</v>
      </c>
      <c r="K3" s="16">
        <v>1</v>
      </c>
      <c r="L3" s="16">
        <v>0</v>
      </c>
      <c r="M3" s="16">
        <v>0</v>
      </c>
      <c r="N3" s="16">
        <v>27</v>
      </c>
      <c r="O3" s="16">
        <v>0</v>
      </c>
      <c r="P3" s="16">
        <v>0</v>
      </c>
      <c r="Q3" s="16">
        <v>0.15</v>
      </c>
      <c r="R3" s="17">
        <f>ABS(MIN(I:I))+'Player Statistics'!$I3</f>
        <v>3</v>
      </c>
    </row>
    <row r="4" spans="1:18" x14ac:dyDescent="0.25">
      <c r="A4" s="15">
        <v>3</v>
      </c>
      <c r="B4" s="16" t="s">
        <v>28</v>
      </c>
      <c r="C4" s="16">
        <v>3</v>
      </c>
      <c r="D4" s="16">
        <v>4</v>
      </c>
      <c r="E4" s="16">
        <v>4</v>
      </c>
      <c r="F4" s="16">
        <v>8</v>
      </c>
      <c r="G4" s="16">
        <v>2.67</v>
      </c>
      <c r="H4" s="16">
        <v>14</v>
      </c>
      <c r="I4" s="16">
        <v>-2</v>
      </c>
      <c r="J4" s="16">
        <v>2</v>
      </c>
      <c r="K4" s="16">
        <v>0</v>
      </c>
      <c r="L4" s="16">
        <v>0</v>
      </c>
      <c r="M4" s="16">
        <v>0</v>
      </c>
      <c r="N4" s="16">
        <v>9</v>
      </c>
      <c r="O4" s="16">
        <v>0</v>
      </c>
      <c r="P4" s="16">
        <v>0</v>
      </c>
      <c r="Q4" s="16">
        <v>0.28999999999999998</v>
      </c>
      <c r="R4" s="17">
        <f>ABS(MIN(I:I))+'Player Statistics'!$I4</f>
        <v>3</v>
      </c>
    </row>
    <row r="5" spans="1:18" x14ac:dyDescent="0.25">
      <c r="A5" s="15">
        <v>4</v>
      </c>
      <c r="B5" s="16" t="s">
        <v>29</v>
      </c>
      <c r="C5" s="16">
        <v>3</v>
      </c>
      <c r="D5" s="16">
        <v>6</v>
      </c>
      <c r="E5" s="16">
        <v>1</v>
      </c>
      <c r="F5" s="16">
        <v>7</v>
      </c>
      <c r="G5" s="16">
        <v>2.33</v>
      </c>
      <c r="H5" s="16">
        <v>15</v>
      </c>
      <c r="I5" s="16">
        <v>2</v>
      </c>
      <c r="J5" s="16">
        <v>3</v>
      </c>
      <c r="K5" s="16">
        <v>0</v>
      </c>
      <c r="L5" s="16">
        <v>0</v>
      </c>
      <c r="M5" s="16">
        <v>0</v>
      </c>
      <c r="N5" s="16">
        <v>9</v>
      </c>
      <c r="O5" s="16">
        <v>0</v>
      </c>
      <c r="P5" s="16">
        <v>0</v>
      </c>
      <c r="Q5" s="16">
        <v>0.4</v>
      </c>
      <c r="R5" s="17">
        <f>ABS(MIN(I:I))+'Player Statistics'!$I5</f>
        <v>7</v>
      </c>
    </row>
    <row r="6" spans="1:18" x14ac:dyDescent="0.25">
      <c r="A6" s="15">
        <v>5</v>
      </c>
      <c r="B6" s="16" t="s">
        <v>30</v>
      </c>
      <c r="C6" s="16">
        <v>3</v>
      </c>
      <c r="D6" s="16">
        <v>6</v>
      </c>
      <c r="E6" s="16">
        <v>1</v>
      </c>
      <c r="F6" s="16">
        <v>7</v>
      </c>
      <c r="G6" s="16">
        <v>2.33</v>
      </c>
      <c r="H6" s="16">
        <v>16</v>
      </c>
      <c r="I6" s="16">
        <v>-3</v>
      </c>
      <c r="J6" s="16">
        <v>2</v>
      </c>
      <c r="K6" s="16">
        <v>1</v>
      </c>
      <c r="L6" s="16">
        <v>0</v>
      </c>
      <c r="M6" s="16">
        <v>0</v>
      </c>
      <c r="N6" s="16">
        <v>11</v>
      </c>
      <c r="O6" s="16">
        <v>0</v>
      </c>
      <c r="P6" s="16">
        <v>0</v>
      </c>
      <c r="Q6" s="16">
        <v>0.38</v>
      </c>
      <c r="R6" s="17">
        <f>ABS(MIN(I:I))+'Player Statistics'!$I6</f>
        <v>2</v>
      </c>
    </row>
    <row r="7" spans="1:18" x14ac:dyDescent="0.25">
      <c r="A7" s="15">
        <v>6</v>
      </c>
      <c r="B7" s="16" t="s">
        <v>31</v>
      </c>
      <c r="C7" s="16">
        <v>3</v>
      </c>
      <c r="D7" s="16">
        <v>4</v>
      </c>
      <c r="E7" s="16">
        <v>3</v>
      </c>
      <c r="F7" s="16">
        <v>7</v>
      </c>
      <c r="G7" s="16">
        <v>2.33</v>
      </c>
      <c r="H7" s="16">
        <v>11</v>
      </c>
      <c r="I7" s="16">
        <v>3</v>
      </c>
      <c r="J7" s="16">
        <v>2</v>
      </c>
      <c r="K7" s="16">
        <v>0</v>
      </c>
      <c r="L7" s="16">
        <v>0</v>
      </c>
      <c r="M7" s="16">
        <v>0</v>
      </c>
      <c r="N7" s="16">
        <v>5</v>
      </c>
      <c r="O7" s="16">
        <v>0</v>
      </c>
      <c r="P7" s="16">
        <v>0</v>
      </c>
      <c r="Q7" s="16">
        <v>0.36</v>
      </c>
      <c r="R7" s="17">
        <f>ABS(MIN(I:I))+'Player Statistics'!$I7</f>
        <v>8</v>
      </c>
    </row>
    <row r="8" spans="1:18" x14ac:dyDescent="0.25">
      <c r="A8" s="15">
        <v>7</v>
      </c>
      <c r="B8" s="16" t="s">
        <v>32</v>
      </c>
      <c r="C8" s="16">
        <v>3</v>
      </c>
      <c r="D8" s="16">
        <v>3</v>
      </c>
      <c r="E8" s="16">
        <v>4</v>
      </c>
      <c r="F8" s="16">
        <v>7</v>
      </c>
      <c r="G8" s="16">
        <v>2.33</v>
      </c>
      <c r="H8" s="16">
        <v>19</v>
      </c>
      <c r="I8" s="16">
        <v>-2</v>
      </c>
      <c r="J8" s="16">
        <v>2</v>
      </c>
      <c r="K8" s="16">
        <v>0</v>
      </c>
      <c r="L8" s="16">
        <v>0</v>
      </c>
      <c r="M8" s="16">
        <v>0</v>
      </c>
      <c r="N8" s="16">
        <v>9</v>
      </c>
      <c r="O8" s="16">
        <v>0</v>
      </c>
      <c r="P8" s="16">
        <v>0</v>
      </c>
      <c r="Q8" s="16">
        <v>0.16</v>
      </c>
      <c r="R8" s="17">
        <f>ABS(MIN(I:I))+'Player Statistics'!$I8</f>
        <v>3</v>
      </c>
    </row>
    <row r="9" spans="1:18" x14ac:dyDescent="0.25">
      <c r="A9" s="15">
        <v>8</v>
      </c>
      <c r="B9" s="16" t="s">
        <v>33</v>
      </c>
      <c r="C9" s="16">
        <v>3</v>
      </c>
      <c r="D9" s="16">
        <v>4</v>
      </c>
      <c r="E9" s="16">
        <v>2</v>
      </c>
      <c r="F9" s="16">
        <v>6</v>
      </c>
      <c r="G9" s="16">
        <v>2</v>
      </c>
      <c r="H9" s="16">
        <v>16</v>
      </c>
      <c r="I9" s="16">
        <v>2</v>
      </c>
      <c r="J9" s="16">
        <v>1</v>
      </c>
      <c r="K9" s="16">
        <v>0</v>
      </c>
      <c r="L9" s="16">
        <v>0</v>
      </c>
      <c r="M9" s="16">
        <v>0</v>
      </c>
      <c r="N9" s="16">
        <v>39</v>
      </c>
      <c r="O9" s="16">
        <v>0</v>
      </c>
      <c r="P9" s="16">
        <v>0</v>
      </c>
      <c r="Q9" s="16">
        <v>0.25</v>
      </c>
      <c r="R9" s="17">
        <f>ABS(MIN(I:I))+'Player Statistics'!$I9</f>
        <v>7</v>
      </c>
    </row>
    <row r="10" spans="1:18" x14ac:dyDescent="0.25">
      <c r="A10" s="15">
        <v>9</v>
      </c>
      <c r="B10" s="16" t="s">
        <v>34</v>
      </c>
      <c r="C10" s="16">
        <v>4</v>
      </c>
      <c r="D10" s="16">
        <v>3</v>
      </c>
      <c r="E10" s="16">
        <v>3</v>
      </c>
      <c r="F10" s="16">
        <v>6</v>
      </c>
      <c r="G10" s="16">
        <v>1.5</v>
      </c>
      <c r="H10" s="16">
        <v>11</v>
      </c>
      <c r="I10" s="16">
        <v>4</v>
      </c>
      <c r="J10" s="16">
        <v>0</v>
      </c>
      <c r="K10" s="16">
        <v>0</v>
      </c>
      <c r="L10" s="16">
        <v>0</v>
      </c>
      <c r="M10" s="16">
        <v>0</v>
      </c>
      <c r="N10" s="16">
        <v>12</v>
      </c>
      <c r="O10" s="16">
        <v>0</v>
      </c>
      <c r="P10" s="16">
        <v>0</v>
      </c>
      <c r="Q10" s="16">
        <v>0.27</v>
      </c>
      <c r="R10" s="17">
        <f>ABS(MIN(I:I))+'Player Statistics'!$I10</f>
        <v>9</v>
      </c>
    </row>
    <row r="11" spans="1:18" x14ac:dyDescent="0.25">
      <c r="A11" s="15">
        <v>10</v>
      </c>
      <c r="B11" s="16" t="s">
        <v>35</v>
      </c>
      <c r="C11" s="16">
        <v>4</v>
      </c>
      <c r="D11" s="16">
        <v>1</v>
      </c>
      <c r="E11" s="16">
        <v>5</v>
      </c>
      <c r="F11" s="16">
        <v>6</v>
      </c>
      <c r="G11" s="16">
        <v>1.5</v>
      </c>
      <c r="H11" s="16">
        <v>10</v>
      </c>
      <c r="I11" s="16">
        <v>1</v>
      </c>
      <c r="J11" s="16">
        <v>0</v>
      </c>
      <c r="K11" s="16">
        <v>0</v>
      </c>
      <c r="L11" s="16">
        <v>0</v>
      </c>
      <c r="M11" s="16">
        <v>0</v>
      </c>
      <c r="N11" s="16">
        <v>5</v>
      </c>
      <c r="O11" s="16">
        <v>0</v>
      </c>
      <c r="P11" s="16">
        <v>0</v>
      </c>
      <c r="Q11" s="16">
        <v>0.1</v>
      </c>
      <c r="R11" s="17">
        <f>ABS(MIN(I:I))+'Player Statistics'!$I11</f>
        <v>6</v>
      </c>
    </row>
    <row r="12" spans="1:18" x14ac:dyDescent="0.25">
      <c r="A12" s="15">
        <v>11</v>
      </c>
      <c r="B12" s="16" t="s">
        <v>36</v>
      </c>
      <c r="C12" s="16">
        <v>4</v>
      </c>
      <c r="D12" s="16">
        <v>5</v>
      </c>
      <c r="E12" s="16">
        <v>0</v>
      </c>
      <c r="F12" s="16">
        <v>5</v>
      </c>
      <c r="G12" s="16">
        <v>1.25</v>
      </c>
      <c r="H12" s="16">
        <v>14</v>
      </c>
      <c r="I12" s="16">
        <v>1</v>
      </c>
      <c r="J12" s="16">
        <v>0</v>
      </c>
      <c r="K12" s="16">
        <v>0</v>
      </c>
      <c r="L12" s="16">
        <v>0</v>
      </c>
      <c r="M12" s="16">
        <v>0</v>
      </c>
      <c r="N12" s="16">
        <v>19</v>
      </c>
      <c r="O12" s="16">
        <v>0</v>
      </c>
      <c r="P12" s="16">
        <v>0</v>
      </c>
      <c r="Q12" s="16">
        <v>0.36</v>
      </c>
      <c r="R12" s="17">
        <f>ABS(MIN(I:I))+'Player Statistics'!$I12</f>
        <v>6</v>
      </c>
    </row>
    <row r="13" spans="1:18" x14ac:dyDescent="0.25">
      <c r="A13" s="15">
        <v>12</v>
      </c>
      <c r="B13" s="16" t="s">
        <v>37</v>
      </c>
      <c r="C13" s="16">
        <v>3</v>
      </c>
      <c r="D13" s="16">
        <v>1</v>
      </c>
      <c r="E13" s="16">
        <v>4</v>
      </c>
      <c r="F13" s="16">
        <v>5</v>
      </c>
      <c r="G13" s="16">
        <v>1.67</v>
      </c>
      <c r="H13" s="16">
        <v>7</v>
      </c>
      <c r="I13" s="16">
        <v>-1</v>
      </c>
      <c r="J13" s="16">
        <v>0</v>
      </c>
      <c r="K13" s="16">
        <v>0</v>
      </c>
      <c r="L13" s="16">
        <v>0</v>
      </c>
      <c r="M13" s="16">
        <v>0</v>
      </c>
      <c r="N13" s="16">
        <v>3</v>
      </c>
      <c r="O13" s="16">
        <v>0</v>
      </c>
      <c r="P13" s="16">
        <v>0</v>
      </c>
      <c r="Q13" s="16">
        <v>0.14000000000000001</v>
      </c>
      <c r="R13" s="17">
        <f>ABS(MIN(I:I))+'Player Statistics'!$I13</f>
        <v>4</v>
      </c>
    </row>
    <row r="14" spans="1:18" x14ac:dyDescent="0.25">
      <c r="A14" s="15">
        <v>13</v>
      </c>
      <c r="B14" s="16" t="s">
        <v>38</v>
      </c>
      <c r="C14" s="16">
        <v>3</v>
      </c>
      <c r="D14" s="16">
        <v>0</v>
      </c>
      <c r="E14" s="16">
        <v>5</v>
      </c>
      <c r="F14" s="16">
        <v>5</v>
      </c>
      <c r="G14" s="16">
        <v>1.67</v>
      </c>
      <c r="H14" s="16">
        <v>5</v>
      </c>
      <c r="I14" s="16">
        <v>3</v>
      </c>
      <c r="J14" s="16">
        <v>0</v>
      </c>
      <c r="K14" s="16">
        <v>0</v>
      </c>
      <c r="L14" s="16">
        <v>0</v>
      </c>
      <c r="M14" s="16">
        <v>0</v>
      </c>
      <c r="N14" s="16">
        <v>8</v>
      </c>
      <c r="O14" s="16">
        <v>0</v>
      </c>
      <c r="P14" s="16">
        <v>0</v>
      </c>
      <c r="Q14" s="16">
        <v>0</v>
      </c>
      <c r="R14" s="17">
        <f>ABS(MIN(I:I))+'Player Statistics'!$I14</f>
        <v>8</v>
      </c>
    </row>
    <row r="15" spans="1:18" x14ac:dyDescent="0.25">
      <c r="A15" s="15">
        <v>14</v>
      </c>
      <c r="B15" s="16" t="s">
        <v>39</v>
      </c>
      <c r="C15" s="16">
        <v>2</v>
      </c>
      <c r="D15" s="16">
        <v>2</v>
      </c>
      <c r="E15" s="16">
        <v>2</v>
      </c>
      <c r="F15" s="16">
        <v>4</v>
      </c>
      <c r="G15" s="16">
        <v>2</v>
      </c>
      <c r="H15" s="16">
        <v>6</v>
      </c>
      <c r="I15" s="16">
        <v>-2</v>
      </c>
      <c r="J15" s="16">
        <v>1</v>
      </c>
      <c r="K15" s="16">
        <v>0</v>
      </c>
      <c r="L15" s="16">
        <v>0</v>
      </c>
      <c r="M15" s="16">
        <v>0</v>
      </c>
      <c r="N15" s="16">
        <v>12</v>
      </c>
      <c r="O15" s="16">
        <v>0</v>
      </c>
      <c r="P15" s="16">
        <v>0</v>
      </c>
      <c r="Q15" s="16">
        <v>0.33</v>
      </c>
      <c r="R15" s="17">
        <f>ABS(MIN(I:I))+'Player Statistics'!$I15</f>
        <v>3</v>
      </c>
    </row>
    <row r="16" spans="1:18" x14ac:dyDescent="0.25">
      <c r="A16" s="15">
        <v>15</v>
      </c>
      <c r="B16" s="16" t="s">
        <v>40</v>
      </c>
      <c r="C16" s="16">
        <v>2</v>
      </c>
      <c r="D16" s="16">
        <v>2</v>
      </c>
      <c r="E16" s="16">
        <v>1</v>
      </c>
      <c r="F16" s="16">
        <v>3</v>
      </c>
      <c r="G16" s="16">
        <v>1.5</v>
      </c>
      <c r="H16" s="16">
        <v>3</v>
      </c>
      <c r="I16" s="16">
        <v>3</v>
      </c>
      <c r="J16" s="16">
        <v>1</v>
      </c>
      <c r="K16" s="16">
        <v>1</v>
      </c>
      <c r="L16" s="16">
        <v>0</v>
      </c>
      <c r="M16" s="16">
        <v>0</v>
      </c>
      <c r="N16" s="16">
        <v>7</v>
      </c>
      <c r="O16" s="16">
        <v>0</v>
      </c>
      <c r="P16" s="16">
        <v>0</v>
      </c>
      <c r="Q16" s="16">
        <v>0.67</v>
      </c>
      <c r="R16" s="17">
        <f>ABS(MIN(I:I))+'Player Statistics'!$I16</f>
        <v>8</v>
      </c>
    </row>
    <row r="17" spans="1:18" x14ac:dyDescent="0.25">
      <c r="A17" s="15">
        <v>16</v>
      </c>
      <c r="B17" s="16" t="s">
        <v>41</v>
      </c>
      <c r="C17" s="16">
        <v>4</v>
      </c>
      <c r="D17" s="16">
        <v>2</v>
      </c>
      <c r="E17" s="16">
        <v>1</v>
      </c>
      <c r="F17" s="16">
        <v>3</v>
      </c>
      <c r="G17" s="16">
        <v>0.75</v>
      </c>
      <c r="H17" s="16">
        <v>14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27</v>
      </c>
      <c r="O17" s="16">
        <v>0</v>
      </c>
      <c r="P17" s="16">
        <v>0</v>
      </c>
      <c r="Q17" s="16">
        <v>0.14000000000000001</v>
      </c>
      <c r="R17" s="17">
        <f>ABS(MIN(I:I))+'Player Statistics'!$I17</f>
        <v>5</v>
      </c>
    </row>
    <row r="18" spans="1:18" x14ac:dyDescent="0.25">
      <c r="A18" s="15">
        <v>17</v>
      </c>
      <c r="B18" s="16" t="s">
        <v>42</v>
      </c>
      <c r="C18" s="16">
        <v>2</v>
      </c>
      <c r="D18" s="16">
        <v>0</v>
      </c>
      <c r="E18" s="16">
        <v>3</v>
      </c>
      <c r="F18" s="16">
        <v>3</v>
      </c>
      <c r="G18" s="16">
        <v>1.5</v>
      </c>
      <c r="H18" s="16">
        <v>2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8</v>
      </c>
      <c r="O18" s="16">
        <v>0</v>
      </c>
      <c r="P18" s="16">
        <v>0</v>
      </c>
      <c r="Q18" s="16">
        <v>0</v>
      </c>
      <c r="R18" s="17">
        <f>ABS(MIN(I:I))+'Player Statistics'!$I18</f>
        <v>5</v>
      </c>
    </row>
    <row r="19" spans="1:18" x14ac:dyDescent="0.25">
      <c r="A19" s="15">
        <v>18</v>
      </c>
      <c r="B19" s="16" t="s">
        <v>43</v>
      </c>
      <c r="C19" s="16">
        <v>3</v>
      </c>
      <c r="D19" s="16">
        <v>0</v>
      </c>
      <c r="E19" s="16">
        <v>3</v>
      </c>
      <c r="F19" s="16">
        <v>3</v>
      </c>
      <c r="G19" s="16">
        <v>1</v>
      </c>
      <c r="H19" s="16">
        <v>4</v>
      </c>
      <c r="I19" s="16">
        <v>-2</v>
      </c>
      <c r="J19" s="16">
        <v>0</v>
      </c>
      <c r="K19" s="16">
        <v>0</v>
      </c>
      <c r="L19" s="16">
        <v>0</v>
      </c>
      <c r="M19" s="16">
        <v>0</v>
      </c>
      <c r="N19" s="16">
        <v>6</v>
      </c>
      <c r="O19" s="16">
        <v>0</v>
      </c>
      <c r="P19" s="16">
        <v>0</v>
      </c>
      <c r="Q19" s="16">
        <v>0</v>
      </c>
      <c r="R19" s="17">
        <f>ABS(MIN(I:I))+'Player Statistics'!$I19</f>
        <v>3</v>
      </c>
    </row>
    <row r="20" spans="1:18" x14ac:dyDescent="0.25">
      <c r="A20" s="15">
        <v>19</v>
      </c>
      <c r="B20" s="16" t="s">
        <v>44</v>
      </c>
      <c r="C20" s="16">
        <v>3</v>
      </c>
      <c r="D20" s="16">
        <v>0</v>
      </c>
      <c r="E20" s="16">
        <v>3</v>
      </c>
      <c r="F20" s="16">
        <v>3</v>
      </c>
      <c r="G20" s="16">
        <v>1</v>
      </c>
      <c r="H20" s="16">
        <v>2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20</v>
      </c>
      <c r="O20" s="16">
        <v>0</v>
      </c>
      <c r="P20" s="16">
        <v>0</v>
      </c>
      <c r="Q20" s="16">
        <v>0</v>
      </c>
      <c r="R20" s="17">
        <f>ABS(MIN(I:I))+'Player Statistics'!$I20</f>
        <v>5</v>
      </c>
    </row>
    <row r="21" spans="1:18" x14ac:dyDescent="0.25">
      <c r="A21" s="15">
        <v>20</v>
      </c>
      <c r="B21" s="16" t="s">
        <v>45</v>
      </c>
      <c r="C21" s="16">
        <v>4</v>
      </c>
      <c r="D21" s="16">
        <v>0</v>
      </c>
      <c r="E21" s="16">
        <v>3</v>
      </c>
      <c r="F21" s="16">
        <v>3</v>
      </c>
      <c r="G21" s="16">
        <v>0.75</v>
      </c>
      <c r="H21" s="16">
        <v>15</v>
      </c>
      <c r="I21" s="16">
        <v>3</v>
      </c>
      <c r="J21" s="16">
        <v>0</v>
      </c>
      <c r="K21" s="16">
        <v>0</v>
      </c>
      <c r="L21" s="16">
        <v>0</v>
      </c>
      <c r="M21" s="16">
        <v>0</v>
      </c>
      <c r="N21" s="16">
        <v>7</v>
      </c>
      <c r="O21" s="16">
        <v>0</v>
      </c>
      <c r="P21" s="16">
        <v>0</v>
      </c>
      <c r="Q21" s="16">
        <v>0</v>
      </c>
      <c r="R21" s="17">
        <f>ABS(MIN(I:I))+'Player Statistics'!$I21</f>
        <v>8</v>
      </c>
    </row>
    <row r="22" spans="1:18" x14ac:dyDescent="0.25">
      <c r="A22" s="15">
        <v>21</v>
      </c>
      <c r="B22" s="16" t="s">
        <v>46</v>
      </c>
      <c r="C22" s="16">
        <v>2</v>
      </c>
      <c r="D22" s="16">
        <v>2</v>
      </c>
      <c r="E22" s="16">
        <v>0</v>
      </c>
      <c r="F22" s="16">
        <v>2</v>
      </c>
      <c r="G22" s="16">
        <v>1</v>
      </c>
      <c r="H22" s="16">
        <v>4</v>
      </c>
      <c r="I22" s="16">
        <v>0</v>
      </c>
      <c r="J22" s="16">
        <v>1</v>
      </c>
      <c r="K22" s="16">
        <v>0</v>
      </c>
      <c r="L22" s="16">
        <v>0</v>
      </c>
      <c r="M22" s="16">
        <v>0</v>
      </c>
      <c r="N22" s="16">
        <v>12</v>
      </c>
      <c r="O22" s="16">
        <v>0</v>
      </c>
      <c r="P22" s="16">
        <v>0</v>
      </c>
      <c r="Q22" s="16">
        <v>0.5</v>
      </c>
      <c r="R22" s="17">
        <f>ABS(MIN(I:I))+'Player Statistics'!$I22</f>
        <v>5</v>
      </c>
    </row>
    <row r="23" spans="1:18" x14ac:dyDescent="0.25">
      <c r="A23" s="15">
        <v>22</v>
      </c>
      <c r="B23" s="16" t="s">
        <v>47</v>
      </c>
      <c r="C23" s="16">
        <v>1</v>
      </c>
      <c r="D23" s="16">
        <v>1</v>
      </c>
      <c r="E23" s="16">
        <v>1</v>
      </c>
      <c r="F23" s="16">
        <v>2</v>
      </c>
      <c r="G23" s="16">
        <v>2</v>
      </c>
      <c r="H23" s="16">
        <v>3</v>
      </c>
      <c r="I23" s="16">
        <v>4</v>
      </c>
      <c r="J23" s="16">
        <v>1</v>
      </c>
      <c r="K23" s="16">
        <v>0</v>
      </c>
      <c r="L23" s="16">
        <v>0</v>
      </c>
      <c r="M23" s="16">
        <v>0</v>
      </c>
      <c r="N23" s="16">
        <v>6</v>
      </c>
      <c r="O23" s="16">
        <v>0</v>
      </c>
      <c r="P23" s="16">
        <v>0</v>
      </c>
      <c r="Q23" s="16">
        <v>0.33</v>
      </c>
      <c r="R23" s="17">
        <f>ABS(MIN(I:I))+'Player Statistics'!$I23</f>
        <v>9</v>
      </c>
    </row>
    <row r="24" spans="1:18" x14ac:dyDescent="0.25">
      <c r="A24" s="15">
        <v>23</v>
      </c>
      <c r="B24" s="16" t="s">
        <v>48</v>
      </c>
      <c r="C24" s="16">
        <v>2</v>
      </c>
      <c r="D24" s="16">
        <v>1</v>
      </c>
      <c r="E24" s="16">
        <v>1</v>
      </c>
      <c r="F24" s="16">
        <v>2</v>
      </c>
      <c r="G24" s="16">
        <v>1</v>
      </c>
      <c r="H24" s="16">
        <v>6</v>
      </c>
      <c r="I24" s="16">
        <v>-1</v>
      </c>
      <c r="J24" s="16">
        <v>0</v>
      </c>
      <c r="K24" s="16">
        <v>0</v>
      </c>
      <c r="L24" s="16">
        <v>0</v>
      </c>
      <c r="M24" s="16">
        <v>0</v>
      </c>
      <c r="N24" s="16">
        <v>13</v>
      </c>
      <c r="O24" s="16">
        <v>0</v>
      </c>
      <c r="P24" s="16">
        <v>0</v>
      </c>
      <c r="Q24" s="16">
        <v>0.17</v>
      </c>
      <c r="R24" s="17">
        <f>ABS(MIN(I:I))+'Player Statistics'!$I24</f>
        <v>4</v>
      </c>
    </row>
    <row r="25" spans="1:18" x14ac:dyDescent="0.25">
      <c r="A25" s="15">
        <v>24</v>
      </c>
      <c r="B25" s="16" t="s">
        <v>49</v>
      </c>
      <c r="C25" s="16">
        <v>2</v>
      </c>
      <c r="D25" s="16">
        <v>1</v>
      </c>
      <c r="E25" s="16">
        <v>1</v>
      </c>
      <c r="F25" s="16">
        <v>2</v>
      </c>
      <c r="G25" s="16">
        <v>1</v>
      </c>
      <c r="H25" s="16">
        <v>9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7</v>
      </c>
      <c r="O25" s="16">
        <v>0</v>
      </c>
      <c r="P25" s="16">
        <v>0</v>
      </c>
      <c r="Q25" s="16">
        <v>0.11</v>
      </c>
      <c r="R25" s="17">
        <f>ABS(MIN(I:I))+'Player Statistics'!$I25</f>
        <v>5</v>
      </c>
    </row>
    <row r="26" spans="1:18" x14ac:dyDescent="0.25">
      <c r="A26" s="15">
        <v>25</v>
      </c>
      <c r="B26" s="16" t="s">
        <v>50</v>
      </c>
      <c r="C26" s="16">
        <v>2</v>
      </c>
      <c r="D26" s="16">
        <v>1</v>
      </c>
      <c r="E26" s="16">
        <v>1</v>
      </c>
      <c r="F26" s="16">
        <v>2</v>
      </c>
      <c r="G26" s="16">
        <v>1</v>
      </c>
      <c r="H26" s="16">
        <v>3</v>
      </c>
      <c r="I26" s="16">
        <v>1</v>
      </c>
      <c r="J26" s="16">
        <v>0</v>
      </c>
      <c r="K26" s="16">
        <v>0</v>
      </c>
      <c r="L26" s="16">
        <v>0</v>
      </c>
      <c r="M26" s="16">
        <v>0</v>
      </c>
      <c r="N26" s="16">
        <v>6</v>
      </c>
      <c r="O26" s="16">
        <v>0</v>
      </c>
      <c r="P26" s="16">
        <v>0</v>
      </c>
      <c r="Q26" s="16">
        <v>0.33</v>
      </c>
      <c r="R26" s="17">
        <f>ABS(MIN(I:I))+'Player Statistics'!$I26</f>
        <v>6</v>
      </c>
    </row>
    <row r="27" spans="1:18" x14ac:dyDescent="0.25">
      <c r="A27" s="15">
        <v>26</v>
      </c>
      <c r="B27" s="16" t="s">
        <v>51</v>
      </c>
      <c r="C27" s="16">
        <v>1</v>
      </c>
      <c r="D27" s="16">
        <v>0</v>
      </c>
      <c r="E27" s="16">
        <v>2</v>
      </c>
      <c r="F27" s="16">
        <v>2</v>
      </c>
      <c r="G27" s="16">
        <v>2</v>
      </c>
      <c r="H27" s="16">
        <v>2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7">
        <f>ABS(MIN(I:I))+'Player Statistics'!$I27</f>
        <v>5</v>
      </c>
    </row>
    <row r="28" spans="1:18" x14ac:dyDescent="0.25">
      <c r="A28" s="15">
        <v>27</v>
      </c>
      <c r="B28" s="16" t="s">
        <v>52</v>
      </c>
      <c r="C28" s="16">
        <v>3</v>
      </c>
      <c r="D28" s="16">
        <v>0</v>
      </c>
      <c r="E28" s="16">
        <v>2</v>
      </c>
      <c r="F28" s="16">
        <v>2</v>
      </c>
      <c r="G28" s="16">
        <v>0.67</v>
      </c>
      <c r="H28" s="16">
        <v>4</v>
      </c>
      <c r="I28" s="16">
        <v>-1</v>
      </c>
      <c r="J28" s="16">
        <v>0</v>
      </c>
      <c r="K28" s="16">
        <v>0</v>
      </c>
      <c r="L28" s="16">
        <v>0</v>
      </c>
      <c r="M28" s="16">
        <v>0</v>
      </c>
      <c r="N28" s="16">
        <v>15</v>
      </c>
      <c r="O28" s="16">
        <v>0</v>
      </c>
      <c r="P28" s="16">
        <v>0</v>
      </c>
      <c r="Q28" s="16">
        <v>0</v>
      </c>
      <c r="R28" s="17">
        <f>ABS(MIN(I:I))+'Player Statistics'!$I28</f>
        <v>4</v>
      </c>
    </row>
    <row r="29" spans="1:18" x14ac:dyDescent="0.25">
      <c r="A29" s="15">
        <v>28</v>
      </c>
      <c r="B29" s="16" t="s">
        <v>53</v>
      </c>
      <c r="C29" s="16">
        <v>3</v>
      </c>
      <c r="D29" s="16">
        <v>0</v>
      </c>
      <c r="E29" s="16">
        <v>2</v>
      </c>
      <c r="F29" s="16">
        <v>2</v>
      </c>
      <c r="G29" s="16">
        <v>0.67</v>
      </c>
      <c r="H29" s="16">
        <v>3</v>
      </c>
      <c r="I29" s="16">
        <v>-1</v>
      </c>
      <c r="J29" s="16">
        <v>0</v>
      </c>
      <c r="K29" s="16">
        <v>0</v>
      </c>
      <c r="L29" s="16">
        <v>0</v>
      </c>
      <c r="M29" s="16">
        <v>0</v>
      </c>
      <c r="N29" s="16">
        <v>13</v>
      </c>
      <c r="O29" s="16">
        <v>0</v>
      </c>
      <c r="P29" s="16">
        <v>0</v>
      </c>
      <c r="Q29" s="16">
        <v>0</v>
      </c>
      <c r="R29" s="17">
        <f>ABS(MIN(I:I))+'Player Statistics'!$I29</f>
        <v>4</v>
      </c>
    </row>
    <row r="30" spans="1:18" x14ac:dyDescent="0.25">
      <c r="A30" s="15">
        <v>29</v>
      </c>
      <c r="B30" s="16" t="s">
        <v>54</v>
      </c>
      <c r="C30" s="16">
        <v>1</v>
      </c>
      <c r="D30" s="16">
        <v>1</v>
      </c>
      <c r="E30" s="16">
        <v>0</v>
      </c>
      <c r="F30" s="16">
        <v>1</v>
      </c>
      <c r="G30" s="16">
        <v>1</v>
      </c>
      <c r="H30" s="16">
        <v>1</v>
      </c>
      <c r="I30" s="16">
        <v>1</v>
      </c>
      <c r="J30" s="16">
        <v>0</v>
      </c>
      <c r="K30" s="16">
        <v>0</v>
      </c>
      <c r="L30" s="16">
        <v>0</v>
      </c>
      <c r="M30" s="16">
        <v>0</v>
      </c>
      <c r="N30" s="16">
        <v>9</v>
      </c>
      <c r="O30" s="16">
        <v>0</v>
      </c>
      <c r="P30" s="16">
        <v>0</v>
      </c>
      <c r="Q30" s="16">
        <v>1</v>
      </c>
      <c r="R30" s="17">
        <f>ABS(MIN(I:I))+'Player Statistics'!$I30</f>
        <v>6</v>
      </c>
    </row>
    <row r="31" spans="1:18" x14ac:dyDescent="0.25">
      <c r="A31" s="15">
        <v>30</v>
      </c>
      <c r="B31" s="16" t="s">
        <v>55</v>
      </c>
      <c r="C31" s="16">
        <v>1</v>
      </c>
      <c r="D31" s="16">
        <v>1</v>
      </c>
      <c r="E31" s="16">
        <v>0</v>
      </c>
      <c r="F31" s="16">
        <v>1</v>
      </c>
      <c r="G31" s="16">
        <v>1</v>
      </c>
      <c r="H31" s="16">
        <v>3</v>
      </c>
      <c r="I31" s="16">
        <v>1</v>
      </c>
      <c r="J31" s="16">
        <v>0</v>
      </c>
      <c r="K31" s="16">
        <v>0</v>
      </c>
      <c r="L31" s="16">
        <v>0</v>
      </c>
      <c r="M31" s="16">
        <v>0</v>
      </c>
      <c r="N31" s="16">
        <v>7</v>
      </c>
      <c r="O31" s="16">
        <v>0</v>
      </c>
      <c r="P31" s="16">
        <v>0</v>
      </c>
      <c r="Q31" s="16">
        <v>0.33</v>
      </c>
      <c r="R31" s="17">
        <f>ABS(MIN(I:I))+'Player Statistics'!$I31</f>
        <v>6</v>
      </c>
    </row>
    <row r="32" spans="1:18" x14ac:dyDescent="0.25">
      <c r="A32" s="15">
        <v>31</v>
      </c>
      <c r="B32" s="16" t="s">
        <v>56</v>
      </c>
      <c r="C32" s="16">
        <v>1</v>
      </c>
      <c r="D32" s="16">
        <v>1</v>
      </c>
      <c r="E32" s="16">
        <v>0</v>
      </c>
      <c r="F32" s="16">
        <v>1</v>
      </c>
      <c r="G32" s="16">
        <v>1</v>
      </c>
      <c r="H32" s="16">
        <v>7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1</v>
      </c>
      <c r="O32" s="16">
        <v>0</v>
      </c>
      <c r="P32" s="16">
        <v>0</v>
      </c>
      <c r="Q32" s="16">
        <v>0.14000000000000001</v>
      </c>
      <c r="R32" s="17">
        <f>ABS(MIN(I:I))+'Player Statistics'!$I32</f>
        <v>5</v>
      </c>
    </row>
    <row r="33" spans="1:18" x14ac:dyDescent="0.25">
      <c r="A33" s="15">
        <v>32</v>
      </c>
      <c r="B33" s="16" t="s">
        <v>57</v>
      </c>
      <c r="C33" s="16">
        <v>1</v>
      </c>
      <c r="D33" s="16">
        <v>1</v>
      </c>
      <c r="E33" s="16">
        <v>0</v>
      </c>
      <c r="F33" s="16">
        <v>1</v>
      </c>
      <c r="G33" s="16">
        <v>1</v>
      </c>
      <c r="H33" s="16">
        <v>5</v>
      </c>
      <c r="I33" s="16">
        <v>1</v>
      </c>
      <c r="J33" s="16">
        <v>0</v>
      </c>
      <c r="K33" s="16">
        <v>0</v>
      </c>
      <c r="L33" s="16">
        <v>0</v>
      </c>
      <c r="M33" s="16">
        <v>0</v>
      </c>
      <c r="N33" s="16">
        <v>1</v>
      </c>
      <c r="O33" s="16">
        <v>0</v>
      </c>
      <c r="P33" s="16">
        <v>0</v>
      </c>
      <c r="Q33" s="16">
        <v>0.2</v>
      </c>
      <c r="R33" s="17">
        <f>ABS(MIN(I:I))+'Player Statistics'!$I33</f>
        <v>6</v>
      </c>
    </row>
    <row r="34" spans="1:18" x14ac:dyDescent="0.25">
      <c r="A34" s="15">
        <v>33</v>
      </c>
      <c r="B34" s="16" t="s">
        <v>58</v>
      </c>
      <c r="C34" s="16">
        <v>2</v>
      </c>
      <c r="D34" s="16">
        <v>1</v>
      </c>
      <c r="E34" s="16">
        <v>0</v>
      </c>
      <c r="F34" s="16">
        <v>1</v>
      </c>
      <c r="G34" s="16">
        <v>0.5</v>
      </c>
      <c r="H34" s="16">
        <v>8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9</v>
      </c>
      <c r="O34" s="16">
        <v>0</v>
      </c>
      <c r="P34" s="16">
        <v>0</v>
      </c>
      <c r="Q34" s="16">
        <v>0.13</v>
      </c>
      <c r="R34" s="17">
        <f>ABS(MIN(I:I))+'Player Statistics'!$I34</f>
        <v>5</v>
      </c>
    </row>
    <row r="35" spans="1:18" x14ac:dyDescent="0.25">
      <c r="A35" s="15">
        <v>34</v>
      </c>
      <c r="B35" s="16" t="s">
        <v>59</v>
      </c>
      <c r="C35" s="16">
        <v>2</v>
      </c>
      <c r="D35" s="16">
        <v>1</v>
      </c>
      <c r="E35" s="16">
        <v>0</v>
      </c>
      <c r="F35" s="16">
        <v>1</v>
      </c>
      <c r="G35" s="16">
        <v>0.5</v>
      </c>
      <c r="H35" s="16">
        <v>3</v>
      </c>
      <c r="I35" s="16">
        <v>-1</v>
      </c>
      <c r="J35" s="16">
        <v>0</v>
      </c>
      <c r="K35" s="16">
        <v>0</v>
      </c>
      <c r="L35" s="16">
        <v>0</v>
      </c>
      <c r="M35" s="16">
        <v>0</v>
      </c>
      <c r="N35" s="16">
        <v>10</v>
      </c>
      <c r="O35" s="16">
        <v>0</v>
      </c>
      <c r="P35" s="16">
        <v>0</v>
      </c>
      <c r="Q35" s="16">
        <v>0.33</v>
      </c>
      <c r="R35" s="17">
        <f>ABS(MIN(I:I))+'Player Statistics'!$I35</f>
        <v>4</v>
      </c>
    </row>
    <row r="36" spans="1:18" x14ac:dyDescent="0.25">
      <c r="A36" s="15">
        <v>35</v>
      </c>
      <c r="B36" s="16" t="s">
        <v>60</v>
      </c>
      <c r="C36" s="16">
        <v>1</v>
      </c>
      <c r="D36" s="16">
        <v>0</v>
      </c>
      <c r="E36" s="16">
        <v>1</v>
      </c>
      <c r="F36" s="16">
        <v>1</v>
      </c>
      <c r="G36" s="16">
        <v>1</v>
      </c>
      <c r="H36" s="16">
        <v>4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7</v>
      </c>
      <c r="O36" s="16">
        <v>0</v>
      </c>
      <c r="P36" s="16">
        <v>0</v>
      </c>
      <c r="Q36" s="16">
        <v>0</v>
      </c>
      <c r="R36" s="17">
        <f>ABS(MIN(I:I))+'Player Statistics'!$I36</f>
        <v>5</v>
      </c>
    </row>
    <row r="37" spans="1:18" x14ac:dyDescent="0.25">
      <c r="A37" s="15">
        <v>36</v>
      </c>
      <c r="B37" s="16" t="s">
        <v>61</v>
      </c>
      <c r="C37" s="16">
        <v>1</v>
      </c>
      <c r="D37" s="16">
        <v>0</v>
      </c>
      <c r="E37" s="16">
        <v>1</v>
      </c>
      <c r="F37" s="16">
        <v>1</v>
      </c>
      <c r="G37" s="16">
        <v>1</v>
      </c>
      <c r="H37" s="16">
        <v>4</v>
      </c>
      <c r="I37" s="16">
        <v>-3</v>
      </c>
      <c r="J37" s="16">
        <v>0</v>
      </c>
      <c r="K37" s="16">
        <v>0</v>
      </c>
      <c r="L37" s="16">
        <v>0</v>
      </c>
      <c r="M37" s="16">
        <v>0</v>
      </c>
      <c r="N37" s="16">
        <v>15</v>
      </c>
      <c r="O37" s="16">
        <v>0</v>
      </c>
      <c r="P37" s="16">
        <v>0</v>
      </c>
      <c r="Q37" s="16">
        <v>0</v>
      </c>
      <c r="R37" s="17">
        <f>ABS(MIN(I:I))+'Player Statistics'!$I37</f>
        <v>2</v>
      </c>
    </row>
    <row r="38" spans="1:18" x14ac:dyDescent="0.25">
      <c r="A38" s="15">
        <v>37</v>
      </c>
      <c r="B38" s="16" t="s">
        <v>62</v>
      </c>
      <c r="C38" s="16">
        <v>3</v>
      </c>
      <c r="D38" s="16">
        <v>0</v>
      </c>
      <c r="E38" s="16">
        <v>1</v>
      </c>
      <c r="F38" s="16">
        <v>1</v>
      </c>
      <c r="G38" s="16">
        <v>0.33</v>
      </c>
      <c r="H38" s="16">
        <v>3</v>
      </c>
      <c r="I38" s="16">
        <v>-2</v>
      </c>
      <c r="J38" s="16">
        <v>0</v>
      </c>
      <c r="K38" s="16">
        <v>0</v>
      </c>
      <c r="L38" s="16">
        <v>0</v>
      </c>
      <c r="M38" s="16">
        <v>0</v>
      </c>
      <c r="N38" s="16">
        <v>36</v>
      </c>
      <c r="O38" s="16">
        <v>0</v>
      </c>
      <c r="P38" s="16">
        <v>0</v>
      </c>
      <c r="Q38" s="16">
        <v>0</v>
      </c>
      <c r="R38" s="17">
        <f>ABS(MIN(I:I))+'Player Statistics'!$I38</f>
        <v>3</v>
      </c>
    </row>
    <row r="39" spans="1:18" x14ac:dyDescent="0.25">
      <c r="A39" s="15">
        <v>38</v>
      </c>
      <c r="B39" s="16" t="s">
        <v>63</v>
      </c>
      <c r="C39" s="16">
        <v>1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-2</v>
      </c>
      <c r="J39" s="16">
        <v>0</v>
      </c>
      <c r="K39" s="16">
        <v>0</v>
      </c>
      <c r="L39" s="16">
        <v>0</v>
      </c>
      <c r="M39" s="16">
        <v>0</v>
      </c>
      <c r="N39" s="16">
        <v>4</v>
      </c>
      <c r="O39" s="16">
        <v>0</v>
      </c>
      <c r="P39" s="16">
        <v>0</v>
      </c>
      <c r="Q39" s="16">
        <v>0</v>
      </c>
      <c r="R39" s="17">
        <f>ABS(MIN(I:I))+'Player Statistics'!$I39</f>
        <v>3</v>
      </c>
    </row>
    <row r="40" spans="1:18" x14ac:dyDescent="0.25">
      <c r="A40" s="15">
        <v>39</v>
      </c>
      <c r="B40" s="16" t="s">
        <v>64</v>
      </c>
      <c r="C40" s="16">
        <v>1</v>
      </c>
      <c r="D40" s="16">
        <v>0</v>
      </c>
      <c r="E40" s="16">
        <v>0</v>
      </c>
      <c r="F40" s="16">
        <v>0</v>
      </c>
      <c r="G40" s="16">
        <v>0</v>
      </c>
      <c r="H40" s="16">
        <v>3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8</v>
      </c>
      <c r="O40" s="16">
        <v>0</v>
      </c>
      <c r="P40" s="16">
        <v>0</v>
      </c>
      <c r="Q40" s="16">
        <v>0</v>
      </c>
      <c r="R40" s="17">
        <f>ABS(MIN(I:I))+'Player Statistics'!$I40</f>
        <v>5</v>
      </c>
    </row>
    <row r="41" spans="1:18" x14ac:dyDescent="0.25">
      <c r="A41" s="15">
        <v>40</v>
      </c>
      <c r="B41" s="16" t="s">
        <v>65</v>
      </c>
      <c r="C41" s="16">
        <v>1</v>
      </c>
      <c r="D41" s="16">
        <v>0</v>
      </c>
      <c r="E41" s="16">
        <v>0</v>
      </c>
      <c r="F41" s="16">
        <v>0</v>
      </c>
      <c r="G41" s="16">
        <v>0</v>
      </c>
      <c r="H41" s="16">
        <v>1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10</v>
      </c>
      <c r="O41" s="16">
        <v>0</v>
      </c>
      <c r="P41" s="16">
        <v>0</v>
      </c>
      <c r="Q41" s="16">
        <v>0</v>
      </c>
      <c r="R41" s="17">
        <f>ABS(MIN(I:I))+'Player Statistics'!$I41</f>
        <v>5</v>
      </c>
    </row>
    <row r="42" spans="1:18" x14ac:dyDescent="0.25">
      <c r="A42" s="15">
        <v>41</v>
      </c>
      <c r="B42" s="16" t="s">
        <v>66</v>
      </c>
      <c r="C42" s="16">
        <v>2</v>
      </c>
      <c r="D42" s="16">
        <v>0</v>
      </c>
      <c r="E42" s="16">
        <v>0</v>
      </c>
      <c r="F42" s="16">
        <v>0</v>
      </c>
      <c r="G42" s="16">
        <v>0</v>
      </c>
      <c r="H42" s="16">
        <v>3</v>
      </c>
      <c r="I42" s="16">
        <v>-4</v>
      </c>
      <c r="J42" s="16">
        <v>0</v>
      </c>
      <c r="K42" s="16">
        <v>0</v>
      </c>
      <c r="L42" s="16">
        <v>0</v>
      </c>
      <c r="M42" s="16">
        <v>0</v>
      </c>
      <c r="N42" s="16">
        <v>10</v>
      </c>
      <c r="O42" s="16">
        <v>0</v>
      </c>
      <c r="P42" s="16">
        <v>0</v>
      </c>
      <c r="Q42" s="16">
        <v>0</v>
      </c>
      <c r="R42" s="17">
        <f>ABS(MIN(I:I))+'Player Statistics'!$I42</f>
        <v>1</v>
      </c>
    </row>
    <row r="43" spans="1:18" x14ac:dyDescent="0.25">
      <c r="A43" s="15">
        <v>42</v>
      </c>
      <c r="B43" s="16" t="s">
        <v>67</v>
      </c>
      <c r="C43" s="16">
        <v>2</v>
      </c>
      <c r="D43" s="16">
        <v>0</v>
      </c>
      <c r="E43" s="16">
        <v>0</v>
      </c>
      <c r="F43" s="16">
        <v>0</v>
      </c>
      <c r="G43" s="16">
        <v>0</v>
      </c>
      <c r="H43" s="16">
        <v>9</v>
      </c>
      <c r="I43" s="16">
        <v>-5</v>
      </c>
      <c r="J43" s="16">
        <v>0</v>
      </c>
      <c r="K43" s="16">
        <v>0</v>
      </c>
      <c r="L43" s="16">
        <v>0</v>
      </c>
      <c r="M43" s="16">
        <v>0</v>
      </c>
      <c r="N43" s="16">
        <v>14</v>
      </c>
      <c r="O43" s="16">
        <v>0</v>
      </c>
      <c r="P43" s="16">
        <v>0</v>
      </c>
      <c r="Q43" s="16">
        <v>0</v>
      </c>
      <c r="R43" s="17">
        <f>ABS(MIN(I:I))+'Player Statistics'!$I43</f>
        <v>0</v>
      </c>
    </row>
    <row r="44" spans="1:18" x14ac:dyDescent="0.25">
      <c r="A44" s="20">
        <v>43</v>
      </c>
      <c r="B44" s="21" t="s">
        <v>68</v>
      </c>
      <c r="C44" s="21">
        <v>3</v>
      </c>
      <c r="D44" s="21">
        <v>0</v>
      </c>
      <c r="E44" s="21">
        <v>0</v>
      </c>
      <c r="F44" s="21">
        <v>0</v>
      </c>
      <c r="G44" s="21">
        <v>0</v>
      </c>
      <c r="H44" s="21">
        <v>7</v>
      </c>
      <c r="I44" s="21">
        <v>1</v>
      </c>
      <c r="J44" s="21">
        <v>0</v>
      </c>
      <c r="K44" s="21">
        <v>0</v>
      </c>
      <c r="L44" s="21">
        <v>0</v>
      </c>
      <c r="M44" s="21">
        <v>0</v>
      </c>
      <c r="N44" s="21">
        <v>6</v>
      </c>
      <c r="O44" s="21">
        <v>0</v>
      </c>
      <c r="P44" s="21">
        <v>0</v>
      </c>
      <c r="Q44" s="21">
        <v>0</v>
      </c>
      <c r="R44" s="22">
        <f>ABS(MIN(I:I))+'Player Statistics'!$I44</f>
        <v>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6"/>
  <sheetViews>
    <sheetView workbookViewId="0">
      <selection activeCell="C2" sqref="C2"/>
    </sheetView>
  </sheetViews>
  <sheetFormatPr defaultRowHeight="15" x14ac:dyDescent="0.25"/>
  <cols>
    <col min="1" max="1" width="24.85546875" style="3" bestFit="1" customWidth="1"/>
    <col min="2" max="2" width="5.85546875" style="3" bestFit="1" customWidth="1"/>
    <col min="3" max="4" width="5.28515625" style="3" bestFit="1" customWidth="1"/>
    <col min="5" max="5" width="6.42578125" style="3" bestFit="1" customWidth="1"/>
    <col min="6" max="6" width="7.85546875" style="3" bestFit="1" customWidth="1"/>
    <col min="7" max="7" width="5.5703125" style="3" bestFit="1" customWidth="1"/>
    <col min="8" max="8" width="5.85546875" style="3" bestFit="1" customWidth="1"/>
    <col min="9" max="10" width="7" style="3" bestFit="1" customWidth="1"/>
    <col min="11" max="11" width="6.85546875" style="3" bestFit="1" customWidth="1"/>
    <col min="12" max="12" width="6.7109375" style="3" bestFit="1" customWidth="1"/>
    <col min="13" max="13" width="7.140625" style="3" bestFit="1" customWidth="1"/>
    <col min="14" max="14" width="5.7109375" style="3" bestFit="1" customWidth="1"/>
    <col min="15" max="15" width="7.7109375" style="3" bestFit="1" customWidth="1"/>
    <col min="16" max="16" width="6.28515625" style="3" bestFit="1" customWidth="1"/>
    <col min="17" max="17" width="14.28515625" style="3" bestFit="1" customWidth="1"/>
    <col min="18" max="18" width="14.140625" style="3" bestFit="1" customWidth="1"/>
    <col min="19" max="16384" width="9.140625" style="3"/>
  </cols>
  <sheetData>
    <row r="1" spans="1:21" x14ac:dyDescent="0.25">
      <c r="A1" s="12" t="s">
        <v>1</v>
      </c>
      <c r="B1" s="13" t="s">
        <v>3</v>
      </c>
      <c r="C1" s="13" t="s">
        <v>2</v>
      </c>
      <c r="D1" s="13" t="s">
        <v>4</v>
      </c>
      <c r="E1" s="13" t="s">
        <v>5</v>
      </c>
      <c r="F1" s="13" t="s">
        <v>6</v>
      </c>
      <c r="G1" s="13" t="s">
        <v>7</v>
      </c>
      <c r="H1" s="13" t="s">
        <v>8</v>
      </c>
      <c r="I1" s="13" t="s">
        <v>9</v>
      </c>
      <c r="J1" s="13" t="s">
        <v>10</v>
      </c>
      <c r="K1" s="13" t="s">
        <v>11</v>
      </c>
      <c r="L1" s="13" t="s">
        <v>12</v>
      </c>
      <c r="M1" s="13" t="s">
        <v>13</v>
      </c>
      <c r="N1" s="13" t="s">
        <v>14</v>
      </c>
      <c r="O1" s="13" t="s">
        <v>15</v>
      </c>
      <c r="P1" s="13" t="s">
        <v>16</v>
      </c>
      <c r="Q1" s="13" t="s">
        <v>24</v>
      </c>
      <c r="R1" s="14" t="s">
        <v>72</v>
      </c>
    </row>
    <row r="2" spans="1:21" x14ac:dyDescent="0.25">
      <c r="A2" s="15" t="s">
        <v>17</v>
      </c>
      <c r="B2" s="16">
        <f>AVERAGE('Player Statistics'!C:C)</f>
        <v>2.3953488372093021</v>
      </c>
      <c r="C2" s="16">
        <f>AVERAGE('Player Statistics'!D:D)</f>
        <v>1.3953488372093024</v>
      </c>
      <c r="D2" s="16">
        <f>AVERAGE('Player Statistics'!E:E)</f>
        <v>1.7441860465116279</v>
      </c>
      <c r="E2" s="16">
        <f>AVERAGE('Player Statistics'!F:F)</f>
        <v>3.13953488372093</v>
      </c>
      <c r="F2" s="16">
        <f>AVERAGE('Player Statistics'!G:G)</f>
        <v>1.1976744186046513</v>
      </c>
      <c r="G2" s="16">
        <f>AVERAGE('Player Statistics'!H:H)</f>
        <v>7.2093023255813957</v>
      </c>
      <c r="H2" s="16">
        <f>AVERAGE('Player Statistics'!I:I)</f>
        <v>-4.6511627906976744E-2</v>
      </c>
      <c r="I2" s="16">
        <f>AVERAGE('Player Statistics'!J:J)</f>
        <v>0.37209302325581395</v>
      </c>
      <c r="J2" s="16">
        <f>AVERAGE('Player Statistics'!K:K)</f>
        <v>6.9767441860465115E-2</v>
      </c>
      <c r="K2" s="16">
        <f>AVERAGE('Player Statistics'!L:L)</f>
        <v>0</v>
      </c>
      <c r="L2" s="16">
        <f>AVERAGE('Player Statistics'!M:M)</f>
        <v>0</v>
      </c>
      <c r="M2" s="16">
        <f>AVERAGE('Player Statistics'!N:N)</f>
        <v>11.186046511627907</v>
      </c>
      <c r="N2" s="16">
        <f>AVERAGE('Player Statistics'!O:O)</f>
        <v>0</v>
      </c>
      <c r="O2" s="16">
        <f>AVERAGE('Player Statistics'!P:P)</f>
        <v>0</v>
      </c>
      <c r="P2" s="16">
        <f>AVERAGE('Player Statistics'!Q:Q)</f>
        <v>0.18023255813953487</v>
      </c>
      <c r="Q2" s="16">
        <f>AVERAGE('Player Statistics'!R:R)</f>
        <v>4.9534883720930232</v>
      </c>
      <c r="R2" s="17">
        <f>SUM('Player Weights'!$B2:$Q2)</f>
        <v>33.79651162790698</v>
      </c>
    </row>
    <row r="3" spans="1:21" x14ac:dyDescent="0.25">
      <c r="A3" s="15" t="s">
        <v>18</v>
      </c>
      <c r="B3" s="16">
        <f>_xlfn.STDEV.P('Player Statistics'!C:C)</f>
        <v>1.0374282801486261</v>
      </c>
      <c r="C3" s="16">
        <f>_xlfn.STDEV.P('Player Statistics'!D:D)</f>
        <v>1.672479497336298</v>
      </c>
      <c r="D3" s="16">
        <f>_xlfn.STDEV.P('Player Statistics'!E:E)</f>
        <v>1.8812789224331798</v>
      </c>
      <c r="E3" s="16">
        <f>_xlfn.STDEV.P('Player Statistics'!F:F)</f>
        <v>2.69004534714814</v>
      </c>
      <c r="F3" s="16">
        <f>_xlfn.STDEV.P('Player Statistics'!G:G)</f>
        <v>0.76627712883969135</v>
      </c>
      <c r="G3" s="16">
        <f>_xlfn.STDEV.P('Player Statistics'!H:H)</f>
        <v>5.3027335624355709</v>
      </c>
      <c r="H3" s="16">
        <f>_xlfn.STDEV.P('Player Statistics'!I:I)</f>
        <v>2.0225874330380371</v>
      </c>
      <c r="I3" s="16">
        <f>_xlfn.STDEV.P('Player Statistics'!J:J)</f>
        <v>0.74781093910760588</v>
      </c>
      <c r="J3" s="16">
        <f>_xlfn.STDEV.P('Player Statistics'!K:K)</f>
        <v>0.25475467790937961</v>
      </c>
      <c r="K3" s="16">
        <f>_xlfn.STDEV.P('Player Statistics'!L:L)</f>
        <v>0</v>
      </c>
      <c r="L3" s="16">
        <f>_xlfn.STDEV.P('Player Statistics'!M:M)</f>
        <v>0</v>
      </c>
      <c r="M3" s="16">
        <f>_xlfn.STDEV.P('Player Statistics'!N:N)</f>
        <v>8.2356451970559146</v>
      </c>
      <c r="N3" s="16">
        <f>_xlfn.STDEV.P('Player Statistics'!O:O)</f>
        <v>0</v>
      </c>
      <c r="O3" s="16">
        <f>_xlfn.STDEV.P('Player Statistics'!P:P)</f>
        <v>0</v>
      </c>
      <c r="P3" s="16">
        <f>_xlfn.STDEV.P('Player Statistics'!Q:Q)</f>
        <v>0.20892291192211085</v>
      </c>
      <c r="Q3" s="16">
        <f>_xlfn.STDEV.P('Player Statistics'!R:R)</f>
        <v>2.0225874330380371</v>
      </c>
      <c r="R3" s="17">
        <f>SUM('Player Weights'!$B3:$Q3)</f>
        <v>26.84255133041259</v>
      </c>
      <c r="U3" s="19"/>
    </row>
    <row r="4" spans="1:21" x14ac:dyDescent="0.25">
      <c r="A4" s="15" t="s">
        <v>19</v>
      </c>
      <c r="B4" s="16">
        <f t="shared" ref="B4:Q4" si="0">B2 - (2*B3)</f>
        <v>0.32049227691204996</v>
      </c>
      <c r="C4" s="16">
        <f t="shared" si="0"/>
        <v>-1.9496101574632936</v>
      </c>
      <c r="D4" s="16">
        <f t="shared" si="0"/>
        <v>-2.0183717983547318</v>
      </c>
      <c r="E4" s="16">
        <f t="shared" si="0"/>
        <v>-2.24055581057535</v>
      </c>
      <c r="F4" s="16">
        <f t="shared" si="0"/>
        <v>-0.3348798390747314</v>
      </c>
      <c r="G4" s="16">
        <f t="shared" si="0"/>
        <v>-3.3961647992897461</v>
      </c>
      <c r="H4" s="16">
        <f t="shared" si="0"/>
        <v>-4.0916864939830511</v>
      </c>
      <c r="I4" s="16">
        <f t="shared" si="0"/>
        <v>-1.1235288549593978</v>
      </c>
      <c r="J4" s="16">
        <f t="shared" si="0"/>
        <v>-0.4397419139582941</v>
      </c>
      <c r="K4" s="16">
        <f t="shared" si="0"/>
        <v>0</v>
      </c>
      <c r="L4" s="16">
        <f t="shared" si="0"/>
        <v>0</v>
      </c>
      <c r="M4" s="16">
        <f t="shared" si="0"/>
        <v>-5.2852438824839219</v>
      </c>
      <c r="N4" s="16">
        <f t="shared" si="0"/>
        <v>0</v>
      </c>
      <c r="O4" s="16">
        <f t="shared" si="0"/>
        <v>0</v>
      </c>
      <c r="P4" s="16">
        <f t="shared" si="0"/>
        <v>-0.23761326570468683</v>
      </c>
      <c r="Q4" s="16">
        <f t="shared" si="0"/>
        <v>0.90831350601694893</v>
      </c>
      <c r="R4" s="17">
        <f>SUM('Player Weights'!$B4:$Q4)</f>
        <v>-19.888591032918203</v>
      </c>
    </row>
    <row r="5" spans="1:21" x14ac:dyDescent="0.25">
      <c r="A5" s="15" t="s">
        <v>20</v>
      </c>
      <c r="B5" s="16">
        <f t="shared" ref="B5:Q5" si="1">B2+(2*B3)</f>
        <v>4.4702053975065539</v>
      </c>
      <c r="C5" s="16">
        <f t="shared" si="1"/>
        <v>4.7403078318818981</v>
      </c>
      <c r="D5" s="16">
        <f t="shared" si="1"/>
        <v>5.5067438913779876</v>
      </c>
      <c r="E5" s="16">
        <f t="shared" si="1"/>
        <v>8.5196255780172105</v>
      </c>
      <c r="F5" s="16">
        <f t="shared" si="1"/>
        <v>2.730228676284034</v>
      </c>
      <c r="G5" s="16">
        <f t="shared" si="1"/>
        <v>17.814769450452538</v>
      </c>
      <c r="H5" s="16">
        <f t="shared" si="1"/>
        <v>3.9986632381690974</v>
      </c>
      <c r="I5" s="16">
        <f t="shared" si="1"/>
        <v>1.8677149014710257</v>
      </c>
      <c r="J5" s="16">
        <f t="shared" si="1"/>
        <v>0.57927679767922435</v>
      </c>
      <c r="K5" s="16">
        <f t="shared" si="1"/>
        <v>0</v>
      </c>
      <c r="L5" s="16">
        <f t="shared" si="1"/>
        <v>0</v>
      </c>
      <c r="M5" s="16">
        <f t="shared" si="1"/>
        <v>27.657336905739736</v>
      </c>
      <c r="N5" s="16">
        <f t="shared" si="1"/>
        <v>0</v>
      </c>
      <c r="O5" s="16">
        <f t="shared" si="1"/>
        <v>0</v>
      </c>
      <c r="P5" s="16">
        <f t="shared" si="1"/>
        <v>0.59807838198375651</v>
      </c>
      <c r="Q5" s="16">
        <f t="shared" si="1"/>
        <v>8.9986632381690974</v>
      </c>
      <c r="R5" s="17">
        <f>SUM('Player Weights'!$B5:$Q5)</f>
        <v>87.48161428873216</v>
      </c>
    </row>
    <row r="6" spans="1:21" x14ac:dyDescent="0.25">
      <c r="A6" s="20" t="s">
        <v>23</v>
      </c>
      <c r="B6" s="21">
        <f>MAX('Player Statistics'!C:C)</f>
        <v>4</v>
      </c>
      <c r="C6" s="21">
        <f>MAX('Player Statistics'!D:D)</f>
        <v>6</v>
      </c>
      <c r="D6" s="21">
        <f>MAX('Player Statistics'!E:E)</f>
        <v>8</v>
      </c>
      <c r="E6" s="21">
        <f>MAX('Player Statistics'!F:F)</f>
        <v>10</v>
      </c>
      <c r="F6" s="21">
        <f>MAX('Player Statistics'!G:G)</f>
        <v>2.67</v>
      </c>
      <c r="G6" s="21">
        <f>MAX('Player Statistics'!H:H)</f>
        <v>20</v>
      </c>
      <c r="H6" s="21">
        <f>MAX('Player Statistics'!I:I)</f>
        <v>4</v>
      </c>
      <c r="I6" s="21">
        <f>MAX('Player Statistics'!J:J)</f>
        <v>3</v>
      </c>
      <c r="J6" s="21">
        <f>MAX('Player Statistics'!K:K)</f>
        <v>1</v>
      </c>
      <c r="K6" s="21">
        <f>MAX('Player Statistics'!L:L)</f>
        <v>0</v>
      </c>
      <c r="L6" s="21">
        <f>MAX('Player Statistics'!M:M)</f>
        <v>0</v>
      </c>
      <c r="M6" s="21">
        <f>MAX('Player Statistics'!N:N)</f>
        <v>39</v>
      </c>
      <c r="N6" s="21">
        <f>MAX('Player Statistics'!O:O)</f>
        <v>0</v>
      </c>
      <c r="O6" s="21">
        <f>MAX('Player Statistics'!P:P)</f>
        <v>0</v>
      </c>
      <c r="P6" s="21">
        <f>MAX('Player Statistics'!Q:Q)</f>
        <v>1</v>
      </c>
      <c r="Q6" s="21">
        <f>MAX('Player Statistics'!R:R)</f>
        <v>9</v>
      </c>
      <c r="R6" s="22">
        <f>SUM('Player Weights'!$B6:$Q6)</f>
        <v>107.67</v>
      </c>
    </row>
    <row r="8" spans="1:21" ht="15.75" thickBot="1" x14ac:dyDescent="0.3">
      <c r="A8" s="12" t="s">
        <v>1</v>
      </c>
      <c r="B8" s="13" t="s">
        <v>3</v>
      </c>
      <c r="C8" s="13" t="s">
        <v>2</v>
      </c>
      <c r="D8" s="13" t="s">
        <v>4</v>
      </c>
      <c r="E8" s="13" t="s">
        <v>5</v>
      </c>
      <c r="F8" s="13" t="s">
        <v>6</v>
      </c>
      <c r="G8" s="13" t="s">
        <v>7</v>
      </c>
      <c r="H8" s="13" t="s">
        <v>8</v>
      </c>
      <c r="I8" s="13" t="s">
        <v>9</v>
      </c>
      <c r="J8" s="13" t="s">
        <v>10</v>
      </c>
      <c r="K8" s="13" t="s">
        <v>11</v>
      </c>
      <c r="L8" s="13" t="s">
        <v>12</v>
      </c>
      <c r="M8" s="13" t="s">
        <v>13</v>
      </c>
      <c r="N8" s="13" t="s">
        <v>14</v>
      </c>
      <c r="O8" s="13" t="s">
        <v>15</v>
      </c>
      <c r="P8" s="13" t="s">
        <v>16</v>
      </c>
      <c r="Q8" s="13" t="s">
        <v>24</v>
      </c>
      <c r="R8" s="14" t="s">
        <v>72</v>
      </c>
    </row>
    <row r="9" spans="1:21" x14ac:dyDescent="0.25">
      <c r="A9" s="23" t="s">
        <v>71</v>
      </c>
      <c r="B9" s="24">
        <f>B6</f>
        <v>4</v>
      </c>
      <c r="C9" s="16">
        <f t="shared" ref="C9:Q9" si="2">C6</f>
        <v>6</v>
      </c>
      <c r="D9" s="16">
        <f t="shared" si="2"/>
        <v>8</v>
      </c>
      <c r="E9" s="16">
        <f t="shared" si="2"/>
        <v>10</v>
      </c>
      <c r="F9" s="16">
        <f t="shared" si="2"/>
        <v>2.67</v>
      </c>
      <c r="G9" s="16">
        <f t="shared" si="2"/>
        <v>20</v>
      </c>
      <c r="H9" s="16">
        <f t="shared" si="2"/>
        <v>4</v>
      </c>
      <c r="I9" s="16">
        <f t="shared" si="2"/>
        <v>3</v>
      </c>
      <c r="J9" s="16">
        <f t="shared" si="2"/>
        <v>1</v>
      </c>
      <c r="K9" s="16">
        <f t="shared" si="2"/>
        <v>0</v>
      </c>
      <c r="L9" s="16">
        <f t="shared" si="2"/>
        <v>0</v>
      </c>
      <c r="M9" s="16">
        <f t="shared" si="2"/>
        <v>39</v>
      </c>
      <c r="N9" s="16">
        <f t="shared" si="2"/>
        <v>0</v>
      </c>
      <c r="O9" s="16">
        <f t="shared" si="2"/>
        <v>0</v>
      </c>
      <c r="P9" s="16">
        <f t="shared" si="2"/>
        <v>1</v>
      </c>
      <c r="Q9" s="16">
        <f t="shared" si="2"/>
        <v>9</v>
      </c>
      <c r="R9" s="17">
        <f t="shared" ref="R9:R10" si="3">SUM(B9:Q9)</f>
        <v>107.67</v>
      </c>
    </row>
    <row r="10" spans="1:21" ht="15.75" thickBot="1" x14ac:dyDescent="0.3">
      <c r="A10" s="24" t="s">
        <v>69</v>
      </c>
      <c r="B10" s="24">
        <v>0.5</v>
      </c>
      <c r="C10" s="16">
        <v>1</v>
      </c>
      <c r="D10" s="16">
        <v>1</v>
      </c>
      <c r="E10" s="16">
        <v>1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0.2</v>
      </c>
      <c r="R10" s="17">
        <f t="shared" si="3"/>
        <v>3.7</v>
      </c>
    </row>
    <row r="11" spans="1:21" x14ac:dyDescent="0.25">
      <c r="A11" s="25" t="s">
        <v>73</v>
      </c>
      <c r="B11" s="21">
        <f t="shared" ref="B11:Q11" si="4">B9*B10</f>
        <v>2</v>
      </c>
      <c r="C11" s="21">
        <f t="shared" si="4"/>
        <v>6</v>
      </c>
      <c r="D11" s="21">
        <f t="shared" si="4"/>
        <v>8</v>
      </c>
      <c r="E11" s="21">
        <f t="shared" si="4"/>
        <v>10</v>
      </c>
      <c r="F11" s="21">
        <f t="shared" si="4"/>
        <v>0</v>
      </c>
      <c r="G11" s="21">
        <f t="shared" si="4"/>
        <v>0</v>
      </c>
      <c r="H11" s="21">
        <f t="shared" si="4"/>
        <v>0</v>
      </c>
      <c r="I11" s="21">
        <f t="shared" si="4"/>
        <v>0</v>
      </c>
      <c r="J11" s="21">
        <f t="shared" si="4"/>
        <v>0</v>
      </c>
      <c r="K11" s="21">
        <f t="shared" si="4"/>
        <v>0</v>
      </c>
      <c r="L11" s="21">
        <f t="shared" si="4"/>
        <v>0</v>
      </c>
      <c r="M11" s="21">
        <f t="shared" si="4"/>
        <v>0</v>
      </c>
      <c r="N11" s="21">
        <f t="shared" si="4"/>
        <v>0</v>
      </c>
      <c r="O11" s="21">
        <f t="shared" si="4"/>
        <v>0</v>
      </c>
      <c r="P11" s="21">
        <f t="shared" si="4"/>
        <v>0</v>
      </c>
      <c r="Q11" s="21">
        <f t="shared" si="4"/>
        <v>1.8</v>
      </c>
      <c r="R11" s="22">
        <f>SUM(B11:Q11)</f>
        <v>27.8</v>
      </c>
    </row>
    <row r="13" spans="1:21" x14ac:dyDescent="0.25">
      <c r="A13" s="12" t="s">
        <v>1</v>
      </c>
      <c r="B13" s="13" t="s">
        <v>3</v>
      </c>
      <c r="C13" s="13" t="s">
        <v>2</v>
      </c>
      <c r="D13" s="13" t="s">
        <v>4</v>
      </c>
      <c r="E13" s="13" t="s">
        <v>5</v>
      </c>
      <c r="F13" s="13" t="s">
        <v>6</v>
      </c>
      <c r="G13" s="13" t="s">
        <v>7</v>
      </c>
      <c r="H13" s="13" t="s">
        <v>8</v>
      </c>
      <c r="I13" s="13" t="s">
        <v>9</v>
      </c>
      <c r="J13" s="13" t="s">
        <v>10</v>
      </c>
      <c r="K13" s="13" t="s">
        <v>11</v>
      </c>
      <c r="L13" s="13" t="s">
        <v>12</v>
      </c>
      <c r="M13" s="13" t="s">
        <v>13</v>
      </c>
      <c r="N13" s="13" t="s">
        <v>14</v>
      </c>
      <c r="O13" s="13" t="s">
        <v>15</v>
      </c>
      <c r="P13" s="13" t="s">
        <v>16</v>
      </c>
      <c r="Q13" s="13" t="s">
        <v>24</v>
      </c>
      <c r="R13" s="14" t="s">
        <v>70</v>
      </c>
    </row>
    <row r="14" spans="1:21" x14ac:dyDescent="0.25">
      <c r="A14" s="15" t="str">
        <f>'Player Statistics'!B2</f>
        <v xml:space="preserve">SlickJoey865457, </v>
      </c>
      <c r="B14" s="16">
        <f>IF((B$9-'Player Statistics'!C2)*B$10 &lt; 0, 0, (B$9-'Player Statistics'!C2)*B$10)</f>
        <v>0</v>
      </c>
      <c r="C14" s="16">
        <f>IF((C$9-'Player Statistics'!D2)*C$10 &lt; 0, 0, (C$9-'Player Statistics'!D2)*C$10)</f>
        <v>4</v>
      </c>
      <c r="D14" s="16">
        <f>IF((D$9-'Player Statistics'!E2)*D$10 &lt; 0, 0, (D$9-'Player Statistics'!E2)*D$10)</f>
        <v>0</v>
      </c>
      <c r="E14" s="16">
        <f>IF((E$9-'Player Statistics'!F2)*E$10 &lt; 0, 0, (E$9-'Player Statistics'!F2)*E$10)</f>
        <v>0</v>
      </c>
      <c r="F14" s="16">
        <f>IF((F$9-'Player Statistics'!G2)*F$10 &lt; 0, 0, (F$9-'Player Statistics'!G2)*F$10)</f>
        <v>0</v>
      </c>
      <c r="G14" s="16">
        <f>IF((G$9-'Player Statistics'!H2)*G$10 &lt; 0, 0, (G$9-'Player Statistics'!H2)*G$10)</f>
        <v>0</v>
      </c>
      <c r="H14" s="16">
        <f>IF((H$9-'Player Statistics'!I2)*H$10 &lt; 0, 0, (H$9-'Player Statistics'!I2)*H$10)</f>
        <v>0</v>
      </c>
      <c r="I14" s="16">
        <f>IF((I$9-'Player Statistics'!J2)*I$10 &lt; 0, 0, (I$9-'Player Statistics'!J2)*I$10)</f>
        <v>0</v>
      </c>
      <c r="J14" s="16">
        <f>IF((J$9-'Player Statistics'!K2)*J$10 &lt; 0, 0, (J$9-'Player Statistics'!K2)*J$10)</f>
        <v>0</v>
      </c>
      <c r="K14" s="16">
        <f>IF((K$9-'Player Statistics'!L2)*K$10 &lt; 0, 0, (K$9-'Player Statistics'!L2)*K$10)</f>
        <v>0</v>
      </c>
      <c r="L14" s="16">
        <f>IF((L$9-'Player Statistics'!M2)*L$10 &lt; 0, 0, (L$9-'Player Statistics'!M2)*L$10)</f>
        <v>0</v>
      </c>
      <c r="M14" s="16">
        <f>IF((M$9-'Player Statistics'!N2)*M$10 &lt; 0, 0, (M$9-'Player Statistics'!N2)*M$10)</f>
        <v>0</v>
      </c>
      <c r="N14" s="16">
        <f>IF((N$9-'Player Statistics'!O2)*N$10 &lt; 0, 0, (N$9-'Player Statistics'!O2)*N$10)</f>
        <v>0</v>
      </c>
      <c r="O14" s="16">
        <f>IF((O$9-'Player Statistics'!P2)*O$10 &lt; 0, 0, (O$9-'Player Statistics'!P2)*O$10)</f>
        <v>0</v>
      </c>
      <c r="P14" s="26">
        <f>IF((P$9-'Player Statistics'!Q2)*P$10 &lt; 0, 0, (P$9-'Player Statistics'!Q2)*P$10)</f>
        <v>0</v>
      </c>
      <c r="Q14" s="16">
        <f>IF((Q$9-'Player Statistics'!R2)*Q$10 &lt; 0, 0, (Q$9-'Player Statistics'!R2)*Q$10)</f>
        <v>0.60000000000000009</v>
      </c>
      <c r="R14" s="27">
        <f t="shared" ref="R14:R56" si="5">SUM(B14:Q14) / $R$11</f>
        <v>0.16546762589928055</v>
      </c>
    </row>
    <row r="15" spans="1:21" x14ac:dyDescent="0.25">
      <c r="A15" s="15" t="str">
        <f>'Player Statistics'!B3</f>
        <v xml:space="preserve">Sanchin, </v>
      </c>
      <c r="B15" s="16">
        <f>IF((B$9-'Player Statistics'!C3)*B$10 &lt; 0, 0, (B$9-'Player Statistics'!C3)*B$10)</f>
        <v>0</v>
      </c>
      <c r="C15" s="16">
        <f>IF((C$9-'Player Statistics'!D3)*C$10 &lt; 0, 0, (C$9-'Player Statistics'!D3)*C$10)</f>
        <v>3</v>
      </c>
      <c r="D15" s="16">
        <f>IF((D$9-'Player Statistics'!E3)*D$10 &lt; 0, 0, (D$9-'Player Statistics'!E3)*D$10)</f>
        <v>2</v>
      </c>
      <c r="E15" s="16">
        <f>IF((E$9-'Player Statistics'!F3)*E$10 &lt; 0, 0, (E$9-'Player Statistics'!F3)*E$10)</f>
        <v>1</v>
      </c>
      <c r="F15" s="16">
        <f>IF((F$9-'Player Statistics'!G3)*F$10 &lt; 0, 0, (F$9-'Player Statistics'!G3)*F$10)</f>
        <v>0</v>
      </c>
      <c r="G15" s="16">
        <f>IF((G$9-'Player Statistics'!H3)*G$10 &lt; 0, 0, (G$9-'Player Statistics'!H3)*G$10)</f>
        <v>0</v>
      </c>
      <c r="H15" s="16">
        <f>IF((H$9-'Player Statistics'!I3)*H$10 &lt; 0, 0, (H$9-'Player Statistics'!I3)*H$10)</f>
        <v>0</v>
      </c>
      <c r="I15" s="16">
        <f>IF((I$9-'Player Statistics'!J3)*I$10 &lt; 0, 0, (I$9-'Player Statistics'!J3)*I$10)</f>
        <v>0</v>
      </c>
      <c r="J15" s="16">
        <f>IF((J$9-'Player Statistics'!K3)*J$10 &lt; 0, 0, (J$9-'Player Statistics'!K3)*J$10)</f>
        <v>0</v>
      </c>
      <c r="K15" s="16">
        <f>IF((K$9-'Player Statistics'!L3)*K$10 &lt; 0, 0, (K$9-'Player Statistics'!L3)*K$10)</f>
        <v>0</v>
      </c>
      <c r="L15" s="16">
        <f>IF((L$9-'Player Statistics'!M3)*L$10 &lt; 0, 0, (L$9-'Player Statistics'!M3)*L$10)</f>
        <v>0</v>
      </c>
      <c r="M15" s="16">
        <f>IF((M$9-'Player Statistics'!N3)*M$10 &lt; 0, 0, (M$9-'Player Statistics'!N3)*M$10)</f>
        <v>0</v>
      </c>
      <c r="N15" s="16">
        <f>IF((N$9-'Player Statistics'!O3)*N$10 &lt; 0, 0, (N$9-'Player Statistics'!O3)*N$10)</f>
        <v>0</v>
      </c>
      <c r="O15" s="16">
        <f>IF((O$9-'Player Statistics'!P3)*O$10 &lt; 0, 0, (O$9-'Player Statistics'!P3)*O$10)</f>
        <v>0</v>
      </c>
      <c r="P15" s="26">
        <f>IF((P$9-'Player Statistics'!Q3)*P$10 &lt; 0, 0, (P$9-'Player Statistics'!Q3)*P$10)</f>
        <v>0</v>
      </c>
      <c r="Q15" s="16">
        <f>IF((Q$9-'Player Statistics'!R3)*Q$10 &lt; 0, 0, (Q$9-'Player Statistics'!R3)*Q$10)</f>
        <v>1.2000000000000002</v>
      </c>
      <c r="R15" s="27">
        <f t="shared" si="5"/>
        <v>0.25899280575539568</v>
      </c>
    </row>
    <row r="16" spans="1:21" x14ac:dyDescent="0.25">
      <c r="A16" s="15" t="str">
        <f>'Player Statistics'!B4</f>
        <v xml:space="preserve">Salt OG5, </v>
      </c>
      <c r="B16" s="16">
        <f>IF((B$9-'Player Statistics'!C4)*B$10 &lt; 0, 0, (B$9-'Player Statistics'!C4)*B$10)</f>
        <v>0.5</v>
      </c>
      <c r="C16" s="16">
        <f>IF((C$9-'Player Statistics'!D4)*C$10 &lt; 0, 0, (C$9-'Player Statistics'!D4)*C$10)</f>
        <v>2</v>
      </c>
      <c r="D16" s="16">
        <f>IF((D$9-'Player Statistics'!E4)*D$10 &lt; 0, 0, (D$9-'Player Statistics'!E4)*D$10)</f>
        <v>4</v>
      </c>
      <c r="E16" s="16">
        <f>IF((E$9-'Player Statistics'!F4)*E$10 &lt; 0, 0, (E$9-'Player Statistics'!F4)*E$10)</f>
        <v>2</v>
      </c>
      <c r="F16" s="16">
        <f>IF((F$9-'Player Statistics'!G4)*F$10 &lt; 0, 0, (F$9-'Player Statistics'!G4)*F$10)</f>
        <v>0</v>
      </c>
      <c r="G16" s="16">
        <f>IF((G$9-'Player Statistics'!H4)*G$10 &lt; 0, 0, (G$9-'Player Statistics'!H4)*G$10)</f>
        <v>0</v>
      </c>
      <c r="H16" s="16">
        <f>IF((H$9-'Player Statistics'!I4)*H$10 &lt; 0, 0, (H$9-'Player Statistics'!I4)*H$10)</f>
        <v>0</v>
      </c>
      <c r="I16" s="16">
        <f>IF((I$9-'Player Statistics'!J4)*I$10 &lt; 0, 0, (I$9-'Player Statistics'!J4)*I$10)</f>
        <v>0</v>
      </c>
      <c r="J16" s="16">
        <f>IF((J$9-'Player Statistics'!K4)*J$10 &lt; 0, 0, (J$9-'Player Statistics'!K4)*J$10)</f>
        <v>0</v>
      </c>
      <c r="K16" s="16">
        <f>IF((K$9-'Player Statistics'!L4)*K$10 &lt; 0, 0, (K$9-'Player Statistics'!L4)*K$10)</f>
        <v>0</v>
      </c>
      <c r="L16" s="16">
        <f>IF((L$9-'Player Statistics'!M4)*L$10 &lt; 0, 0, (L$9-'Player Statistics'!M4)*L$10)</f>
        <v>0</v>
      </c>
      <c r="M16" s="16">
        <f>IF((M$9-'Player Statistics'!N4)*M$10 &lt; 0, 0, (M$9-'Player Statistics'!N4)*M$10)</f>
        <v>0</v>
      </c>
      <c r="N16" s="16">
        <f>IF((N$9-'Player Statistics'!O4)*N$10 &lt; 0, 0, (N$9-'Player Statistics'!O4)*N$10)</f>
        <v>0</v>
      </c>
      <c r="O16" s="16">
        <f>IF((O$9-'Player Statistics'!P4)*O$10 &lt; 0, 0, (O$9-'Player Statistics'!P4)*O$10)</f>
        <v>0</v>
      </c>
      <c r="P16" s="26">
        <f>IF((P$9-'Player Statistics'!Q4)*P$10 &lt; 0, 0, (P$9-'Player Statistics'!Q4)*P$10)</f>
        <v>0</v>
      </c>
      <c r="Q16" s="16">
        <f>IF((Q$9-'Player Statistics'!R4)*Q$10 &lt; 0, 0, (Q$9-'Player Statistics'!R4)*Q$10)</f>
        <v>1.2000000000000002</v>
      </c>
      <c r="R16" s="27">
        <f t="shared" si="5"/>
        <v>0.34892086330935246</v>
      </c>
    </row>
    <row r="17" spans="1:18" x14ac:dyDescent="0.25">
      <c r="A17" s="15" t="str">
        <f>'Player Statistics'!B7</f>
        <v xml:space="preserve">Bport Lax Beast, </v>
      </c>
      <c r="B17" s="16">
        <f>IF((B$9-'Player Statistics'!C7)*B$10 &lt; 0, 0, (B$9-'Player Statistics'!C7)*B$10)</f>
        <v>0.5</v>
      </c>
      <c r="C17" s="16">
        <f>IF((C$9-'Player Statistics'!D7)*C$10 &lt; 0, 0, (C$9-'Player Statistics'!D7)*C$10)</f>
        <v>2</v>
      </c>
      <c r="D17" s="16">
        <f>IF((D$9-'Player Statistics'!E7)*D$10 &lt; 0, 0, (D$9-'Player Statistics'!E7)*D$10)</f>
        <v>5</v>
      </c>
      <c r="E17" s="16">
        <f>IF((E$9-'Player Statistics'!F7)*E$10 &lt; 0, 0, (E$9-'Player Statistics'!F7)*E$10)</f>
        <v>3</v>
      </c>
      <c r="F17" s="16">
        <f>IF((F$9-'Player Statistics'!G7)*F$10 &lt; 0, 0, (F$9-'Player Statistics'!G7)*F$10)</f>
        <v>0</v>
      </c>
      <c r="G17" s="16">
        <f>IF((G$9-'Player Statistics'!H7)*G$10 &lt; 0, 0, (G$9-'Player Statistics'!H7)*G$10)</f>
        <v>0</v>
      </c>
      <c r="H17" s="16">
        <f>IF((H$9-'Player Statistics'!I7)*H$10 &lt; 0, 0, (H$9-'Player Statistics'!I7)*H$10)</f>
        <v>0</v>
      </c>
      <c r="I17" s="16">
        <f>IF((I$9-'Player Statistics'!J7)*I$10 &lt; 0, 0, (I$9-'Player Statistics'!J7)*I$10)</f>
        <v>0</v>
      </c>
      <c r="J17" s="16">
        <f>IF((J$9-'Player Statistics'!K7)*J$10 &lt; 0, 0, (J$9-'Player Statistics'!K7)*J$10)</f>
        <v>0</v>
      </c>
      <c r="K17" s="16">
        <f>IF((K$9-'Player Statistics'!L7)*K$10 &lt; 0, 0, (K$9-'Player Statistics'!L7)*K$10)</f>
        <v>0</v>
      </c>
      <c r="L17" s="16">
        <f>IF((L$9-'Player Statistics'!M7)*L$10 &lt; 0, 0, (L$9-'Player Statistics'!M7)*L$10)</f>
        <v>0</v>
      </c>
      <c r="M17" s="16">
        <f>IF((M$9-'Player Statistics'!N7)*M$10 &lt; 0, 0, (M$9-'Player Statistics'!N7)*M$10)</f>
        <v>0</v>
      </c>
      <c r="N17" s="16">
        <f>IF((N$9-'Player Statistics'!O7)*N$10 &lt; 0, 0, (N$9-'Player Statistics'!O7)*N$10)</f>
        <v>0</v>
      </c>
      <c r="O17" s="16">
        <f>IF((O$9-'Player Statistics'!P7)*O$10 &lt; 0, 0, (O$9-'Player Statistics'!P7)*O$10)</f>
        <v>0</v>
      </c>
      <c r="P17" s="26">
        <f>IF((P$9-'Player Statistics'!Q7)*P$10 &lt; 0, 0, (P$9-'Player Statistics'!Q7)*P$10)</f>
        <v>0</v>
      </c>
      <c r="Q17" s="16">
        <f>IF((Q$9-'Player Statistics'!R7)*Q$10 &lt; 0, 0, (Q$9-'Player Statistics'!R7)*Q$10)</f>
        <v>0.2</v>
      </c>
      <c r="R17" s="27">
        <f t="shared" si="5"/>
        <v>0.38489208633093519</v>
      </c>
    </row>
    <row r="18" spans="1:18" x14ac:dyDescent="0.25">
      <c r="A18" s="15" t="str">
        <f>'Player Statistics'!B5</f>
        <v xml:space="preserve">Ballzy06, </v>
      </c>
      <c r="B18" s="16">
        <f>IF((B$9-'Player Statistics'!C5)*B$10 &lt; 0, 0, (B$9-'Player Statistics'!C5)*B$10)</f>
        <v>0.5</v>
      </c>
      <c r="C18" s="16">
        <f>IF((C$9-'Player Statistics'!D5)*C$10 &lt; 0, 0, (C$9-'Player Statistics'!D5)*C$10)</f>
        <v>0</v>
      </c>
      <c r="D18" s="16">
        <f>IF((D$9-'Player Statistics'!E5)*D$10 &lt; 0, 0, (D$9-'Player Statistics'!E5)*D$10)</f>
        <v>7</v>
      </c>
      <c r="E18" s="16">
        <f>IF((E$9-'Player Statistics'!F5)*E$10 &lt; 0, 0, (E$9-'Player Statistics'!F5)*E$10)</f>
        <v>3</v>
      </c>
      <c r="F18" s="16">
        <f>IF((F$9-'Player Statistics'!G5)*F$10 &lt; 0, 0, (F$9-'Player Statistics'!G5)*F$10)</f>
        <v>0</v>
      </c>
      <c r="G18" s="16">
        <f>IF((G$9-'Player Statistics'!H5)*G$10 &lt; 0, 0, (G$9-'Player Statistics'!H5)*G$10)</f>
        <v>0</v>
      </c>
      <c r="H18" s="16">
        <f>IF((H$9-'Player Statistics'!I5)*H$10 &lt; 0, 0, (H$9-'Player Statistics'!I5)*H$10)</f>
        <v>0</v>
      </c>
      <c r="I18" s="16">
        <f>IF((I$9-'Player Statistics'!J5)*I$10 &lt; 0, 0, (I$9-'Player Statistics'!J5)*I$10)</f>
        <v>0</v>
      </c>
      <c r="J18" s="16">
        <f>IF((J$9-'Player Statistics'!K5)*J$10 &lt; 0, 0, (J$9-'Player Statistics'!K5)*J$10)</f>
        <v>0</v>
      </c>
      <c r="K18" s="16">
        <f>IF((K$9-'Player Statistics'!L5)*K$10 &lt; 0, 0, (K$9-'Player Statistics'!L5)*K$10)</f>
        <v>0</v>
      </c>
      <c r="L18" s="16">
        <f>IF((L$9-'Player Statistics'!M5)*L$10 &lt; 0, 0, (L$9-'Player Statistics'!M5)*L$10)</f>
        <v>0</v>
      </c>
      <c r="M18" s="16">
        <f>IF((M$9-'Player Statistics'!N5)*M$10 &lt; 0, 0, (M$9-'Player Statistics'!N5)*M$10)</f>
        <v>0</v>
      </c>
      <c r="N18" s="16">
        <f>IF((N$9-'Player Statistics'!O5)*N$10 &lt; 0, 0, (N$9-'Player Statistics'!O5)*N$10)</f>
        <v>0</v>
      </c>
      <c r="O18" s="16">
        <f>IF((O$9-'Player Statistics'!P5)*O$10 &lt; 0, 0, (O$9-'Player Statistics'!P5)*O$10)</f>
        <v>0</v>
      </c>
      <c r="P18" s="26">
        <f>IF((P$9-'Player Statistics'!Q5)*P$10 &lt; 0, 0, (P$9-'Player Statistics'!Q5)*P$10)</f>
        <v>0</v>
      </c>
      <c r="Q18" s="16">
        <f>IF((Q$9-'Player Statistics'!R5)*Q$10 &lt; 0, 0, (Q$9-'Player Statistics'!R5)*Q$10)</f>
        <v>0.4</v>
      </c>
      <c r="R18" s="27">
        <f t="shared" si="5"/>
        <v>0.3920863309352518</v>
      </c>
    </row>
    <row r="19" spans="1:18" x14ac:dyDescent="0.25">
      <c r="A19" s="15" t="str">
        <f>'Player Statistics'!B6</f>
        <v xml:space="preserve">xxmax88sniperxx, </v>
      </c>
      <c r="B19" s="16">
        <f>IF((B$9-'Player Statistics'!C8)*B$10 &lt; 0, 0, (B$9-'Player Statistics'!C8)*B$10)</f>
        <v>0.5</v>
      </c>
      <c r="C19" s="16">
        <f>IF((C$9-'Player Statistics'!D8)*C$10 &lt; 0, 0, (C$9-'Player Statistics'!D8)*C$10)</f>
        <v>3</v>
      </c>
      <c r="D19" s="16">
        <f>IF((D$9-'Player Statistics'!E8)*D$10 &lt; 0, 0, (D$9-'Player Statistics'!E8)*D$10)</f>
        <v>4</v>
      </c>
      <c r="E19" s="16">
        <f>IF((E$9-'Player Statistics'!F8)*E$10 &lt; 0, 0, (E$9-'Player Statistics'!F8)*E$10)</f>
        <v>3</v>
      </c>
      <c r="F19" s="16">
        <f>IF((F$9-'Player Statistics'!G8)*F$10 &lt; 0, 0, (F$9-'Player Statistics'!G8)*F$10)</f>
        <v>0</v>
      </c>
      <c r="G19" s="16">
        <f>IF((G$9-'Player Statistics'!H8)*G$10 &lt; 0, 0, (G$9-'Player Statistics'!H8)*G$10)</f>
        <v>0</v>
      </c>
      <c r="H19" s="16">
        <f>IF((H$9-'Player Statistics'!I8)*H$10 &lt; 0, 0, (H$9-'Player Statistics'!I8)*H$10)</f>
        <v>0</v>
      </c>
      <c r="I19" s="16">
        <f>IF((I$9-'Player Statistics'!J8)*I$10 &lt; 0, 0, (I$9-'Player Statistics'!J8)*I$10)</f>
        <v>0</v>
      </c>
      <c r="J19" s="16">
        <f>IF((J$9-'Player Statistics'!K8)*J$10 &lt; 0, 0, (J$9-'Player Statistics'!K8)*J$10)</f>
        <v>0</v>
      </c>
      <c r="K19" s="16">
        <f>IF((K$9-'Player Statistics'!L8)*K$10 &lt; 0, 0, (K$9-'Player Statistics'!L8)*K$10)</f>
        <v>0</v>
      </c>
      <c r="L19" s="16">
        <f>IF((L$9-'Player Statistics'!M8)*L$10 &lt; 0, 0, (L$9-'Player Statistics'!M8)*L$10)</f>
        <v>0</v>
      </c>
      <c r="M19" s="16">
        <f>IF((M$9-'Player Statistics'!N8)*M$10 &lt; 0, 0, (M$9-'Player Statistics'!N8)*M$10)</f>
        <v>0</v>
      </c>
      <c r="N19" s="16">
        <f>IF((N$9-'Player Statistics'!O8)*N$10 &lt; 0, 0, (N$9-'Player Statistics'!O8)*N$10)</f>
        <v>0</v>
      </c>
      <c r="O19" s="16">
        <f>IF((O$9-'Player Statistics'!P8)*O$10 &lt; 0, 0, (O$9-'Player Statistics'!P8)*O$10)</f>
        <v>0</v>
      </c>
      <c r="P19" s="26">
        <f>IF((P$9-'Player Statistics'!Q8)*P$10 &lt; 0, 0, (P$9-'Player Statistics'!Q8)*P$10)</f>
        <v>0</v>
      </c>
      <c r="Q19" s="16">
        <f>IF((Q$9-'Player Statistics'!R8)*Q$10 &lt; 0, 0, (Q$9-'Player Statistics'!R8)*Q$10)</f>
        <v>1.2000000000000002</v>
      </c>
      <c r="R19" s="27">
        <f t="shared" si="5"/>
        <v>0.42086330935251792</v>
      </c>
    </row>
    <row r="20" spans="1:18" x14ac:dyDescent="0.25">
      <c r="A20" s="15" t="str">
        <f>'Player Statistics'!B8</f>
        <v xml:space="preserve">e n v i z n, </v>
      </c>
      <c r="B20" s="16">
        <f>IF((B$9-'Player Statistics'!C6)*B$10 &lt; 0, 0, (B$9-'Player Statistics'!C6)*B$10)</f>
        <v>0.5</v>
      </c>
      <c r="C20" s="16">
        <f>IF((C$9-'Player Statistics'!D6)*C$10 &lt; 0, 0, (C$9-'Player Statistics'!D6)*C$10)</f>
        <v>0</v>
      </c>
      <c r="D20" s="16">
        <f>IF((D$9-'Player Statistics'!E6)*D$10 &lt; 0, 0, (D$9-'Player Statistics'!E6)*D$10)</f>
        <v>7</v>
      </c>
      <c r="E20" s="16">
        <f>IF((E$9-'Player Statistics'!F6)*E$10 &lt; 0, 0, (E$9-'Player Statistics'!F6)*E$10)</f>
        <v>3</v>
      </c>
      <c r="F20" s="16">
        <f>IF((F$9-'Player Statistics'!G6)*F$10 &lt; 0, 0, (F$9-'Player Statistics'!G6)*F$10)</f>
        <v>0</v>
      </c>
      <c r="G20" s="16">
        <f>IF((G$9-'Player Statistics'!H6)*G$10 &lt; 0, 0, (G$9-'Player Statistics'!H6)*G$10)</f>
        <v>0</v>
      </c>
      <c r="H20" s="16">
        <f>IF((H$9-'Player Statistics'!I6)*H$10 &lt; 0, 0, (H$9-'Player Statistics'!I6)*H$10)</f>
        <v>0</v>
      </c>
      <c r="I20" s="16">
        <f>IF((I$9-'Player Statistics'!J6)*I$10 &lt; 0, 0, (I$9-'Player Statistics'!J6)*I$10)</f>
        <v>0</v>
      </c>
      <c r="J20" s="16">
        <f>IF((J$9-'Player Statistics'!K6)*J$10 &lt; 0, 0, (J$9-'Player Statistics'!K6)*J$10)</f>
        <v>0</v>
      </c>
      <c r="K20" s="16">
        <f>IF((K$9-'Player Statistics'!L6)*K$10 &lt; 0, 0, (K$9-'Player Statistics'!L6)*K$10)</f>
        <v>0</v>
      </c>
      <c r="L20" s="16">
        <f>IF((L$9-'Player Statistics'!M6)*L$10 &lt; 0, 0, (L$9-'Player Statistics'!M6)*L$10)</f>
        <v>0</v>
      </c>
      <c r="M20" s="16">
        <f>IF((M$9-'Player Statistics'!N6)*M$10 &lt; 0, 0, (M$9-'Player Statistics'!N6)*M$10)</f>
        <v>0</v>
      </c>
      <c r="N20" s="16">
        <f>IF((N$9-'Player Statistics'!O6)*N$10 &lt; 0, 0, (N$9-'Player Statistics'!O6)*N$10)</f>
        <v>0</v>
      </c>
      <c r="O20" s="16">
        <f>IF((O$9-'Player Statistics'!P6)*O$10 &lt; 0, 0, (O$9-'Player Statistics'!P6)*O$10)</f>
        <v>0</v>
      </c>
      <c r="P20" s="26">
        <f>IF((P$9-'Player Statistics'!Q6)*P$10 &lt; 0, 0, (P$9-'Player Statistics'!Q6)*P$10)</f>
        <v>0</v>
      </c>
      <c r="Q20" s="16">
        <f>IF((Q$9-'Player Statistics'!R6)*Q$10 &lt; 0, 0, (Q$9-'Player Statistics'!R6)*Q$10)</f>
        <v>1.4000000000000001</v>
      </c>
      <c r="R20" s="27">
        <f t="shared" si="5"/>
        <v>0.42805755395683454</v>
      </c>
    </row>
    <row r="21" spans="1:18" x14ac:dyDescent="0.25">
      <c r="A21" s="15" t="str">
        <f>'Player Statistics'!B10</f>
        <v xml:space="preserve">P4rty b0ii, </v>
      </c>
      <c r="B21" s="16">
        <f>IF((B$9-'Player Statistics'!C10)*B$10 &lt; 0, 0, (B$9-'Player Statistics'!C10)*B$10)</f>
        <v>0</v>
      </c>
      <c r="C21" s="16">
        <f>IF((C$9-'Player Statistics'!D10)*C$10 &lt; 0, 0, (C$9-'Player Statistics'!D10)*C$10)</f>
        <v>3</v>
      </c>
      <c r="D21" s="16">
        <f>IF((D$9-'Player Statistics'!E10)*D$10 &lt; 0, 0, (D$9-'Player Statistics'!E10)*D$10)</f>
        <v>5</v>
      </c>
      <c r="E21" s="16">
        <f>IF((E$9-'Player Statistics'!F10)*E$10 &lt; 0, 0, (E$9-'Player Statistics'!F10)*E$10)</f>
        <v>4</v>
      </c>
      <c r="F21" s="16">
        <f>IF((F$9-'Player Statistics'!G10)*F$10 &lt; 0, 0, (F$9-'Player Statistics'!G10)*F$10)</f>
        <v>0</v>
      </c>
      <c r="G21" s="16">
        <f>IF((G$9-'Player Statistics'!H10)*G$10 &lt; 0, 0, (G$9-'Player Statistics'!H10)*G$10)</f>
        <v>0</v>
      </c>
      <c r="H21" s="16">
        <f>IF((H$9-'Player Statistics'!I10)*H$10 &lt; 0, 0, (H$9-'Player Statistics'!I10)*H$10)</f>
        <v>0</v>
      </c>
      <c r="I21" s="16">
        <f>IF((I$9-'Player Statistics'!J10)*I$10 &lt; 0, 0, (I$9-'Player Statistics'!J10)*I$10)</f>
        <v>0</v>
      </c>
      <c r="J21" s="16">
        <f>IF((J$9-'Player Statistics'!K10)*J$10 &lt; 0, 0, (J$9-'Player Statistics'!K10)*J$10)</f>
        <v>0</v>
      </c>
      <c r="K21" s="16">
        <f>IF((K$9-'Player Statistics'!L10)*K$10 &lt; 0, 0, (K$9-'Player Statistics'!L10)*K$10)</f>
        <v>0</v>
      </c>
      <c r="L21" s="16">
        <f>IF((L$9-'Player Statistics'!M10)*L$10 &lt; 0, 0, (L$9-'Player Statistics'!M10)*L$10)</f>
        <v>0</v>
      </c>
      <c r="M21" s="16">
        <f>IF((M$9-'Player Statistics'!N10)*M$10 &lt; 0, 0, (M$9-'Player Statistics'!N10)*M$10)</f>
        <v>0</v>
      </c>
      <c r="N21" s="16">
        <f>IF((N$9-'Player Statistics'!O10)*N$10 &lt; 0, 0, (N$9-'Player Statistics'!O10)*N$10)</f>
        <v>0</v>
      </c>
      <c r="O21" s="16">
        <f>IF((O$9-'Player Statistics'!P10)*O$10 &lt; 0, 0, (O$9-'Player Statistics'!P10)*O$10)</f>
        <v>0</v>
      </c>
      <c r="P21" s="26">
        <f>IF((P$9-'Player Statistics'!Q10)*P$10 &lt; 0, 0, (P$9-'Player Statistics'!Q10)*P$10)</f>
        <v>0</v>
      </c>
      <c r="Q21" s="16">
        <f>IF((Q$9-'Player Statistics'!R10)*Q$10 &lt; 0, 0, (Q$9-'Player Statistics'!R10)*Q$10)</f>
        <v>0</v>
      </c>
      <c r="R21" s="27">
        <f t="shared" si="5"/>
        <v>0.43165467625899279</v>
      </c>
    </row>
    <row r="22" spans="1:18" x14ac:dyDescent="0.25">
      <c r="A22" s="15" t="str">
        <f>'Player Statistics'!B11</f>
        <v xml:space="preserve">Mr Clutch5712, </v>
      </c>
      <c r="B22" s="16">
        <f>IF((B$9-'Player Statistics'!C11)*B$10 &lt; 0, 0, (B$9-'Player Statistics'!C11)*B$10)</f>
        <v>0</v>
      </c>
      <c r="C22" s="16">
        <f>IF((C$9-'Player Statistics'!D11)*C$10 &lt; 0, 0, (C$9-'Player Statistics'!D11)*C$10)</f>
        <v>5</v>
      </c>
      <c r="D22" s="16">
        <f>IF((D$9-'Player Statistics'!E11)*D$10 &lt; 0, 0, (D$9-'Player Statistics'!E11)*D$10)</f>
        <v>3</v>
      </c>
      <c r="E22" s="16">
        <f>IF((E$9-'Player Statistics'!F11)*E$10 &lt; 0, 0, (E$9-'Player Statistics'!F11)*E$10)</f>
        <v>4</v>
      </c>
      <c r="F22" s="16">
        <f>IF((F$9-'Player Statistics'!G11)*F$10 &lt; 0, 0, (F$9-'Player Statistics'!G11)*F$10)</f>
        <v>0</v>
      </c>
      <c r="G22" s="16">
        <f>IF((G$9-'Player Statistics'!H11)*G$10 &lt; 0, 0, (G$9-'Player Statistics'!H11)*G$10)</f>
        <v>0</v>
      </c>
      <c r="H22" s="16">
        <f>IF((H$9-'Player Statistics'!I11)*H$10 &lt; 0, 0, (H$9-'Player Statistics'!I11)*H$10)</f>
        <v>0</v>
      </c>
      <c r="I22" s="16">
        <f>IF((I$9-'Player Statistics'!J11)*I$10 &lt; 0, 0, (I$9-'Player Statistics'!J11)*I$10)</f>
        <v>0</v>
      </c>
      <c r="J22" s="16">
        <f>IF((J$9-'Player Statistics'!K11)*J$10 &lt; 0, 0, (J$9-'Player Statistics'!K11)*J$10)</f>
        <v>0</v>
      </c>
      <c r="K22" s="16">
        <f>IF((K$9-'Player Statistics'!L11)*K$10 &lt; 0, 0, (K$9-'Player Statistics'!L11)*K$10)</f>
        <v>0</v>
      </c>
      <c r="L22" s="16">
        <f>IF((L$9-'Player Statistics'!M11)*L$10 &lt; 0, 0, (L$9-'Player Statistics'!M11)*L$10)</f>
        <v>0</v>
      </c>
      <c r="M22" s="16">
        <f>IF((M$9-'Player Statistics'!N11)*M$10 &lt; 0, 0, (M$9-'Player Statistics'!N11)*M$10)</f>
        <v>0</v>
      </c>
      <c r="N22" s="16">
        <f>IF((N$9-'Player Statistics'!O11)*N$10 &lt; 0, 0, (N$9-'Player Statistics'!O11)*N$10)</f>
        <v>0</v>
      </c>
      <c r="O22" s="16">
        <f>IF((O$9-'Player Statistics'!P11)*O$10 &lt; 0, 0, (O$9-'Player Statistics'!P11)*O$10)</f>
        <v>0</v>
      </c>
      <c r="P22" s="26">
        <f>IF((P$9-'Player Statistics'!Q11)*P$10 &lt; 0, 0, (P$9-'Player Statistics'!Q11)*P$10)</f>
        <v>0</v>
      </c>
      <c r="Q22" s="16">
        <f>IF((Q$9-'Player Statistics'!R11)*Q$10 &lt; 0, 0, (Q$9-'Player Statistics'!R11)*Q$10)</f>
        <v>0.60000000000000009</v>
      </c>
      <c r="R22" s="27">
        <f t="shared" si="5"/>
        <v>0.4532374100719424</v>
      </c>
    </row>
    <row r="23" spans="1:18" x14ac:dyDescent="0.25">
      <c r="A23" s="15" t="str">
        <f>'Player Statistics'!B9</f>
        <v xml:space="preserve">Deadeye83, </v>
      </c>
      <c r="B23" s="16">
        <f>IF((B$9-'Player Statistics'!C9)*B$10 &lt; 0, 0, (B$9-'Player Statistics'!C9)*B$10)</f>
        <v>0.5</v>
      </c>
      <c r="C23" s="16">
        <f>IF((C$9-'Player Statistics'!D9)*C$10 &lt; 0, 0, (C$9-'Player Statistics'!D9)*C$10)</f>
        <v>2</v>
      </c>
      <c r="D23" s="16">
        <f>IF((D$9-'Player Statistics'!E9)*D$10 &lt; 0, 0, (D$9-'Player Statistics'!E9)*D$10)</f>
        <v>6</v>
      </c>
      <c r="E23" s="16">
        <f>IF((E$9-'Player Statistics'!F9)*E$10 &lt; 0, 0, (E$9-'Player Statistics'!F9)*E$10)</f>
        <v>4</v>
      </c>
      <c r="F23" s="16">
        <f>IF((F$9-'Player Statistics'!G9)*F$10 &lt; 0, 0, (F$9-'Player Statistics'!G9)*F$10)</f>
        <v>0</v>
      </c>
      <c r="G23" s="16">
        <f>IF((G$9-'Player Statistics'!H9)*G$10 &lt; 0, 0, (G$9-'Player Statistics'!H9)*G$10)</f>
        <v>0</v>
      </c>
      <c r="H23" s="16">
        <f>IF((H$9-'Player Statistics'!I9)*H$10 &lt; 0, 0, (H$9-'Player Statistics'!I9)*H$10)</f>
        <v>0</v>
      </c>
      <c r="I23" s="16">
        <f>IF((I$9-'Player Statistics'!J9)*I$10 &lt; 0, 0, (I$9-'Player Statistics'!J9)*I$10)</f>
        <v>0</v>
      </c>
      <c r="J23" s="16">
        <f>IF((J$9-'Player Statistics'!K9)*J$10 &lt; 0, 0, (J$9-'Player Statistics'!K9)*J$10)</f>
        <v>0</v>
      </c>
      <c r="K23" s="16">
        <f>IF((K$9-'Player Statistics'!L9)*K$10 &lt; 0, 0, (K$9-'Player Statistics'!L9)*K$10)</f>
        <v>0</v>
      </c>
      <c r="L23" s="16">
        <f>IF((L$9-'Player Statistics'!M9)*L$10 &lt; 0, 0, (L$9-'Player Statistics'!M9)*L$10)</f>
        <v>0</v>
      </c>
      <c r="M23" s="16">
        <f>IF((M$9-'Player Statistics'!N9)*M$10 &lt; 0, 0, (M$9-'Player Statistics'!N9)*M$10)</f>
        <v>0</v>
      </c>
      <c r="N23" s="16">
        <f>IF((N$9-'Player Statistics'!O9)*N$10 &lt; 0, 0, (N$9-'Player Statistics'!O9)*N$10)</f>
        <v>0</v>
      </c>
      <c r="O23" s="16">
        <f>IF((O$9-'Player Statistics'!P9)*O$10 &lt; 0, 0, (O$9-'Player Statistics'!P9)*O$10)</f>
        <v>0</v>
      </c>
      <c r="P23" s="26">
        <f>IF((P$9-'Player Statistics'!Q9)*P$10 &lt; 0, 0, (P$9-'Player Statistics'!Q9)*P$10)</f>
        <v>0</v>
      </c>
      <c r="Q23" s="16">
        <f>IF((Q$9-'Player Statistics'!R9)*Q$10 &lt; 0, 0, (Q$9-'Player Statistics'!R9)*Q$10)</f>
        <v>0.4</v>
      </c>
      <c r="R23" s="27">
        <f t="shared" si="5"/>
        <v>0.46402877697841727</v>
      </c>
    </row>
    <row r="24" spans="1:18" x14ac:dyDescent="0.25">
      <c r="A24" s="15" t="str">
        <f>'Player Statistics'!B12</f>
        <v xml:space="preserve">R0WDY51, </v>
      </c>
      <c r="B24" s="16">
        <f>IF((B$9-'Player Statistics'!C12)*B$10 &lt; 0, 0, (B$9-'Player Statistics'!C12)*B$10)</f>
        <v>0</v>
      </c>
      <c r="C24" s="16">
        <f>IF((C$9-'Player Statistics'!D12)*C$10 &lt; 0, 0, (C$9-'Player Statistics'!D12)*C$10)</f>
        <v>1</v>
      </c>
      <c r="D24" s="16">
        <f>IF((D$9-'Player Statistics'!E12)*D$10 &lt; 0, 0, (D$9-'Player Statistics'!E12)*D$10)</f>
        <v>8</v>
      </c>
      <c r="E24" s="16">
        <f>IF((E$9-'Player Statistics'!F12)*E$10 &lt; 0, 0, (E$9-'Player Statistics'!F12)*E$10)</f>
        <v>5</v>
      </c>
      <c r="F24" s="16">
        <f>IF((F$9-'Player Statistics'!G12)*F$10 &lt; 0, 0, (F$9-'Player Statistics'!G12)*F$10)</f>
        <v>0</v>
      </c>
      <c r="G24" s="16">
        <f>IF((G$9-'Player Statistics'!H12)*G$10 &lt; 0, 0, (G$9-'Player Statistics'!H12)*G$10)</f>
        <v>0</v>
      </c>
      <c r="H24" s="16">
        <f>IF((H$9-'Player Statistics'!I12)*H$10 &lt; 0, 0, (H$9-'Player Statistics'!I12)*H$10)</f>
        <v>0</v>
      </c>
      <c r="I24" s="16">
        <f>IF((I$9-'Player Statistics'!J12)*I$10 &lt; 0, 0, (I$9-'Player Statistics'!J12)*I$10)</f>
        <v>0</v>
      </c>
      <c r="J24" s="16">
        <f>IF((J$9-'Player Statistics'!K12)*J$10 &lt; 0, 0, (J$9-'Player Statistics'!K12)*J$10)</f>
        <v>0</v>
      </c>
      <c r="K24" s="16">
        <f>IF((K$9-'Player Statistics'!L12)*K$10 &lt; 0, 0, (K$9-'Player Statistics'!L12)*K$10)</f>
        <v>0</v>
      </c>
      <c r="L24" s="16">
        <f>IF((L$9-'Player Statistics'!M12)*L$10 &lt; 0, 0, (L$9-'Player Statistics'!M12)*L$10)</f>
        <v>0</v>
      </c>
      <c r="M24" s="16">
        <f>IF((M$9-'Player Statistics'!N12)*M$10 &lt; 0, 0, (M$9-'Player Statistics'!N12)*M$10)</f>
        <v>0</v>
      </c>
      <c r="N24" s="16">
        <f>IF((N$9-'Player Statistics'!O12)*N$10 &lt; 0, 0, (N$9-'Player Statistics'!O12)*N$10)</f>
        <v>0</v>
      </c>
      <c r="O24" s="16">
        <f>IF((O$9-'Player Statistics'!P12)*O$10 &lt; 0, 0, (O$9-'Player Statistics'!P12)*O$10)</f>
        <v>0</v>
      </c>
      <c r="P24" s="26">
        <f>IF((P$9-'Player Statistics'!Q12)*P$10 &lt; 0, 0, (P$9-'Player Statistics'!Q12)*P$10)</f>
        <v>0</v>
      </c>
      <c r="Q24" s="16">
        <f>IF((Q$9-'Player Statistics'!R12)*Q$10 &lt; 0, 0, (Q$9-'Player Statistics'!R12)*Q$10)</f>
        <v>0.60000000000000009</v>
      </c>
      <c r="R24" s="27">
        <f t="shared" si="5"/>
        <v>0.52517985611510787</v>
      </c>
    </row>
    <row r="25" spans="1:18" x14ac:dyDescent="0.25">
      <c r="A25" s="15" t="str">
        <f>'Player Statistics'!B14</f>
        <v xml:space="preserve">x Sals, </v>
      </c>
      <c r="B25" s="16">
        <f>IF((B$9-'Player Statistics'!C14)*B$10 &lt; 0, 0, (B$9-'Player Statistics'!C14)*B$10)</f>
        <v>0.5</v>
      </c>
      <c r="C25" s="16">
        <f>IF((C$9-'Player Statistics'!D14)*C$10 &lt; 0, 0, (C$9-'Player Statistics'!D14)*C$10)</f>
        <v>6</v>
      </c>
      <c r="D25" s="16">
        <f>IF((D$9-'Player Statistics'!E14)*D$10 &lt; 0, 0, (D$9-'Player Statistics'!E14)*D$10)</f>
        <v>3</v>
      </c>
      <c r="E25" s="16">
        <f>IF((E$9-'Player Statistics'!F14)*E$10 &lt; 0, 0, (E$9-'Player Statistics'!F14)*E$10)</f>
        <v>5</v>
      </c>
      <c r="F25" s="16">
        <f>IF((F$9-'Player Statistics'!G14)*F$10 &lt; 0, 0, (F$9-'Player Statistics'!G14)*F$10)</f>
        <v>0</v>
      </c>
      <c r="G25" s="16">
        <f>IF((G$9-'Player Statistics'!H14)*G$10 &lt; 0, 0, (G$9-'Player Statistics'!H14)*G$10)</f>
        <v>0</v>
      </c>
      <c r="H25" s="16">
        <f>IF((H$9-'Player Statistics'!I14)*H$10 &lt; 0, 0, (H$9-'Player Statistics'!I14)*H$10)</f>
        <v>0</v>
      </c>
      <c r="I25" s="16">
        <f>IF((I$9-'Player Statistics'!J14)*I$10 &lt; 0, 0, (I$9-'Player Statistics'!J14)*I$10)</f>
        <v>0</v>
      </c>
      <c r="J25" s="16">
        <f>IF((J$9-'Player Statistics'!K14)*J$10 &lt; 0, 0, (J$9-'Player Statistics'!K14)*J$10)</f>
        <v>0</v>
      </c>
      <c r="K25" s="16">
        <f>IF((K$9-'Player Statistics'!L14)*K$10 &lt; 0, 0, (K$9-'Player Statistics'!L14)*K$10)</f>
        <v>0</v>
      </c>
      <c r="L25" s="16">
        <f>IF((L$9-'Player Statistics'!M14)*L$10 &lt; 0, 0, (L$9-'Player Statistics'!M14)*L$10)</f>
        <v>0</v>
      </c>
      <c r="M25" s="16">
        <f>IF((M$9-'Player Statistics'!N14)*M$10 &lt; 0, 0, (M$9-'Player Statistics'!N14)*M$10)</f>
        <v>0</v>
      </c>
      <c r="N25" s="16">
        <f>IF((N$9-'Player Statistics'!O14)*N$10 &lt; 0, 0, (N$9-'Player Statistics'!O14)*N$10)</f>
        <v>0</v>
      </c>
      <c r="O25" s="16">
        <f>IF((O$9-'Player Statistics'!P14)*O$10 &lt; 0, 0, (O$9-'Player Statistics'!P14)*O$10)</f>
        <v>0</v>
      </c>
      <c r="P25" s="26">
        <f>IF((P$9-'Player Statistics'!Q14)*P$10 &lt; 0, 0, (P$9-'Player Statistics'!Q14)*P$10)</f>
        <v>0</v>
      </c>
      <c r="Q25" s="16">
        <f>IF((Q$9-'Player Statistics'!R14)*Q$10 &lt; 0, 0, (Q$9-'Player Statistics'!R14)*Q$10)</f>
        <v>0.2</v>
      </c>
      <c r="R25" s="27">
        <f t="shared" si="5"/>
        <v>0.52877697841726612</v>
      </c>
    </row>
    <row r="26" spans="1:18" x14ac:dyDescent="0.25">
      <c r="A26" s="15" t="str">
        <f>'Player Statistics'!B13</f>
        <v xml:space="preserve">DontFWithFred, </v>
      </c>
      <c r="B26" s="16">
        <f>IF((B$9-'Player Statistics'!C13)*B$10 &lt; 0, 0, (B$9-'Player Statistics'!C13)*B$10)</f>
        <v>0.5</v>
      </c>
      <c r="C26" s="16">
        <f>IF((C$9-'Player Statistics'!D13)*C$10 &lt; 0, 0, (C$9-'Player Statistics'!D13)*C$10)</f>
        <v>5</v>
      </c>
      <c r="D26" s="16">
        <f>IF((D$9-'Player Statistics'!E13)*D$10 &lt; 0, 0, (D$9-'Player Statistics'!E13)*D$10)</f>
        <v>4</v>
      </c>
      <c r="E26" s="16">
        <f>IF((E$9-'Player Statistics'!F13)*E$10 &lt; 0, 0, (E$9-'Player Statistics'!F13)*E$10)</f>
        <v>5</v>
      </c>
      <c r="F26" s="16">
        <f>IF((F$9-'Player Statistics'!G13)*F$10 &lt; 0, 0, (F$9-'Player Statistics'!G13)*F$10)</f>
        <v>0</v>
      </c>
      <c r="G26" s="16">
        <f>IF((G$9-'Player Statistics'!H13)*G$10 &lt; 0, 0, (G$9-'Player Statistics'!H13)*G$10)</f>
        <v>0</v>
      </c>
      <c r="H26" s="16">
        <f>IF((H$9-'Player Statistics'!I13)*H$10 &lt; 0, 0, (H$9-'Player Statistics'!I13)*H$10)</f>
        <v>0</v>
      </c>
      <c r="I26" s="16">
        <f>IF((I$9-'Player Statistics'!J13)*I$10 &lt; 0, 0, (I$9-'Player Statistics'!J13)*I$10)</f>
        <v>0</v>
      </c>
      <c r="J26" s="16">
        <f>IF((J$9-'Player Statistics'!K13)*J$10 &lt; 0, 0, (J$9-'Player Statistics'!K13)*J$10)</f>
        <v>0</v>
      </c>
      <c r="K26" s="16">
        <f>IF((K$9-'Player Statistics'!L13)*K$10 &lt; 0, 0, (K$9-'Player Statistics'!L13)*K$10)</f>
        <v>0</v>
      </c>
      <c r="L26" s="16">
        <f>IF((L$9-'Player Statistics'!M13)*L$10 &lt; 0, 0, (L$9-'Player Statistics'!M13)*L$10)</f>
        <v>0</v>
      </c>
      <c r="M26" s="16">
        <f>IF((M$9-'Player Statistics'!N13)*M$10 &lt; 0, 0, (M$9-'Player Statistics'!N13)*M$10)</f>
        <v>0</v>
      </c>
      <c r="N26" s="16">
        <f>IF((N$9-'Player Statistics'!O13)*N$10 &lt; 0, 0, (N$9-'Player Statistics'!O13)*N$10)</f>
        <v>0</v>
      </c>
      <c r="O26" s="16">
        <f>IF((O$9-'Player Statistics'!P13)*O$10 &lt; 0, 0, (O$9-'Player Statistics'!P13)*O$10)</f>
        <v>0</v>
      </c>
      <c r="P26" s="26">
        <f>IF((P$9-'Player Statistics'!Q13)*P$10 &lt; 0, 0, (P$9-'Player Statistics'!Q13)*P$10)</f>
        <v>0</v>
      </c>
      <c r="Q26" s="16">
        <f>IF((Q$9-'Player Statistics'!R13)*Q$10 &lt; 0, 0, (Q$9-'Player Statistics'!R13)*Q$10)</f>
        <v>1</v>
      </c>
      <c r="R26" s="27">
        <f t="shared" si="5"/>
        <v>0.55755395683453235</v>
      </c>
    </row>
    <row r="27" spans="1:18" x14ac:dyDescent="0.25">
      <c r="A27" s="15" t="str">
        <f>'Player Statistics'!B21</f>
        <v xml:space="preserve">Imperium aT, </v>
      </c>
      <c r="B27" s="16">
        <f>IF((B$9-'Player Statistics'!C21)*B$10 &lt; 0, 0, (B$9-'Player Statistics'!C21)*B$10)</f>
        <v>0</v>
      </c>
      <c r="C27" s="16">
        <f>IF((C$9-'Player Statistics'!D21)*C$10 &lt; 0, 0, (C$9-'Player Statistics'!D21)*C$10)</f>
        <v>6</v>
      </c>
      <c r="D27" s="16">
        <f>IF((D$9-'Player Statistics'!E21)*D$10 &lt; 0, 0, (D$9-'Player Statistics'!E21)*D$10)</f>
        <v>5</v>
      </c>
      <c r="E27" s="16">
        <f>IF((E$9-'Player Statistics'!F21)*E$10 &lt; 0, 0, (E$9-'Player Statistics'!F21)*E$10)</f>
        <v>7</v>
      </c>
      <c r="F27" s="16">
        <f>IF((F$9-'Player Statistics'!G21)*F$10 &lt; 0, 0, (F$9-'Player Statistics'!G21)*F$10)</f>
        <v>0</v>
      </c>
      <c r="G27" s="16">
        <f>IF((G$9-'Player Statistics'!H21)*G$10 &lt; 0, 0, (G$9-'Player Statistics'!H21)*G$10)</f>
        <v>0</v>
      </c>
      <c r="H27" s="16">
        <f>IF((H$9-'Player Statistics'!I21)*H$10 &lt; 0, 0, (H$9-'Player Statistics'!I21)*H$10)</f>
        <v>0</v>
      </c>
      <c r="I27" s="16">
        <f>IF((I$9-'Player Statistics'!J21)*I$10 &lt; 0, 0, (I$9-'Player Statistics'!J21)*I$10)</f>
        <v>0</v>
      </c>
      <c r="J27" s="16">
        <f>IF((J$9-'Player Statistics'!K21)*J$10 &lt; 0, 0, (J$9-'Player Statistics'!K21)*J$10)</f>
        <v>0</v>
      </c>
      <c r="K27" s="16">
        <f>IF((K$9-'Player Statistics'!L21)*K$10 &lt; 0, 0, (K$9-'Player Statistics'!L21)*K$10)</f>
        <v>0</v>
      </c>
      <c r="L27" s="16">
        <f>IF((L$9-'Player Statistics'!M21)*L$10 &lt; 0, 0, (L$9-'Player Statistics'!M21)*L$10)</f>
        <v>0</v>
      </c>
      <c r="M27" s="16">
        <f>IF((M$9-'Player Statistics'!N21)*M$10 &lt; 0, 0, (M$9-'Player Statistics'!N21)*M$10)</f>
        <v>0</v>
      </c>
      <c r="N27" s="16">
        <f>IF((N$9-'Player Statistics'!O21)*N$10 &lt; 0, 0, (N$9-'Player Statistics'!O21)*N$10)</f>
        <v>0</v>
      </c>
      <c r="O27" s="16">
        <f>IF((O$9-'Player Statistics'!P21)*O$10 &lt; 0, 0, (O$9-'Player Statistics'!P21)*O$10)</f>
        <v>0</v>
      </c>
      <c r="P27" s="26">
        <f>IF((P$9-'Player Statistics'!Q21)*P$10 &lt; 0, 0, (P$9-'Player Statistics'!Q21)*P$10)</f>
        <v>0</v>
      </c>
      <c r="Q27" s="16">
        <f>IF((Q$9-'Player Statistics'!R21)*Q$10 &lt; 0, 0, (Q$9-'Player Statistics'!R21)*Q$10)</f>
        <v>0.2</v>
      </c>
      <c r="R27" s="27">
        <f t="shared" si="5"/>
        <v>0.65467625899280568</v>
      </c>
    </row>
    <row r="28" spans="1:18" x14ac:dyDescent="0.25">
      <c r="A28" s="15" t="str">
        <f>'Player Statistics'!B15</f>
        <v xml:space="preserve">Krumm, </v>
      </c>
      <c r="B28" s="16">
        <f>IF((B$9-'Player Statistics'!C15)*B$10 &lt; 0, 0, (B$9-'Player Statistics'!C15)*B$10)</f>
        <v>1</v>
      </c>
      <c r="C28" s="16">
        <f>IF((C$9-'Player Statistics'!D15)*C$10 &lt; 0, 0, (C$9-'Player Statistics'!D15)*C$10)</f>
        <v>4</v>
      </c>
      <c r="D28" s="16">
        <f>IF((D$9-'Player Statistics'!E15)*D$10 &lt; 0, 0, (D$9-'Player Statistics'!E15)*D$10)</f>
        <v>6</v>
      </c>
      <c r="E28" s="16">
        <f>IF((E$9-'Player Statistics'!F15)*E$10 &lt; 0, 0, (E$9-'Player Statistics'!F15)*E$10)</f>
        <v>6</v>
      </c>
      <c r="F28" s="16">
        <f>IF((F$9-'Player Statistics'!G15)*F$10 &lt; 0, 0, (F$9-'Player Statistics'!G15)*F$10)</f>
        <v>0</v>
      </c>
      <c r="G28" s="16">
        <f>IF((G$9-'Player Statistics'!H15)*G$10 &lt; 0, 0, (G$9-'Player Statistics'!H15)*G$10)</f>
        <v>0</v>
      </c>
      <c r="H28" s="16">
        <f>IF((H$9-'Player Statistics'!I15)*H$10 &lt; 0, 0, (H$9-'Player Statistics'!I15)*H$10)</f>
        <v>0</v>
      </c>
      <c r="I28" s="16">
        <f>IF((I$9-'Player Statistics'!J15)*I$10 &lt; 0, 0, (I$9-'Player Statistics'!J15)*I$10)</f>
        <v>0</v>
      </c>
      <c r="J28" s="16">
        <f>IF((J$9-'Player Statistics'!K15)*J$10 &lt; 0, 0, (J$9-'Player Statistics'!K15)*J$10)</f>
        <v>0</v>
      </c>
      <c r="K28" s="16">
        <f>IF((K$9-'Player Statistics'!L15)*K$10 &lt; 0, 0, (K$9-'Player Statistics'!L15)*K$10)</f>
        <v>0</v>
      </c>
      <c r="L28" s="16">
        <f>IF((L$9-'Player Statistics'!M15)*L$10 &lt; 0, 0, (L$9-'Player Statistics'!M15)*L$10)</f>
        <v>0</v>
      </c>
      <c r="M28" s="16">
        <f>IF((M$9-'Player Statistics'!N15)*M$10 &lt; 0, 0, (M$9-'Player Statistics'!N15)*M$10)</f>
        <v>0</v>
      </c>
      <c r="N28" s="16">
        <f>IF((N$9-'Player Statistics'!O15)*N$10 &lt; 0, 0, (N$9-'Player Statistics'!O15)*N$10)</f>
        <v>0</v>
      </c>
      <c r="O28" s="16">
        <f>IF((O$9-'Player Statistics'!P15)*O$10 &lt; 0, 0, (O$9-'Player Statistics'!P15)*O$10)</f>
        <v>0</v>
      </c>
      <c r="P28" s="26">
        <f>IF((P$9-'Player Statistics'!Q15)*P$10 &lt; 0, 0, (P$9-'Player Statistics'!Q15)*P$10)</f>
        <v>0</v>
      </c>
      <c r="Q28" s="16">
        <f>IF((Q$9-'Player Statistics'!R15)*Q$10 &lt; 0, 0, (Q$9-'Player Statistics'!R15)*Q$10)</f>
        <v>1.2000000000000002</v>
      </c>
      <c r="R28" s="27">
        <f t="shared" si="5"/>
        <v>0.65467625899280568</v>
      </c>
    </row>
    <row r="29" spans="1:18" x14ac:dyDescent="0.25">
      <c r="A29" s="15" t="str">
        <f>'Player Statistics'!B16</f>
        <v xml:space="preserve">FALLN PEACEKEEPER, </v>
      </c>
      <c r="B29" s="16">
        <f>IF((B$9-'Player Statistics'!C17)*B$10 &lt; 0, 0, (B$9-'Player Statistics'!C17)*B$10)</f>
        <v>0</v>
      </c>
      <c r="C29" s="16">
        <f>IF((C$9-'Player Statistics'!D17)*C$10 &lt; 0, 0, (C$9-'Player Statistics'!D17)*C$10)</f>
        <v>4</v>
      </c>
      <c r="D29" s="16">
        <f>IF((D$9-'Player Statistics'!E17)*D$10 &lt; 0, 0, (D$9-'Player Statistics'!E17)*D$10)</f>
        <v>7</v>
      </c>
      <c r="E29" s="16">
        <f>IF((E$9-'Player Statistics'!F17)*E$10 &lt; 0, 0, (E$9-'Player Statistics'!F17)*E$10)</f>
        <v>7</v>
      </c>
      <c r="F29" s="16">
        <f>IF((F$9-'Player Statistics'!G17)*F$10 &lt; 0, 0, (F$9-'Player Statistics'!G17)*F$10)</f>
        <v>0</v>
      </c>
      <c r="G29" s="16">
        <f>IF((G$9-'Player Statistics'!H17)*G$10 &lt; 0, 0, (G$9-'Player Statistics'!H17)*G$10)</f>
        <v>0</v>
      </c>
      <c r="H29" s="16">
        <f>IF((H$9-'Player Statistics'!I17)*H$10 &lt; 0, 0, (H$9-'Player Statistics'!I17)*H$10)</f>
        <v>0</v>
      </c>
      <c r="I29" s="16">
        <f>IF((I$9-'Player Statistics'!J17)*I$10 &lt; 0, 0, (I$9-'Player Statistics'!J17)*I$10)</f>
        <v>0</v>
      </c>
      <c r="J29" s="16">
        <f>IF((J$9-'Player Statistics'!K17)*J$10 &lt; 0, 0, (J$9-'Player Statistics'!K17)*J$10)</f>
        <v>0</v>
      </c>
      <c r="K29" s="16">
        <f>IF((K$9-'Player Statistics'!L17)*K$10 &lt; 0, 0, (K$9-'Player Statistics'!L17)*K$10)</f>
        <v>0</v>
      </c>
      <c r="L29" s="16">
        <f>IF((L$9-'Player Statistics'!M17)*L$10 &lt; 0, 0, (L$9-'Player Statistics'!M17)*L$10)</f>
        <v>0</v>
      </c>
      <c r="M29" s="16">
        <f>IF((M$9-'Player Statistics'!N17)*M$10 &lt; 0, 0, (M$9-'Player Statistics'!N17)*M$10)</f>
        <v>0</v>
      </c>
      <c r="N29" s="16">
        <f>IF((N$9-'Player Statistics'!O17)*N$10 &lt; 0, 0, (N$9-'Player Statistics'!O17)*N$10)</f>
        <v>0</v>
      </c>
      <c r="O29" s="16">
        <f>IF((O$9-'Player Statistics'!P17)*O$10 &lt; 0, 0, (O$9-'Player Statistics'!P17)*O$10)</f>
        <v>0</v>
      </c>
      <c r="P29" s="26">
        <f>IF((P$9-'Player Statistics'!Q17)*P$10 &lt; 0, 0, (P$9-'Player Statistics'!Q17)*P$10)</f>
        <v>0</v>
      </c>
      <c r="Q29" s="16">
        <f>IF((Q$9-'Player Statistics'!R17)*Q$10 &lt; 0, 0, (Q$9-'Player Statistics'!R17)*Q$10)</f>
        <v>0.8</v>
      </c>
      <c r="R29" s="27">
        <f t="shared" si="5"/>
        <v>0.67625899280575541</v>
      </c>
    </row>
    <row r="30" spans="1:18" x14ac:dyDescent="0.25">
      <c r="A30" s="15" t="str">
        <f>'Player Statistics'!B17</f>
        <v xml:space="preserve">Condem3dKn1ght, </v>
      </c>
      <c r="B30" s="16">
        <f>IF((B$9-'Player Statistics'!C16)*B$10 &lt; 0, 0, (B$9-'Player Statistics'!C16)*B$10)</f>
        <v>1</v>
      </c>
      <c r="C30" s="16">
        <f>IF((C$9-'Player Statistics'!D16)*C$10 &lt; 0, 0, (C$9-'Player Statistics'!D16)*C$10)</f>
        <v>4</v>
      </c>
      <c r="D30" s="16">
        <f>IF((D$9-'Player Statistics'!E16)*D$10 &lt; 0, 0, (D$9-'Player Statistics'!E16)*D$10)</f>
        <v>7</v>
      </c>
      <c r="E30" s="16">
        <f>IF((E$9-'Player Statistics'!F16)*E$10 &lt; 0, 0, (E$9-'Player Statistics'!F16)*E$10)</f>
        <v>7</v>
      </c>
      <c r="F30" s="16">
        <f>IF((F$9-'Player Statistics'!G16)*F$10 &lt; 0, 0, (F$9-'Player Statistics'!G16)*F$10)</f>
        <v>0</v>
      </c>
      <c r="G30" s="16">
        <f>IF((G$9-'Player Statistics'!H16)*G$10 &lt; 0, 0, (G$9-'Player Statistics'!H16)*G$10)</f>
        <v>0</v>
      </c>
      <c r="H30" s="16">
        <f>IF((H$9-'Player Statistics'!I16)*H$10 &lt; 0, 0, (H$9-'Player Statistics'!I16)*H$10)</f>
        <v>0</v>
      </c>
      <c r="I30" s="16">
        <f>IF((I$9-'Player Statistics'!J16)*I$10 &lt; 0, 0, (I$9-'Player Statistics'!J16)*I$10)</f>
        <v>0</v>
      </c>
      <c r="J30" s="16">
        <f>IF((J$9-'Player Statistics'!K16)*J$10 &lt; 0, 0, (J$9-'Player Statistics'!K16)*J$10)</f>
        <v>0</v>
      </c>
      <c r="K30" s="16">
        <f>IF((K$9-'Player Statistics'!L16)*K$10 &lt; 0, 0, (K$9-'Player Statistics'!L16)*K$10)</f>
        <v>0</v>
      </c>
      <c r="L30" s="16">
        <f>IF((L$9-'Player Statistics'!M16)*L$10 &lt; 0, 0, (L$9-'Player Statistics'!M16)*L$10)</f>
        <v>0</v>
      </c>
      <c r="M30" s="16">
        <f>IF((M$9-'Player Statistics'!N16)*M$10 &lt; 0, 0, (M$9-'Player Statistics'!N16)*M$10)</f>
        <v>0</v>
      </c>
      <c r="N30" s="16">
        <f>IF((N$9-'Player Statistics'!O16)*N$10 &lt; 0, 0, (N$9-'Player Statistics'!O16)*N$10)</f>
        <v>0</v>
      </c>
      <c r="O30" s="16">
        <f>IF((O$9-'Player Statistics'!P16)*O$10 &lt; 0, 0, (O$9-'Player Statistics'!P16)*O$10)</f>
        <v>0</v>
      </c>
      <c r="P30" s="26">
        <f>IF((P$9-'Player Statistics'!Q16)*P$10 &lt; 0, 0, (P$9-'Player Statistics'!Q16)*P$10)</f>
        <v>0</v>
      </c>
      <c r="Q30" s="16">
        <f>IF((Q$9-'Player Statistics'!R16)*Q$10 &lt; 0, 0, (Q$9-'Player Statistics'!R16)*Q$10)</f>
        <v>0.2</v>
      </c>
      <c r="R30" s="27">
        <f t="shared" si="5"/>
        <v>0.69064748201438841</v>
      </c>
    </row>
    <row r="31" spans="1:18" x14ac:dyDescent="0.25">
      <c r="A31" s="15" t="str">
        <f>'Player Statistics'!B20</f>
        <v xml:space="preserve">RGA BEAS MODE, </v>
      </c>
      <c r="B31" s="16">
        <f>IF((B$9-'Player Statistics'!C20)*B$10 &lt; 0, 0, (B$9-'Player Statistics'!C20)*B$10)</f>
        <v>0.5</v>
      </c>
      <c r="C31" s="16">
        <f>IF((C$9-'Player Statistics'!D20)*C$10 &lt; 0, 0, (C$9-'Player Statistics'!D20)*C$10)</f>
        <v>6</v>
      </c>
      <c r="D31" s="16">
        <f>IF((D$9-'Player Statistics'!E20)*D$10 &lt; 0, 0, (D$9-'Player Statistics'!E20)*D$10)</f>
        <v>5</v>
      </c>
      <c r="E31" s="16">
        <f>IF((E$9-'Player Statistics'!F20)*E$10 &lt; 0, 0, (E$9-'Player Statistics'!F20)*E$10)</f>
        <v>7</v>
      </c>
      <c r="F31" s="16">
        <f>IF((F$9-'Player Statistics'!G20)*F$10 &lt; 0, 0, (F$9-'Player Statistics'!G20)*F$10)</f>
        <v>0</v>
      </c>
      <c r="G31" s="16">
        <f>IF((G$9-'Player Statistics'!H20)*G$10 &lt; 0, 0, (G$9-'Player Statistics'!H20)*G$10)</f>
        <v>0</v>
      </c>
      <c r="H31" s="16">
        <f>IF((H$9-'Player Statistics'!I20)*H$10 &lt; 0, 0, (H$9-'Player Statistics'!I20)*H$10)</f>
        <v>0</v>
      </c>
      <c r="I31" s="16">
        <f>IF((I$9-'Player Statistics'!J20)*I$10 &lt; 0, 0, (I$9-'Player Statistics'!J20)*I$10)</f>
        <v>0</v>
      </c>
      <c r="J31" s="16">
        <f>IF((J$9-'Player Statistics'!K20)*J$10 &lt; 0, 0, (J$9-'Player Statistics'!K20)*J$10)</f>
        <v>0</v>
      </c>
      <c r="K31" s="16">
        <f>IF((K$9-'Player Statistics'!L20)*K$10 &lt; 0, 0, (K$9-'Player Statistics'!L20)*K$10)</f>
        <v>0</v>
      </c>
      <c r="L31" s="16">
        <f>IF((L$9-'Player Statistics'!M20)*L$10 &lt; 0, 0, (L$9-'Player Statistics'!M20)*L$10)</f>
        <v>0</v>
      </c>
      <c r="M31" s="16">
        <f>IF((M$9-'Player Statistics'!N20)*M$10 &lt; 0, 0, (M$9-'Player Statistics'!N20)*M$10)</f>
        <v>0</v>
      </c>
      <c r="N31" s="16">
        <f>IF((N$9-'Player Statistics'!O20)*N$10 &lt; 0, 0, (N$9-'Player Statistics'!O20)*N$10)</f>
        <v>0</v>
      </c>
      <c r="O31" s="16">
        <f>IF((O$9-'Player Statistics'!P20)*O$10 &lt; 0, 0, (O$9-'Player Statistics'!P20)*O$10)</f>
        <v>0</v>
      </c>
      <c r="P31" s="26">
        <f>IF((P$9-'Player Statistics'!Q20)*P$10 &lt; 0, 0, (P$9-'Player Statistics'!Q20)*P$10)</f>
        <v>0</v>
      </c>
      <c r="Q31" s="16">
        <f>IF((Q$9-'Player Statistics'!R20)*Q$10 &lt; 0, 0, (Q$9-'Player Statistics'!R20)*Q$10)</f>
        <v>0.8</v>
      </c>
      <c r="R31" s="27">
        <f t="shared" si="5"/>
        <v>0.69424460431654678</v>
      </c>
    </row>
    <row r="32" spans="1:18" x14ac:dyDescent="0.25">
      <c r="A32" s="15" t="str">
        <f>'Player Statistics'!B19</f>
        <v xml:space="preserve">BROTHER forsakn, </v>
      </c>
      <c r="B32" s="16">
        <f>IF((B$9-'Player Statistics'!C19)*B$10 &lt; 0, 0, (B$9-'Player Statistics'!C19)*B$10)</f>
        <v>0.5</v>
      </c>
      <c r="C32" s="16">
        <f>IF((C$9-'Player Statistics'!D19)*C$10 &lt; 0, 0, (C$9-'Player Statistics'!D19)*C$10)</f>
        <v>6</v>
      </c>
      <c r="D32" s="16">
        <f>IF((D$9-'Player Statistics'!E19)*D$10 &lt; 0, 0, (D$9-'Player Statistics'!E19)*D$10)</f>
        <v>5</v>
      </c>
      <c r="E32" s="16">
        <f>IF((E$9-'Player Statistics'!F19)*E$10 &lt; 0, 0, (E$9-'Player Statistics'!F19)*E$10)</f>
        <v>7</v>
      </c>
      <c r="F32" s="16">
        <f>IF((F$9-'Player Statistics'!G19)*F$10 &lt; 0, 0, (F$9-'Player Statistics'!G19)*F$10)</f>
        <v>0</v>
      </c>
      <c r="G32" s="16">
        <f>IF((G$9-'Player Statistics'!H19)*G$10 &lt; 0, 0, (G$9-'Player Statistics'!H19)*G$10)</f>
        <v>0</v>
      </c>
      <c r="H32" s="16">
        <f>IF((H$9-'Player Statistics'!I19)*H$10 &lt; 0, 0, (H$9-'Player Statistics'!I19)*H$10)</f>
        <v>0</v>
      </c>
      <c r="I32" s="16">
        <f>IF((I$9-'Player Statistics'!J19)*I$10 &lt; 0, 0, (I$9-'Player Statistics'!J19)*I$10)</f>
        <v>0</v>
      </c>
      <c r="J32" s="16">
        <f>IF((J$9-'Player Statistics'!K19)*J$10 &lt; 0, 0, (J$9-'Player Statistics'!K19)*J$10)</f>
        <v>0</v>
      </c>
      <c r="K32" s="16">
        <f>IF((K$9-'Player Statistics'!L19)*K$10 &lt; 0, 0, (K$9-'Player Statistics'!L19)*K$10)</f>
        <v>0</v>
      </c>
      <c r="L32" s="16">
        <f>IF((L$9-'Player Statistics'!M19)*L$10 &lt; 0, 0, (L$9-'Player Statistics'!M19)*L$10)</f>
        <v>0</v>
      </c>
      <c r="M32" s="16">
        <f>IF((M$9-'Player Statistics'!N19)*M$10 &lt; 0, 0, (M$9-'Player Statistics'!N19)*M$10)</f>
        <v>0</v>
      </c>
      <c r="N32" s="16">
        <f>IF((N$9-'Player Statistics'!O19)*N$10 &lt; 0, 0, (N$9-'Player Statistics'!O19)*N$10)</f>
        <v>0</v>
      </c>
      <c r="O32" s="16">
        <f>IF((O$9-'Player Statistics'!P19)*O$10 &lt; 0, 0, (O$9-'Player Statistics'!P19)*O$10)</f>
        <v>0</v>
      </c>
      <c r="P32" s="26">
        <f>IF((P$9-'Player Statistics'!Q19)*P$10 &lt; 0, 0, (P$9-'Player Statistics'!Q19)*P$10)</f>
        <v>0</v>
      </c>
      <c r="Q32" s="16">
        <f>IF((Q$9-'Player Statistics'!R19)*Q$10 &lt; 0, 0, (Q$9-'Player Statistics'!R19)*Q$10)</f>
        <v>1.2000000000000002</v>
      </c>
      <c r="R32" s="27">
        <f t="shared" si="5"/>
        <v>0.70863309352517978</v>
      </c>
    </row>
    <row r="33" spans="1:18" x14ac:dyDescent="0.25">
      <c r="A33" s="15" t="str">
        <f>'Player Statistics'!B18</f>
        <v xml:space="preserve">PhysicalPhoenix, </v>
      </c>
      <c r="B33" s="16">
        <f>IF((B$9-'Player Statistics'!C18)*B$10 &lt; 0, 0, (B$9-'Player Statistics'!C18)*B$10)</f>
        <v>1</v>
      </c>
      <c r="C33" s="16">
        <f>IF((C$9-'Player Statistics'!D18)*C$10 &lt; 0, 0, (C$9-'Player Statistics'!D18)*C$10)</f>
        <v>6</v>
      </c>
      <c r="D33" s="16">
        <f>IF((D$9-'Player Statistics'!E18)*D$10 &lt; 0, 0, (D$9-'Player Statistics'!E18)*D$10)</f>
        <v>5</v>
      </c>
      <c r="E33" s="16">
        <f>IF((E$9-'Player Statistics'!F18)*E$10 &lt; 0, 0, (E$9-'Player Statistics'!F18)*E$10)</f>
        <v>7</v>
      </c>
      <c r="F33" s="16">
        <f>IF((F$9-'Player Statistics'!G18)*F$10 &lt; 0, 0, (F$9-'Player Statistics'!G18)*F$10)</f>
        <v>0</v>
      </c>
      <c r="G33" s="16">
        <f>IF((G$9-'Player Statistics'!H18)*G$10 &lt; 0, 0, (G$9-'Player Statistics'!H18)*G$10)</f>
        <v>0</v>
      </c>
      <c r="H33" s="16">
        <f>IF((H$9-'Player Statistics'!I18)*H$10 &lt; 0, 0, (H$9-'Player Statistics'!I18)*H$10)</f>
        <v>0</v>
      </c>
      <c r="I33" s="16">
        <f>IF((I$9-'Player Statistics'!J18)*I$10 &lt; 0, 0, (I$9-'Player Statistics'!J18)*I$10)</f>
        <v>0</v>
      </c>
      <c r="J33" s="16">
        <f>IF((J$9-'Player Statistics'!K18)*J$10 &lt; 0, 0, (J$9-'Player Statistics'!K18)*J$10)</f>
        <v>0</v>
      </c>
      <c r="K33" s="16">
        <f>IF((K$9-'Player Statistics'!L18)*K$10 &lt; 0, 0, (K$9-'Player Statistics'!L18)*K$10)</f>
        <v>0</v>
      </c>
      <c r="L33" s="16">
        <f>IF((L$9-'Player Statistics'!M18)*L$10 &lt; 0, 0, (L$9-'Player Statistics'!M18)*L$10)</f>
        <v>0</v>
      </c>
      <c r="M33" s="16">
        <f>IF((M$9-'Player Statistics'!N18)*M$10 &lt; 0, 0, (M$9-'Player Statistics'!N18)*M$10)</f>
        <v>0</v>
      </c>
      <c r="N33" s="16">
        <f>IF((N$9-'Player Statistics'!O18)*N$10 &lt; 0, 0, (N$9-'Player Statistics'!O18)*N$10)</f>
        <v>0</v>
      </c>
      <c r="O33" s="16">
        <f>IF((O$9-'Player Statistics'!P18)*O$10 &lt; 0, 0, (O$9-'Player Statistics'!P18)*O$10)</f>
        <v>0</v>
      </c>
      <c r="P33" s="26">
        <f>IF((P$9-'Player Statistics'!Q18)*P$10 &lt; 0, 0, (P$9-'Player Statistics'!Q18)*P$10)</f>
        <v>0</v>
      </c>
      <c r="Q33" s="16">
        <f>IF((Q$9-'Player Statistics'!R18)*Q$10 &lt; 0, 0, (Q$9-'Player Statistics'!R18)*Q$10)</f>
        <v>0.8</v>
      </c>
      <c r="R33" s="27">
        <f t="shared" si="5"/>
        <v>0.71223021582733814</v>
      </c>
    </row>
    <row r="34" spans="1:18" x14ac:dyDescent="0.25">
      <c r="A34" s="15" t="str">
        <f>'Player Statistics'!B23</f>
        <v xml:space="preserve">GTjerz17, </v>
      </c>
      <c r="B34" s="16">
        <f>IF((B$9-'Player Statistics'!C23)*B$10 &lt; 0, 0, (B$9-'Player Statistics'!C23)*B$10)</f>
        <v>1.5</v>
      </c>
      <c r="C34" s="16">
        <f>IF((C$9-'Player Statistics'!D23)*C$10 &lt; 0, 0, (C$9-'Player Statistics'!D23)*C$10)</f>
        <v>5</v>
      </c>
      <c r="D34" s="16">
        <f>IF((D$9-'Player Statistics'!E23)*D$10 &lt; 0, 0, (D$9-'Player Statistics'!E23)*D$10)</f>
        <v>7</v>
      </c>
      <c r="E34" s="16">
        <f>IF((E$9-'Player Statistics'!F23)*E$10 &lt; 0, 0, (E$9-'Player Statistics'!F23)*E$10)</f>
        <v>8</v>
      </c>
      <c r="F34" s="16">
        <f>IF((F$9-'Player Statistics'!G23)*F$10 &lt; 0, 0, (F$9-'Player Statistics'!G23)*F$10)</f>
        <v>0</v>
      </c>
      <c r="G34" s="16">
        <f>IF((G$9-'Player Statistics'!H23)*G$10 &lt; 0, 0, (G$9-'Player Statistics'!H23)*G$10)</f>
        <v>0</v>
      </c>
      <c r="H34" s="16">
        <f>IF((H$9-'Player Statistics'!I23)*H$10 &lt; 0, 0, (H$9-'Player Statistics'!I23)*H$10)</f>
        <v>0</v>
      </c>
      <c r="I34" s="16">
        <f>IF((I$9-'Player Statistics'!J23)*I$10 &lt; 0, 0, (I$9-'Player Statistics'!J23)*I$10)</f>
        <v>0</v>
      </c>
      <c r="J34" s="16">
        <f>IF((J$9-'Player Statistics'!K23)*J$10 &lt; 0, 0, (J$9-'Player Statistics'!K23)*J$10)</f>
        <v>0</v>
      </c>
      <c r="K34" s="16">
        <f>IF((K$9-'Player Statistics'!L23)*K$10 &lt; 0, 0, (K$9-'Player Statistics'!L23)*K$10)</f>
        <v>0</v>
      </c>
      <c r="L34" s="16">
        <f>IF((L$9-'Player Statistics'!M23)*L$10 &lt; 0, 0, (L$9-'Player Statistics'!M23)*L$10)</f>
        <v>0</v>
      </c>
      <c r="M34" s="16">
        <f>IF((M$9-'Player Statistics'!N23)*M$10 &lt; 0, 0, (M$9-'Player Statistics'!N23)*M$10)</f>
        <v>0</v>
      </c>
      <c r="N34" s="16">
        <f>IF((N$9-'Player Statistics'!O23)*N$10 &lt; 0, 0, (N$9-'Player Statistics'!O23)*N$10)</f>
        <v>0</v>
      </c>
      <c r="O34" s="16">
        <f>IF((O$9-'Player Statistics'!P23)*O$10 &lt; 0, 0, (O$9-'Player Statistics'!P23)*O$10)</f>
        <v>0</v>
      </c>
      <c r="P34" s="26">
        <f>IF((P$9-'Player Statistics'!Q23)*P$10 &lt; 0, 0, (P$9-'Player Statistics'!Q23)*P$10)</f>
        <v>0</v>
      </c>
      <c r="Q34" s="16">
        <f>IF((Q$9-'Player Statistics'!R23)*Q$10 &lt; 0, 0, (Q$9-'Player Statistics'!R23)*Q$10)</f>
        <v>0</v>
      </c>
      <c r="R34" s="27">
        <f t="shared" si="5"/>
        <v>0.77338129496402874</v>
      </c>
    </row>
    <row r="35" spans="1:18" x14ac:dyDescent="0.25">
      <c r="A35" s="15" t="str">
        <f>'Player Statistics'!B22</f>
        <v xml:space="preserve">HERMANaTOR17, </v>
      </c>
      <c r="B35" s="16">
        <f>IF((B$9-'Player Statistics'!C29)*B$10 &lt; 0, 0, (B$9-'Player Statistics'!C29)*B$10)</f>
        <v>0.5</v>
      </c>
      <c r="C35" s="16">
        <f>IF((C$9-'Player Statistics'!D29)*C$10 &lt; 0, 0, (C$9-'Player Statistics'!D29)*C$10)</f>
        <v>6</v>
      </c>
      <c r="D35" s="16">
        <f>IF((D$9-'Player Statistics'!E29)*D$10 &lt; 0, 0, (D$9-'Player Statistics'!E29)*D$10)</f>
        <v>6</v>
      </c>
      <c r="E35" s="16">
        <f>IF((E$9-'Player Statistics'!F29)*E$10 &lt; 0, 0, (E$9-'Player Statistics'!F29)*E$10)</f>
        <v>8</v>
      </c>
      <c r="F35" s="16">
        <f>IF((F$9-'Player Statistics'!G29)*F$10 &lt; 0, 0, (F$9-'Player Statistics'!G29)*F$10)</f>
        <v>0</v>
      </c>
      <c r="G35" s="16">
        <f>IF((G$9-'Player Statistics'!H29)*G$10 &lt; 0, 0, (G$9-'Player Statistics'!H29)*G$10)</f>
        <v>0</v>
      </c>
      <c r="H35" s="16">
        <f>IF((H$9-'Player Statistics'!I29)*H$10 &lt; 0, 0, (H$9-'Player Statistics'!I29)*H$10)</f>
        <v>0</v>
      </c>
      <c r="I35" s="16">
        <f>IF((I$9-'Player Statistics'!J29)*I$10 &lt; 0, 0, (I$9-'Player Statistics'!J29)*I$10)</f>
        <v>0</v>
      </c>
      <c r="J35" s="16">
        <f>IF((J$9-'Player Statistics'!K29)*J$10 &lt; 0, 0, (J$9-'Player Statistics'!K29)*J$10)</f>
        <v>0</v>
      </c>
      <c r="K35" s="16">
        <f>IF((K$9-'Player Statistics'!L29)*K$10 &lt; 0, 0, (K$9-'Player Statistics'!L29)*K$10)</f>
        <v>0</v>
      </c>
      <c r="L35" s="16">
        <f>IF((L$9-'Player Statistics'!M29)*L$10 &lt; 0, 0, (L$9-'Player Statistics'!M29)*L$10)</f>
        <v>0</v>
      </c>
      <c r="M35" s="16">
        <f>IF((M$9-'Player Statistics'!N29)*M$10 &lt; 0, 0, (M$9-'Player Statistics'!N29)*M$10)</f>
        <v>0</v>
      </c>
      <c r="N35" s="16">
        <f>IF((N$9-'Player Statistics'!O29)*N$10 &lt; 0, 0, (N$9-'Player Statistics'!O29)*N$10)</f>
        <v>0</v>
      </c>
      <c r="O35" s="16">
        <f>IF((O$9-'Player Statistics'!P29)*O$10 &lt; 0, 0, (O$9-'Player Statistics'!P29)*O$10)</f>
        <v>0</v>
      </c>
      <c r="P35" s="26">
        <f>IF((P$9-'Player Statistics'!Q29)*P$10 &lt; 0, 0, (P$9-'Player Statistics'!Q29)*P$10)</f>
        <v>0</v>
      </c>
      <c r="Q35" s="16">
        <f>IF((Q$9-'Player Statistics'!R29)*Q$10 &lt; 0, 0, (Q$9-'Player Statistics'!R29)*Q$10)</f>
        <v>1</v>
      </c>
      <c r="R35" s="27">
        <f t="shared" si="5"/>
        <v>0.77338129496402874</v>
      </c>
    </row>
    <row r="36" spans="1:18" x14ac:dyDescent="0.25">
      <c r="A36" s="15" t="str">
        <f>'Player Statistics'!B26</f>
        <v xml:space="preserve">Seahawk1032, </v>
      </c>
      <c r="B36" s="16">
        <f>IF((B$9-'Player Statistics'!C28)*B$10 &lt; 0, 0, (B$9-'Player Statistics'!C28)*B$10)</f>
        <v>0.5</v>
      </c>
      <c r="C36" s="16">
        <f>IF((C$9-'Player Statistics'!D28)*C$10 &lt; 0, 0, (C$9-'Player Statistics'!D28)*C$10)</f>
        <v>6</v>
      </c>
      <c r="D36" s="16">
        <f>IF((D$9-'Player Statistics'!E28)*D$10 &lt; 0, 0, (D$9-'Player Statistics'!E28)*D$10)</f>
        <v>6</v>
      </c>
      <c r="E36" s="16">
        <f>IF((E$9-'Player Statistics'!F28)*E$10 &lt; 0, 0, (E$9-'Player Statistics'!F28)*E$10)</f>
        <v>8</v>
      </c>
      <c r="F36" s="16">
        <f>IF((F$9-'Player Statistics'!G28)*F$10 &lt; 0, 0, (F$9-'Player Statistics'!G28)*F$10)</f>
        <v>0</v>
      </c>
      <c r="G36" s="16">
        <f>IF((G$9-'Player Statistics'!H28)*G$10 &lt; 0, 0, (G$9-'Player Statistics'!H28)*G$10)</f>
        <v>0</v>
      </c>
      <c r="H36" s="16">
        <f>IF((H$9-'Player Statistics'!I28)*H$10 &lt; 0, 0, (H$9-'Player Statistics'!I28)*H$10)</f>
        <v>0</v>
      </c>
      <c r="I36" s="16">
        <f>IF((I$9-'Player Statistics'!J28)*I$10 &lt; 0, 0, (I$9-'Player Statistics'!J28)*I$10)</f>
        <v>0</v>
      </c>
      <c r="J36" s="16">
        <f>IF((J$9-'Player Statistics'!K28)*J$10 &lt; 0, 0, (J$9-'Player Statistics'!K28)*J$10)</f>
        <v>0</v>
      </c>
      <c r="K36" s="16">
        <f>IF((K$9-'Player Statistics'!L28)*K$10 &lt; 0, 0, (K$9-'Player Statistics'!L28)*K$10)</f>
        <v>0</v>
      </c>
      <c r="L36" s="16">
        <f>IF((L$9-'Player Statistics'!M28)*L$10 &lt; 0, 0, (L$9-'Player Statistics'!M28)*L$10)</f>
        <v>0</v>
      </c>
      <c r="M36" s="16">
        <f>IF((M$9-'Player Statistics'!N28)*M$10 &lt; 0, 0, (M$9-'Player Statistics'!N28)*M$10)</f>
        <v>0</v>
      </c>
      <c r="N36" s="16">
        <f>IF((N$9-'Player Statistics'!O28)*N$10 &lt; 0, 0, (N$9-'Player Statistics'!O28)*N$10)</f>
        <v>0</v>
      </c>
      <c r="O36" s="16">
        <f>IF((O$9-'Player Statistics'!P28)*O$10 &lt; 0, 0, (O$9-'Player Statistics'!P28)*O$10)</f>
        <v>0</v>
      </c>
      <c r="P36" s="26">
        <f>IF((P$9-'Player Statistics'!Q28)*P$10 &lt; 0, 0, (P$9-'Player Statistics'!Q28)*P$10)</f>
        <v>0</v>
      </c>
      <c r="Q36" s="16">
        <f>IF((Q$9-'Player Statistics'!R28)*Q$10 &lt; 0, 0, (Q$9-'Player Statistics'!R28)*Q$10)</f>
        <v>1</v>
      </c>
      <c r="R36" s="27">
        <f t="shared" si="5"/>
        <v>0.77338129496402874</v>
      </c>
    </row>
    <row r="37" spans="1:18" x14ac:dyDescent="0.25">
      <c r="A37" s="15" t="str">
        <f>'Player Statistics'!B28</f>
        <v xml:space="preserve">j LEMIEAUX63, </v>
      </c>
      <c r="B37" s="16">
        <f>IF((B$9-'Player Statistics'!C26)*B$10 &lt; 0, 0, (B$9-'Player Statistics'!C26)*B$10)</f>
        <v>1</v>
      </c>
      <c r="C37" s="16">
        <f>IF((C$9-'Player Statistics'!D26)*C$10 &lt; 0, 0, (C$9-'Player Statistics'!D26)*C$10)</f>
        <v>5</v>
      </c>
      <c r="D37" s="16">
        <f>IF((D$9-'Player Statistics'!E26)*D$10 &lt; 0, 0, (D$9-'Player Statistics'!E26)*D$10)</f>
        <v>7</v>
      </c>
      <c r="E37" s="16">
        <f>IF((E$9-'Player Statistics'!F26)*E$10 &lt; 0, 0, (E$9-'Player Statistics'!F26)*E$10)</f>
        <v>8</v>
      </c>
      <c r="F37" s="16">
        <f>IF((F$9-'Player Statistics'!G26)*F$10 &lt; 0, 0, (F$9-'Player Statistics'!G26)*F$10)</f>
        <v>0</v>
      </c>
      <c r="G37" s="16">
        <f>IF((G$9-'Player Statistics'!H26)*G$10 &lt; 0, 0, (G$9-'Player Statistics'!H26)*G$10)</f>
        <v>0</v>
      </c>
      <c r="H37" s="16">
        <f>IF((H$9-'Player Statistics'!I26)*H$10 &lt; 0, 0, (H$9-'Player Statistics'!I26)*H$10)</f>
        <v>0</v>
      </c>
      <c r="I37" s="16">
        <f>IF((I$9-'Player Statistics'!J26)*I$10 &lt; 0, 0, (I$9-'Player Statistics'!J26)*I$10)</f>
        <v>0</v>
      </c>
      <c r="J37" s="16">
        <f>IF((J$9-'Player Statistics'!K26)*J$10 &lt; 0, 0, (J$9-'Player Statistics'!K26)*J$10)</f>
        <v>0</v>
      </c>
      <c r="K37" s="16">
        <f>IF((K$9-'Player Statistics'!L26)*K$10 &lt; 0, 0, (K$9-'Player Statistics'!L26)*K$10)</f>
        <v>0</v>
      </c>
      <c r="L37" s="16">
        <f>IF((L$9-'Player Statistics'!M26)*L$10 &lt; 0, 0, (L$9-'Player Statistics'!M26)*L$10)</f>
        <v>0</v>
      </c>
      <c r="M37" s="16">
        <f>IF((M$9-'Player Statistics'!N26)*M$10 &lt; 0, 0, (M$9-'Player Statistics'!N26)*M$10)</f>
        <v>0</v>
      </c>
      <c r="N37" s="16">
        <f>IF((N$9-'Player Statistics'!O26)*N$10 &lt; 0, 0, (N$9-'Player Statistics'!O26)*N$10)</f>
        <v>0</v>
      </c>
      <c r="O37" s="16">
        <f>IF((O$9-'Player Statistics'!P26)*O$10 &lt; 0, 0, (O$9-'Player Statistics'!P26)*O$10)</f>
        <v>0</v>
      </c>
      <c r="P37" s="26">
        <f>IF((P$9-'Player Statistics'!Q26)*P$10 &lt; 0, 0, (P$9-'Player Statistics'!Q26)*P$10)</f>
        <v>0</v>
      </c>
      <c r="Q37" s="16">
        <f>IF((Q$9-'Player Statistics'!R26)*Q$10 &lt; 0, 0, (Q$9-'Player Statistics'!R26)*Q$10)</f>
        <v>0.60000000000000009</v>
      </c>
      <c r="R37" s="27">
        <f t="shared" si="5"/>
        <v>0.7769784172661871</v>
      </c>
    </row>
    <row r="38" spans="1:18" x14ac:dyDescent="0.25">
      <c r="A38" s="15" t="str">
        <f>'Player Statistics'!B25</f>
        <v xml:space="preserve">ov S1AY3R, </v>
      </c>
      <c r="B38" s="16">
        <f>IF((B$9-'Player Statistics'!C25)*B$10 &lt; 0, 0, (B$9-'Player Statistics'!C25)*B$10)</f>
        <v>1</v>
      </c>
      <c r="C38" s="16">
        <f>IF((C$9-'Player Statistics'!D25)*C$10 &lt; 0, 0, (C$9-'Player Statistics'!D25)*C$10)</f>
        <v>5</v>
      </c>
      <c r="D38" s="16">
        <f>IF((D$9-'Player Statistics'!E25)*D$10 &lt; 0, 0, (D$9-'Player Statistics'!E25)*D$10)</f>
        <v>7</v>
      </c>
      <c r="E38" s="16">
        <f>IF((E$9-'Player Statistics'!F25)*E$10 &lt; 0, 0, (E$9-'Player Statistics'!F25)*E$10)</f>
        <v>8</v>
      </c>
      <c r="F38" s="16">
        <f>IF((F$9-'Player Statistics'!G25)*F$10 &lt; 0, 0, (F$9-'Player Statistics'!G25)*F$10)</f>
        <v>0</v>
      </c>
      <c r="G38" s="16">
        <f>IF((G$9-'Player Statistics'!H25)*G$10 &lt; 0, 0, (G$9-'Player Statistics'!H25)*G$10)</f>
        <v>0</v>
      </c>
      <c r="H38" s="16">
        <f>IF((H$9-'Player Statistics'!I25)*H$10 &lt; 0, 0, (H$9-'Player Statistics'!I25)*H$10)</f>
        <v>0</v>
      </c>
      <c r="I38" s="16">
        <f>IF((I$9-'Player Statistics'!J25)*I$10 &lt; 0, 0, (I$9-'Player Statistics'!J25)*I$10)</f>
        <v>0</v>
      </c>
      <c r="J38" s="16">
        <f>IF((J$9-'Player Statistics'!K25)*J$10 &lt; 0, 0, (J$9-'Player Statistics'!K25)*J$10)</f>
        <v>0</v>
      </c>
      <c r="K38" s="16">
        <f>IF((K$9-'Player Statistics'!L25)*K$10 &lt; 0, 0, (K$9-'Player Statistics'!L25)*K$10)</f>
        <v>0</v>
      </c>
      <c r="L38" s="16">
        <f>IF((L$9-'Player Statistics'!M25)*L$10 &lt; 0, 0, (L$9-'Player Statistics'!M25)*L$10)</f>
        <v>0</v>
      </c>
      <c r="M38" s="16">
        <f>IF((M$9-'Player Statistics'!N25)*M$10 &lt; 0, 0, (M$9-'Player Statistics'!N25)*M$10)</f>
        <v>0</v>
      </c>
      <c r="N38" s="16">
        <f>IF((N$9-'Player Statistics'!O25)*N$10 &lt; 0, 0, (N$9-'Player Statistics'!O25)*N$10)</f>
        <v>0</v>
      </c>
      <c r="O38" s="16">
        <f>IF((O$9-'Player Statistics'!P25)*O$10 &lt; 0, 0, (O$9-'Player Statistics'!P25)*O$10)</f>
        <v>0</v>
      </c>
      <c r="P38" s="26">
        <f>IF((P$9-'Player Statistics'!Q25)*P$10 &lt; 0, 0, (P$9-'Player Statistics'!Q25)*P$10)</f>
        <v>0</v>
      </c>
      <c r="Q38" s="16">
        <f>IF((Q$9-'Player Statistics'!R25)*Q$10 &lt; 0, 0, (Q$9-'Player Statistics'!R25)*Q$10)</f>
        <v>0.8</v>
      </c>
      <c r="R38" s="27">
        <f t="shared" si="5"/>
        <v>0.78417266187050361</v>
      </c>
    </row>
    <row r="39" spans="1:18" x14ac:dyDescent="0.25">
      <c r="A39" s="15" t="str">
        <f>'Player Statistics'!B29</f>
        <v xml:space="preserve">trumpetguy200, </v>
      </c>
      <c r="B39" s="16">
        <f>IF((B$9-'Player Statistics'!C22)*B$10 &lt; 0, 0, (B$9-'Player Statistics'!C22)*B$10)</f>
        <v>1</v>
      </c>
      <c r="C39" s="16">
        <f>IF((C$9-'Player Statistics'!D22)*C$10 &lt; 0, 0, (C$9-'Player Statistics'!D22)*C$10)</f>
        <v>4</v>
      </c>
      <c r="D39" s="16">
        <f>IF((D$9-'Player Statistics'!E22)*D$10 &lt; 0, 0, (D$9-'Player Statistics'!E22)*D$10)</f>
        <v>8</v>
      </c>
      <c r="E39" s="16">
        <f>IF((E$9-'Player Statistics'!F22)*E$10 &lt; 0, 0, (E$9-'Player Statistics'!F22)*E$10)</f>
        <v>8</v>
      </c>
      <c r="F39" s="16">
        <f>IF((F$9-'Player Statistics'!G22)*F$10 &lt; 0, 0, (F$9-'Player Statistics'!G22)*F$10)</f>
        <v>0</v>
      </c>
      <c r="G39" s="16">
        <f>IF((G$9-'Player Statistics'!H22)*G$10 &lt; 0, 0, (G$9-'Player Statistics'!H22)*G$10)</f>
        <v>0</v>
      </c>
      <c r="H39" s="16">
        <f>IF((H$9-'Player Statistics'!I22)*H$10 &lt; 0, 0, (H$9-'Player Statistics'!I22)*H$10)</f>
        <v>0</v>
      </c>
      <c r="I39" s="16">
        <f>IF((I$9-'Player Statistics'!J22)*I$10 &lt; 0, 0, (I$9-'Player Statistics'!J22)*I$10)</f>
        <v>0</v>
      </c>
      <c r="J39" s="16">
        <f>IF((J$9-'Player Statistics'!K22)*J$10 &lt; 0, 0, (J$9-'Player Statistics'!K22)*J$10)</f>
        <v>0</v>
      </c>
      <c r="K39" s="16">
        <f>IF((K$9-'Player Statistics'!L22)*K$10 &lt; 0, 0, (K$9-'Player Statistics'!L22)*K$10)</f>
        <v>0</v>
      </c>
      <c r="L39" s="16">
        <f>IF((L$9-'Player Statistics'!M22)*L$10 &lt; 0, 0, (L$9-'Player Statistics'!M22)*L$10)</f>
        <v>0</v>
      </c>
      <c r="M39" s="16">
        <f>IF((M$9-'Player Statistics'!N22)*M$10 &lt; 0, 0, (M$9-'Player Statistics'!N22)*M$10)</f>
        <v>0</v>
      </c>
      <c r="N39" s="16">
        <f>IF((N$9-'Player Statistics'!O22)*N$10 &lt; 0, 0, (N$9-'Player Statistics'!O22)*N$10)</f>
        <v>0</v>
      </c>
      <c r="O39" s="16">
        <f>IF((O$9-'Player Statistics'!P22)*O$10 &lt; 0, 0, (O$9-'Player Statistics'!P22)*O$10)</f>
        <v>0</v>
      </c>
      <c r="P39" s="26">
        <f>IF((P$9-'Player Statistics'!Q22)*P$10 &lt; 0, 0, (P$9-'Player Statistics'!Q22)*P$10)</f>
        <v>0</v>
      </c>
      <c r="Q39" s="16">
        <f>IF((Q$9-'Player Statistics'!R22)*Q$10 &lt; 0, 0, (Q$9-'Player Statistics'!R22)*Q$10)</f>
        <v>0.8</v>
      </c>
      <c r="R39" s="27">
        <f t="shared" si="5"/>
        <v>0.78417266187050361</v>
      </c>
    </row>
    <row r="40" spans="1:18" x14ac:dyDescent="0.25">
      <c r="A40" s="15" t="str">
        <f>'Player Statistics'!B24</f>
        <v xml:space="preserve">Jarhead 4L, </v>
      </c>
      <c r="B40" s="16">
        <f>IF((B$9-'Player Statistics'!C24)*B$10 &lt; 0, 0, (B$9-'Player Statistics'!C24)*B$10)</f>
        <v>1</v>
      </c>
      <c r="C40" s="16">
        <f>IF((C$9-'Player Statistics'!D24)*C$10 &lt; 0, 0, (C$9-'Player Statistics'!D24)*C$10)</f>
        <v>5</v>
      </c>
      <c r="D40" s="16">
        <f>IF((D$9-'Player Statistics'!E24)*D$10 &lt; 0, 0, (D$9-'Player Statistics'!E24)*D$10)</f>
        <v>7</v>
      </c>
      <c r="E40" s="16">
        <f>IF((E$9-'Player Statistics'!F24)*E$10 &lt; 0, 0, (E$9-'Player Statistics'!F24)*E$10)</f>
        <v>8</v>
      </c>
      <c r="F40" s="16">
        <f>IF((F$9-'Player Statistics'!G24)*F$10 &lt; 0, 0, (F$9-'Player Statistics'!G24)*F$10)</f>
        <v>0</v>
      </c>
      <c r="G40" s="16">
        <f>IF((G$9-'Player Statistics'!H24)*G$10 &lt; 0, 0, (G$9-'Player Statistics'!H24)*G$10)</f>
        <v>0</v>
      </c>
      <c r="H40" s="16">
        <f>IF((H$9-'Player Statistics'!I24)*H$10 &lt; 0, 0, (H$9-'Player Statistics'!I24)*H$10)</f>
        <v>0</v>
      </c>
      <c r="I40" s="16">
        <f>IF((I$9-'Player Statistics'!J24)*I$10 &lt; 0, 0, (I$9-'Player Statistics'!J24)*I$10)</f>
        <v>0</v>
      </c>
      <c r="J40" s="16">
        <f>IF((J$9-'Player Statistics'!K24)*J$10 &lt; 0, 0, (J$9-'Player Statistics'!K24)*J$10)</f>
        <v>0</v>
      </c>
      <c r="K40" s="16">
        <f>IF((K$9-'Player Statistics'!L24)*K$10 &lt; 0, 0, (K$9-'Player Statistics'!L24)*K$10)</f>
        <v>0</v>
      </c>
      <c r="L40" s="16">
        <f>IF((L$9-'Player Statistics'!M24)*L$10 &lt; 0, 0, (L$9-'Player Statistics'!M24)*L$10)</f>
        <v>0</v>
      </c>
      <c r="M40" s="16">
        <f>IF((M$9-'Player Statistics'!N24)*M$10 &lt; 0, 0, (M$9-'Player Statistics'!N24)*M$10)</f>
        <v>0</v>
      </c>
      <c r="N40" s="16">
        <f>IF((N$9-'Player Statistics'!O24)*N$10 &lt; 0, 0, (N$9-'Player Statistics'!O24)*N$10)</f>
        <v>0</v>
      </c>
      <c r="O40" s="16">
        <f>IF((O$9-'Player Statistics'!P24)*O$10 &lt; 0, 0, (O$9-'Player Statistics'!P24)*O$10)</f>
        <v>0</v>
      </c>
      <c r="P40" s="26">
        <f>IF((P$9-'Player Statistics'!Q24)*P$10 &lt; 0, 0, (P$9-'Player Statistics'!Q24)*P$10)</f>
        <v>0</v>
      </c>
      <c r="Q40" s="16">
        <f>IF((Q$9-'Player Statistics'!R24)*Q$10 &lt; 0, 0, (Q$9-'Player Statistics'!R24)*Q$10)</f>
        <v>1</v>
      </c>
      <c r="R40" s="27">
        <f t="shared" si="5"/>
        <v>0.79136690647482011</v>
      </c>
    </row>
    <row r="41" spans="1:18" x14ac:dyDescent="0.25">
      <c r="A41" s="15" t="str">
        <f>'Player Statistics'!B27</f>
        <v xml:space="preserve">ManualClapper, </v>
      </c>
      <c r="B41" s="16">
        <f>IF((B$9-'Player Statistics'!C27)*B$10 &lt; 0, 0, (B$9-'Player Statistics'!C27)*B$10)</f>
        <v>1.5</v>
      </c>
      <c r="C41" s="16">
        <f>IF((C$9-'Player Statistics'!D27)*C$10 &lt; 0, 0, (C$9-'Player Statistics'!D27)*C$10)</f>
        <v>6</v>
      </c>
      <c r="D41" s="16">
        <f>IF((D$9-'Player Statistics'!E27)*D$10 &lt; 0, 0, (D$9-'Player Statistics'!E27)*D$10)</f>
        <v>6</v>
      </c>
      <c r="E41" s="16">
        <f>IF((E$9-'Player Statistics'!F27)*E$10 &lt; 0, 0, (E$9-'Player Statistics'!F27)*E$10)</f>
        <v>8</v>
      </c>
      <c r="F41" s="16">
        <f>IF((F$9-'Player Statistics'!G27)*F$10 &lt; 0, 0, (F$9-'Player Statistics'!G27)*F$10)</f>
        <v>0</v>
      </c>
      <c r="G41" s="16">
        <f>IF((G$9-'Player Statistics'!H27)*G$10 &lt; 0, 0, (G$9-'Player Statistics'!H27)*G$10)</f>
        <v>0</v>
      </c>
      <c r="H41" s="16">
        <f>IF((H$9-'Player Statistics'!I27)*H$10 &lt; 0, 0, (H$9-'Player Statistics'!I27)*H$10)</f>
        <v>0</v>
      </c>
      <c r="I41" s="16">
        <f>IF((I$9-'Player Statistics'!J27)*I$10 &lt; 0, 0, (I$9-'Player Statistics'!J27)*I$10)</f>
        <v>0</v>
      </c>
      <c r="J41" s="16">
        <f>IF((J$9-'Player Statistics'!K27)*J$10 &lt; 0, 0, (J$9-'Player Statistics'!K27)*J$10)</f>
        <v>0</v>
      </c>
      <c r="K41" s="16">
        <f>IF((K$9-'Player Statistics'!L27)*K$10 &lt; 0, 0, (K$9-'Player Statistics'!L27)*K$10)</f>
        <v>0</v>
      </c>
      <c r="L41" s="16">
        <f>IF((L$9-'Player Statistics'!M27)*L$10 &lt; 0, 0, (L$9-'Player Statistics'!M27)*L$10)</f>
        <v>0</v>
      </c>
      <c r="M41" s="16">
        <f>IF((M$9-'Player Statistics'!N27)*M$10 &lt; 0, 0, (M$9-'Player Statistics'!N27)*M$10)</f>
        <v>0</v>
      </c>
      <c r="N41" s="16">
        <f>IF((N$9-'Player Statistics'!O27)*N$10 &lt; 0, 0, (N$9-'Player Statistics'!O27)*N$10)</f>
        <v>0</v>
      </c>
      <c r="O41" s="16">
        <f>IF((O$9-'Player Statistics'!P27)*O$10 &lt; 0, 0, (O$9-'Player Statistics'!P27)*O$10)</f>
        <v>0</v>
      </c>
      <c r="P41" s="26">
        <f>IF((P$9-'Player Statistics'!Q27)*P$10 &lt; 0, 0, (P$9-'Player Statistics'!Q27)*P$10)</f>
        <v>0</v>
      </c>
      <c r="Q41" s="16">
        <f>IF((Q$9-'Player Statistics'!R27)*Q$10 &lt; 0, 0, (Q$9-'Player Statistics'!R27)*Q$10)</f>
        <v>0.8</v>
      </c>
      <c r="R41" s="27">
        <f t="shared" si="5"/>
        <v>0.80215827338129497</v>
      </c>
    </row>
    <row r="42" spans="1:18" x14ac:dyDescent="0.25">
      <c r="A42" s="15" t="str">
        <f>'Player Statistics'!B30</f>
        <v xml:space="preserve">Blacksoxabm, </v>
      </c>
      <c r="B42" s="16">
        <f>IF((B$9-'Player Statistics'!C38)*B$10 &lt; 0, 0, (B$9-'Player Statistics'!C38)*B$10)</f>
        <v>0.5</v>
      </c>
      <c r="C42" s="16">
        <f>IF((C$9-'Player Statistics'!D38)*C$10 &lt; 0, 0, (C$9-'Player Statistics'!D38)*C$10)</f>
        <v>6</v>
      </c>
      <c r="D42" s="16">
        <f>IF((D$9-'Player Statistics'!E38)*D$10 &lt; 0, 0, (D$9-'Player Statistics'!E38)*D$10)</f>
        <v>7</v>
      </c>
      <c r="E42" s="16">
        <f>IF((E$9-'Player Statistics'!F38)*E$10 &lt; 0, 0, (E$9-'Player Statistics'!F38)*E$10)</f>
        <v>9</v>
      </c>
      <c r="F42" s="16">
        <f>IF((F$9-'Player Statistics'!G38)*F$10 &lt; 0, 0, (F$9-'Player Statistics'!G38)*F$10)</f>
        <v>0</v>
      </c>
      <c r="G42" s="16">
        <f>IF((G$9-'Player Statistics'!H38)*G$10 &lt; 0, 0, (G$9-'Player Statistics'!H38)*G$10)</f>
        <v>0</v>
      </c>
      <c r="H42" s="16">
        <f>IF((H$9-'Player Statistics'!I38)*H$10 &lt; 0, 0, (H$9-'Player Statistics'!I38)*H$10)</f>
        <v>0</v>
      </c>
      <c r="I42" s="16">
        <f>IF((I$9-'Player Statistics'!J38)*I$10 &lt; 0, 0, (I$9-'Player Statistics'!J38)*I$10)</f>
        <v>0</v>
      </c>
      <c r="J42" s="16">
        <f>IF((J$9-'Player Statistics'!K38)*J$10 &lt; 0, 0, (J$9-'Player Statistics'!K38)*J$10)</f>
        <v>0</v>
      </c>
      <c r="K42" s="16">
        <f>IF((K$9-'Player Statistics'!L38)*K$10 &lt; 0, 0, (K$9-'Player Statistics'!L38)*K$10)</f>
        <v>0</v>
      </c>
      <c r="L42" s="16">
        <f>IF((L$9-'Player Statistics'!M38)*L$10 &lt; 0, 0, (L$9-'Player Statistics'!M38)*L$10)</f>
        <v>0</v>
      </c>
      <c r="M42" s="16">
        <f>IF((M$9-'Player Statistics'!N38)*M$10 &lt; 0, 0, (M$9-'Player Statistics'!N38)*M$10)</f>
        <v>0</v>
      </c>
      <c r="N42" s="16">
        <f>IF((N$9-'Player Statistics'!O38)*N$10 &lt; 0, 0, (N$9-'Player Statistics'!O38)*N$10)</f>
        <v>0</v>
      </c>
      <c r="O42" s="16">
        <f>IF((O$9-'Player Statistics'!P38)*O$10 &lt; 0, 0, (O$9-'Player Statistics'!P38)*O$10)</f>
        <v>0</v>
      </c>
      <c r="P42" s="26">
        <f>IF((P$9-'Player Statistics'!Q38)*P$10 &lt; 0, 0, (P$9-'Player Statistics'!Q38)*P$10)</f>
        <v>0</v>
      </c>
      <c r="Q42" s="16">
        <f>IF((Q$9-'Player Statistics'!R38)*Q$10 &lt; 0, 0, (Q$9-'Player Statistics'!R38)*Q$10)</f>
        <v>1.2000000000000002</v>
      </c>
      <c r="R42" s="27">
        <f t="shared" si="5"/>
        <v>0.85251798561151071</v>
      </c>
    </row>
    <row r="43" spans="1:18" x14ac:dyDescent="0.25">
      <c r="A43" s="15" t="str">
        <f>'Player Statistics'!B34</f>
        <v xml:space="preserve">H 3 l l R 4 Z R, </v>
      </c>
      <c r="B43" s="16">
        <f>IF((B$9-'Player Statistics'!C34)*B$10 &lt; 0, 0, (B$9-'Player Statistics'!C34)*B$10)</f>
        <v>1</v>
      </c>
      <c r="C43" s="16">
        <f>IF((C$9-'Player Statistics'!D34)*C$10 &lt; 0, 0, (C$9-'Player Statistics'!D34)*C$10)</f>
        <v>5</v>
      </c>
      <c r="D43" s="16">
        <f>IF((D$9-'Player Statistics'!E34)*D$10 &lt; 0, 0, (D$9-'Player Statistics'!E34)*D$10)</f>
        <v>8</v>
      </c>
      <c r="E43" s="16">
        <f>IF((E$9-'Player Statistics'!F34)*E$10 &lt; 0, 0, (E$9-'Player Statistics'!F34)*E$10)</f>
        <v>9</v>
      </c>
      <c r="F43" s="16">
        <f>IF((F$9-'Player Statistics'!G34)*F$10 &lt; 0, 0, (F$9-'Player Statistics'!G34)*F$10)</f>
        <v>0</v>
      </c>
      <c r="G43" s="16">
        <f>IF((G$9-'Player Statistics'!H34)*G$10 &lt; 0, 0, (G$9-'Player Statistics'!H34)*G$10)</f>
        <v>0</v>
      </c>
      <c r="H43" s="16">
        <f>IF((H$9-'Player Statistics'!I34)*H$10 &lt; 0, 0, (H$9-'Player Statistics'!I34)*H$10)</f>
        <v>0</v>
      </c>
      <c r="I43" s="16">
        <f>IF((I$9-'Player Statistics'!J34)*I$10 &lt; 0, 0, (I$9-'Player Statistics'!J34)*I$10)</f>
        <v>0</v>
      </c>
      <c r="J43" s="16">
        <f>IF((J$9-'Player Statistics'!K34)*J$10 &lt; 0, 0, (J$9-'Player Statistics'!K34)*J$10)</f>
        <v>0</v>
      </c>
      <c r="K43" s="16">
        <f>IF((K$9-'Player Statistics'!L34)*K$10 &lt; 0, 0, (K$9-'Player Statistics'!L34)*K$10)</f>
        <v>0</v>
      </c>
      <c r="L43" s="16">
        <f>IF((L$9-'Player Statistics'!M34)*L$10 &lt; 0, 0, (L$9-'Player Statistics'!M34)*L$10)</f>
        <v>0</v>
      </c>
      <c r="M43" s="16">
        <f>IF((M$9-'Player Statistics'!N34)*M$10 &lt; 0, 0, (M$9-'Player Statistics'!N34)*M$10)</f>
        <v>0</v>
      </c>
      <c r="N43" s="16">
        <f>IF((N$9-'Player Statistics'!O34)*N$10 &lt; 0, 0, (N$9-'Player Statistics'!O34)*N$10)</f>
        <v>0</v>
      </c>
      <c r="O43" s="16">
        <f>IF((O$9-'Player Statistics'!P34)*O$10 &lt; 0, 0, (O$9-'Player Statistics'!P34)*O$10)</f>
        <v>0</v>
      </c>
      <c r="P43" s="26">
        <f>IF((P$9-'Player Statistics'!Q34)*P$10 &lt; 0, 0, (P$9-'Player Statistics'!Q34)*P$10)</f>
        <v>0</v>
      </c>
      <c r="Q43" s="16">
        <f>IF((Q$9-'Player Statistics'!R34)*Q$10 &lt; 0, 0, (Q$9-'Player Statistics'!R34)*Q$10)</f>
        <v>0.8</v>
      </c>
      <c r="R43" s="27">
        <f t="shared" si="5"/>
        <v>0.85611510791366907</v>
      </c>
    </row>
    <row r="44" spans="1:18" x14ac:dyDescent="0.25">
      <c r="A44" s="15" t="str">
        <f>'Player Statistics'!B35</f>
        <v xml:space="preserve">Larry810, </v>
      </c>
      <c r="B44" s="16">
        <f>IF((B$9-'Player Statistics'!C35)*B$10 &lt; 0, 0, (B$9-'Player Statistics'!C35)*B$10)</f>
        <v>1</v>
      </c>
      <c r="C44" s="16">
        <f>IF((C$9-'Player Statistics'!D35)*C$10 &lt; 0, 0, (C$9-'Player Statistics'!D35)*C$10)</f>
        <v>5</v>
      </c>
      <c r="D44" s="16">
        <f>IF((D$9-'Player Statistics'!E35)*D$10 &lt; 0, 0, (D$9-'Player Statistics'!E35)*D$10)</f>
        <v>8</v>
      </c>
      <c r="E44" s="16">
        <f>IF((E$9-'Player Statistics'!F35)*E$10 &lt; 0, 0, (E$9-'Player Statistics'!F35)*E$10)</f>
        <v>9</v>
      </c>
      <c r="F44" s="16">
        <f>IF((F$9-'Player Statistics'!G35)*F$10 &lt; 0, 0, (F$9-'Player Statistics'!G35)*F$10)</f>
        <v>0</v>
      </c>
      <c r="G44" s="16">
        <f>IF((G$9-'Player Statistics'!H35)*G$10 &lt; 0, 0, (G$9-'Player Statistics'!H35)*G$10)</f>
        <v>0</v>
      </c>
      <c r="H44" s="16">
        <f>IF((H$9-'Player Statistics'!I35)*H$10 &lt; 0, 0, (H$9-'Player Statistics'!I35)*H$10)</f>
        <v>0</v>
      </c>
      <c r="I44" s="16">
        <f>IF((I$9-'Player Statistics'!J35)*I$10 &lt; 0, 0, (I$9-'Player Statistics'!J35)*I$10)</f>
        <v>0</v>
      </c>
      <c r="J44" s="16">
        <f>IF((J$9-'Player Statistics'!K35)*J$10 &lt; 0, 0, (J$9-'Player Statistics'!K35)*J$10)</f>
        <v>0</v>
      </c>
      <c r="K44" s="16">
        <f>IF((K$9-'Player Statistics'!L35)*K$10 &lt; 0, 0, (K$9-'Player Statistics'!L35)*K$10)</f>
        <v>0</v>
      </c>
      <c r="L44" s="16">
        <f>IF((L$9-'Player Statistics'!M35)*L$10 &lt; 0, 0, (L$9-'Player Statistics'!M35)*L$10)</f>
        <v>0</v>
      </c>
      <c r="M44" s="16">
        <f>IF((M$9-'Player Statistics'!N35)*M$10 &lt; 0, 0, (M$9-'Player Statistics'!N35)*M$10)</f>
        <v>0</v>
      </c>
      <c r="N44" s="16">
        <f>IF((N$9-'Player Statistics'!O35)*N$10 &lt; 0, 0, (N$9-'Player Statistics'!O35)*N$10)</f>
        <v>0</v>
      </c>
      <c r="O44" s="16">
        <f>IF((O$9-'Player Statistics'!P35)*O$10 &lt; 0, 0, (O$9-'Player Statistics'!P35)*O$10)</f>
        <v>0</v>
      </c>
      <c r="P44" s="26">
        <f>IF((P$9-'Player Statistics'!Q35)*P$10 &lt; 0, 0, (P$9-'Player Statistics'!Q35)*P$10)</f>
        <v>0</v>
      </c>
      <c r="Q44" s="16">
        <f>IF((Q$9-'Player Statistics'!R35)*Q$10 &lt; 0, 0, (Q$9-'Player Statistics'!R35)*Q$10)</f>
        <v>1</v>
      </c>
      <c r="R44" s="27">
        <f t="shared" si="5"/>
        <v>0.86330935251798557</v>
      </c>
    </row>
    <row r="45" spans="1:18" x14ac:dyDescent="0.25">
      <c r="A45" s="15" t="str">
        <f>'Player Statistics'!B31</f>
        <v xml:space="preserve">GratGA, </v>
      </c>
      <c r="B45" s="16">
        <f>IF((B$9-'Player Statistics'!C31)*B$10 &lt; 0, 0, (B$9-'Player Statistics'!C31)*B$10)</f>
        <v>1.5</v>
      </c>
      <c r="C45" s="16">
        <f>IF((C$9-'Player Statistics'!D31)*C$10 &lt; 0, 0, (C$9-'Player Statistics'!D31)*C$10)</f>
        <v>5</v>
      </c>
      <c r="D45" s="16">
        <f>IF((D$9-'Player Statistics'!E31)*D$10 &lt; 0, 0, (D$9-'Player Statistics'!E31)*D$10)</f>
        <v>8</v>
      </c>
      <c r="E45" s="16">
        <f>IF((E$9-'Player Statistics'!F31)*E$10 &lt; 0, 0, (E$9-'Player Statistics'!F31)*E$10)</f>
        <v>9</v>
      </c>
      <c r="F45" s="16">
        <f>IF((F$9-'Player Statistics'!G31)*F$10 &lt; 0, 0, (F$9-'Player Statistics'!G31)*F$10)</f>
        <v>0</v>
      </c>
      <c r="G45" s="16">
        <f>IF((G$9-'Player Statistics'!H31)*G$10 &lt; 0, 0, (G$9-'Player Statistics'!H31)*G$10)</f>
        <v>0</v>
      </c>
      <c r="H45" s="16">
        <f>IF((H$9-'Player Statistics'!I31)*H$10 &lt; 0, 0, (H$9-'Player Statistics'!I31)*H$10)</f>
        <v>0</v>
      </c>
      <c r="I45" s="16">
        <f>IF((I$9-'Player Statistics'!J31)*I$10 &lt; 0, 0, (I$9-'Player Statistics'!J31)*I$10)</f>
        <v>0</v>
      </c>
      <c r="J45" s="16">
        <f>IF((J$9-'Player Statistics'!K31)*J$10 &lt; 0, 0, (J$9-'Player Statistics'!K31)*J$10)</f>
        <v>0</v>
      </c>
      <c r="K45" s="16">
        <f>IF((K$9-'Player Statistics'!L31)*K$10 &lt; 0, 0, (K$9-'Player Statistics'!L31)*K$10)</f>
        <v>0</v>
      </c>
      <c r="L45" s="16">
        <f>IF((L$9-'Player Statistics'!M31)*L$10 &lt; 0, 0, (L$9-'Player Statistics'!M31)*L$10)</f>
        <v>0</v>
      </c>
      <c r="M45" s="16">
        <f>IF((M$9-'Player Statistics'!N31)*M$10 &lt; 0, 0, (M$9-'Player Statistics'!N31)*M$10)</f>
        <v>0</v>
      </c>
      <c r="N45" s="16">
        <f>IF((N$9-'Player Statistics'!O31)*N$10 &lt; 0, 0, (N$9-'Player Statistics'!O31)*N$10)</f>
        <v>0</v>
      </c>
      <c r="O45" s="16">
        <f>IF((O$9-'Player Statistics'!P31)*O$10 &lt; 0, 0, (O$9-'Player Statistics'!P31)*O$10)</f>
        <v>0</v>
      </c>
      <c r="P45" s="26">
        <f>IF((P$9-'Player Statistics'!Q31)*P$10 &lt; 0, 0, (P$9-'Player Statistics'!Q31)*P$10)</f>
        <v>0</v>
      </c>
      <c r="Q45" s="16">
        <f>IF((Q$9-'Player Statistics'!R31)*Q$10 &lt; 0, 0, (Q$9-'Player Statistics'!R31)*Q$10)</f>
        <v>0.60000000000000009</v>
      </c>
      <c r="R45" s="27">
        <f t="shared" si="5"/>
        <v>0.86690647482014394</v>
      </c>
    </row>
    <row r="46" spans="1:18" x14ac:dyDescent="0.25">
      <c r="A46" s="15" t="str">
        <f>'Player Statistics'!B38</f>
        <v xml:space="preserve">mcmuffs, </v>
      </c>
      <c r="B46" s="16">
        <f>IF((B$9-'Player Statistics'!C30)*B$10 &lt; 0, 0, (B$9-'Player Statistics'!C30)*B$10)</f>
        <v>1.5</v>
      </c>
      <c r="C46" s="16">
        <f>IF((C$9-'Player Statistics'!D30)*C$10 &lt; 0, 0, (C$9-'Player Statistics'!D30)*C$10)</f>
        <v>5</v>
      </c>
      <c r="D46" s="16">
        <f>IF((D$9-'Player Statistics'!E30)*D$10 &lt; 0, 0, (D$9-'Player Statistics'!E30)*D$10)</f>
        <v>8</v>
      </c>
      <c r="E46" s="16">
        <f>IF((E$9-'Player Statistics'!F30)*E$10 &lt; 0, 0, (E$9-'Player Statistics'!F30)*E$10)</f>
        <v>9</v>
      </c>
      <c r="F46" s="16">
        <f>IF((F$9-'Player Statistics'!G30)*F$10 &lt; 0, 0, (F$9-'Player Statistics'!G30)*F$10)</f>
        <v>0</v>
      </c>
      <c r="G46" s="16">
        <f>IF((G$9-'Player Statistics'!H30)*G$10 &lt; 0, 0, (G$9-'Player Statistics'!H30)*G$10)</f>
        <v>0</v>
      </c>
      <c r="H46" s="16">
        <f>IF((H$9-'Player Statistics'!I30)*H$10 &lt; 0, 0, (H$9-'Player Statistics'!I30)*H$10)</f>
        <v>0</v>
      </c>
      <c r="I46" s="16">
        <f>IF((I$9-'Player Statistics'!J30)*I$10 &lt; 0, 0, (I$9-'Player Statistics'!J30)*I$10)</f>
        <v>0</v>
      </c>
      <c r="J46" s="16">
        <f>IF((J$9-'Player Statistics'!K30)*J$10 &lt; 0, 0, (J$9-'Player Statistics'!K30)*J$10)</f>
        <v>0</v>
      </c>
      <c r="K46" s="16">
        <f>IF((K$9-'Player Statistics'!L30)*K$10 &lt; 0, 0, (K$9-'Player Statistics'!L30)*K$10)</f>
        <v>0</v>
      </c>
      <c r="L46" s="16">
        <f>IF((L$9-'Player Statistics'!M30)*L$10 &lt; 0, 0, (L$9-'Player Statistics'!M30)*L$10)</f>
        <v>0</v>
      </c>
      <c r="M46" s="16">
        <f>IF((M$9-'Player Statistics'!N30)*M$10 &lt; 0, 0, (M$9-'Player Statistics'!N30)*M$10)</f>
        <v>0</v>
      </c>
      <c r="N46" s="16">
        <f>IF((N$9-'Player Statistics'!O30)*N$10 &lt; 0, 0, (N$9-'Player Statistics'!O30)*N$10)</f>
        <v>0</v>
      </c>
      <c r="O46" s="16">
        <f>IF((O$9-'Player Statistics'!P30)*O$10 &lt; 0, 0, (O$9-'Player Statistics'!P30)*O$10)</f>
        <v>0</v>
      </c>
      <c r="P46" s="26">
        <f>IF((P$9-'Player Statistics'!Q30)*P$10 &lt; 0, 0, (P$9-'Player Statistics'!Q30)*P$10)</f>
        <v>0</v>
      </c>
      <c r="Q46" s="16">
        <f>IF((Q$9-'Player Statistics'!R30)*Q$10 &lt; 0, 0, (Q$9-'Player Statistics'!R30)*Q$10)</f>
        <v>0.60000000000000009</v>
      </c>
      <c r="R46" s="27">
        <f t="shared" si="5"/>
        <v>0.86690647482014394</v>
      </c>
    </row>
    <row r="47" spans="1:18" x14ac:dyDescent="0.25">
      <c r="A47" s="15" t="str">
        <f>'Player Statistics'!B33</f>
        <v xml:space="preserve">zs1l3ntk1lla, </v>
      </c>
      <c r="B47" s="16">
        <f>IF((B$9-'Player Statistics'!C33)*B$10 &lt; 0, 0, (B$9-'Player Statistics'!C33)*B$10)</f>
        <v>1.5</v>
      </c>
      <c r="C47" s="16">
        <f>IF((C$9-'Player Statistics'!D33)*C$10 &lt; 0, 0, (C$9-'Player Statistics'!D33)*C$10)</f>
        <v>5</v>
      </c>
      <c r="D47" s="16">
        <f>IF((D$9-'Player Statistics'!E33)*D$10 &lt; 0, 0, (D$9-'Player Statistics'!E33)*D$10)</f>
        <v>8</v>
      </c>
      <c r="E47" s="16">
        <f>IF((E$9-'Player Statistics'!F33)*E$10 &lt; 0, 0, (E$9-'Player Statistics'!F33)*E$10)</f>
        <v>9</v>
      </c>
      <c r="F47" s="16">
        <f>IF((F$9-'Player Statistics'!G33)*F$10 &lt; 0, 0, (F$9-'Player Statistics'!G33)*F$10)</f>
        <v>0</v>
      </c>
      <c r="G47" s="16">
        <f>IF((G$9-'Player Statistics'!H33)*G$10 &lt; 0, 0, (G$9-'Player Statistics'!H33)*G$10)</f>
        <v>0</v>
      </c>
      <c r="H47" s="16">
        <f>IF((H$9-'Player Statistics'!I33)*H$10 &lt; 0, 0, (H$9-'Player Statistics'!I33)*H$10)</f>
        <v>0</v>
      </c>
      <c r="I47" s="16">
        <f>IF((I$9-'Player Statistics'!J33)*I$10 &lt; 0, 0, (I$9-'Player Statistics'!J33)*I$10)</f>
        <v>0</v>
      </c>
      <c r="J47" s="16">
        <f>IF((J$9-'Player Statistics'!K33)*J$10 &lt; 0, 0, (J$9-'Player Statistics'!K33)*J$10)</f>
        <v>0</v>
      </c>
      <c r="K47" s="16">
        <f>IF((K$9-'Player Statistics'!L33)*K$10 &lt; 0, 0, (K$9-'Player Statistics'!L33)*K$10)</f>
        <v>0</v>
      </c>
      <c r="L47" s="16">
        <f>IF((L$9-'Player Statistics'!M33)*L$10 &lt; 0, 0, (L$9-'Player Statistics'!M33)*L$10)</f>
        <v>0</v>
      </c>
      <c r="M47" s="16">
        <f>IF((M$9-'Player Statistics'!N33)*M$10 &lt; 0, 0, (M$9-'Player Statistics'!N33)*M$10)</f>
        <v>0</v>
      </c>
      <c r="N47" s="16">
        <f>IF((N$9-'Player Statistics'!O33)*N$10 &lt; 0, 0, (N$9-'Player Statistics'!O33)*N$10)</f>
        <v>0</v>
      </c>
      <c r="O47" s="16">
        <f>IF((O$9-'Player Statistics'!P33)*O$10 &lt; 0, 0, (O$9-'Player Statistics'!P33)*O$10)</f>
        <v>0</v>
      </c>
      <c r="P47" s="26">
        <f>IF((P$9-'Player Statistics'!Q33)*P$10 &lt; 0, 0, (P$9-'Player Statistics'!Q33)*P$10)</f>
        <v>0</v>
      </c>
      <c r="Q47" s="16">
        <f>IF((Q$9-'Player Statistics'!R33)*Q$10 &lt; 0, 0, (Q$9-'Player Statistics'!R33)*Q$10)</f>
        <v>0.60000000000000009</v>
      </c>
      <c r="R47" s="27">
        <f t="shared" si="5"/>
        <v>0.86690647482014394</v>
      </c>
    </row>
    <row r="48" spans="1:18" x14ac:dyDescent="0.25">
      <c r="A48" s="15" t="str">
        <f>'Player Statistics'!B36</f>
        <v xml:space="preserve">Preacher2153, </v>
      </c>
      <c r="B48" s="16">
        <f>IF((B$9-'Player Statistics'!C36)*B$10 &lt; 0, 0, (B$9-'Player Statistics'!C36)*B$10)</f>
        <v>1.5</v>
      </c>
      <c r="C48" s="16">
        <f>IF((C$9-'Player Statistics'!D36)*C$10 &lt; 0, 0, (C$9-'Player Statistics'!D36)*C$10)</f>
        <v>6</v>
      </c>
      <c r="D48" s="16">
        <f>IF((D$9-'Player Statistics'!E36)*D$10 &lt; 0, 0, (D$9-'Player Statistics'!E36)*D$10)</f>
        <v>7</v>
      </c>
      <c r="E48" s="16">
        <f>IF((E$9-'Player Statistics'!F36)*E$10 &lt; 0, 0, (E$9-'Player Statistics'!F36)*E$10)</f>
        <v>9</v>
      </c>
      <c r="F48" s="16">
        <f>IF((F$9-'Player Statistics'!G36)*F$10 &lt; 0, 0, (F$9-'Player Statistics'!G36)*F$10)</f>
        <v>0</v>
      </c>
      <c r="G48" s="16">
        <f>IF((G$9-'Player Statistics'!H36)*G$10 &lt; 0, 0, (G$9-'Player Statistics'!H36)*G$10)</f>
        <v>0</v>
      </c>
      <c r="H48" s="16">
        <f>IF((H$9-'Player Statistics'!I36)*H$10 &lt; 0, 0, (H$9-'Player Statistics'!I36)*H$10)</f>
        <v>0</v>
      </c>
      <c r="I48" s="16">
        <f>IF((I$9-'Player Statistics'!J36)*I$10 &lt; 0, 0, (I$9-'Player Statistics'!J36)*I$10)</f>
        <v>0</v>
      </c>
      <c r="J48" s="16">
        <f>IF((J$9-'Player Statistics'!K36)*J$10 &lt; 0, 0, (J$9-'Player Statistics'!K36)*J$10)</f>
        <v>0</v>
      </c>
      <c r="K48" s="16">
        <f>IF((K$9-'Player Statistics'!L36)*K$10 &lt; 0, 0, (K$9-'Player Statistics'!L36)*K$10)</f>
        <v>0</v>
      </c>
      <c r="L48" s="16">
        <f>IF((L$9-'Player Statistics'!M36)*L$10 &lt; 0, 0, (L$9-'Player Statistics'!M36)*L$10)</f>
        <v>0</v>
      </c>
      <c r="M48" s="16">
        <f>IF((M$9-'Player Statistics'!N36)*M$10 &lt; 0, 0, (M$9-'Player Statistics'!N36)*M$10)</f>
        <v>0</v>
      </c>
      <c r="N48" s="16">
        <f>IF((N$9-'Player Statistics'!O36)*N$10 &lt; 0, 0, (N$9-'Player Statistics'!O36)*N$10)</f>
        <v>0</v>
      </c>
      <c r="O48" s="16">
        <f>IF((O$9-'Player Statistics'!P36)*O$10 &lt; 0, 0, (O$9-'Player Statistics'!P36)*O$10)</f>
        <v>0</v>
      </c>
      <c r="P48" s="26">
        <f>IF((P$9-'Player Statistics'!Q36)*P$10 &lt; 0, 0, (P$9-'Player Statistics'!Q36)*P$10)</f>
        <v>0</v>
      </c>
      <c r="Q48" s="16">
        <f>IF((Q$9-'Player Statistics'!R36)*Q$10 &lt; 0, 0, (Q$9-'Player Statistics'!R36)*Q$10)</f>
        <v>0.8</v>
      </c>
      <c r="R48" s="27">
        <f t="shared" si="5"/>
        <v>0.87410071942446044</v>
      </c>
    </row>
    <row r="49" spans="1:18" x14ac:dyDescent="0.25">
      <c r="A49" s="15" t="str">
        <f>'Player Statistics'!B32</f>
        <v xml:space="preserve">yngwieesque, </v>
      </c>
      <c r="B49" s="16">
        <f>IF((B$9-'Player Statistics'!C32)*B$10 &lt; 0, 0, (B$9-'Player Statistics'!C32)*B$10)</f>
        <v>1.5</v>
      </c>
      <c r="C49" s="16">
        <f>IF((C$9-'Player Statistics'!D32)*C$10 &lt; 0, 0, (C$9-'Player Statistics'!D32)*C$10)</f>
        <v>5</v>
      </c>
      <c r="D49" s="16">
        <f>IF((D$9-'Player Statistics'!E32)*D$10 &lt; 0, 0, (D$9-'Player Statistics'!E32)*D$10)</f>
        <v>8</v>
      </c>
      <c r="E49" s="16">
        <f>IF((E$9-'Player Statistics'!F32)*E$10 &lt; 0, 0, (E$9-'Player Statistics'!F32)*E$10)</f>
        <v>9</v>
      </c>
      <c r="F49" s="16">
        <f>IF((F$9-'Player Statistics'!G32)*F$10 &lt; 0, 0, (F$9-'Player Statistics'!G32)*F$10)</f>
        <v>0</v>
      </c>
      <c r="G49" s="16">
        <f>IF((G$9-'Player Statistics'!H32)*G$10 &lt; 0, 0, (G$9-'Player Statistics'!H32)*G$10)</f>
        <v>0</v>
      </c>
      <c r="H49" s="16">
        <f>IF((H$9-'Player Statistics'!I32)*H$10 &lt; 0, 0, (H$9-'Player Statistics'!I32)*H$10)</f>
        <v>0</v>
      </c>
      <c r="I49" s="16">
        <f>IF((I$9-'Player Statistics'!J32)*I$10 &lt; 0, 0, (I$9-'Player Statistics'!J32)*I$10)</f>
        <v>0</v>
      </c>
      <c r="J49" s="16">
        <f>IF((J$9-'Player Statistics'!K32)*J$10 &lt; 0, 0, (J$9-'Player Statistics'!K32)*J$10)</f>
        <v>0</v>
      </c>
      <c r="K49" s="16">
        <f>IF((K$9-'Player Statistics'!L32)*K$10 &lt; 0, 0, (K$9-'Player Statistics'!L32)*K$10)</f>
        <v>0</v>
      </c>
      <c r="L49" s="16">
        <f>IF((L$9-'Player Statistics'!M32)*L$10 &lt; 0, 0, (L$9-'Player Statistics'!M32)*L$10)</f>
        <v>0</v>
      </c>
      <c r="M49" s="16">
        <f>IF((M$9-'Player Statistics'!N32)*M$10 &lt; 0, 0, (M$9-'Player Statistics'!N32)*M$10)</f>
        <v>0</v>
      </c>
      <c r="N49" s="16">
        <f>IF((N$9-'Player Statistics'!O32)*N$10 &lt; 0, 0, (N$9-'Player Statistics'!O32)*N$10)</f>
        <v>0</v>
      </c>
      <c r="O49" s="16">
        <f>IF((O$9-'Player Statistics'!P32)*O$10 &lt; 0, 0, (O$9-'Player Statistics'!P32)*O$10)</f>
        <v>0</v>
      </c>
      <c r="P49" s="26">
        <f>IF((P$9-'Player Statistics'!Q32)*P$10 &lt; 0, 0, (P$9-'Player Statistics'!Q32)*P$10)</f>
        <v>0</v>
      </c>
      <c r="Q49" s="16">
        <f>IF((Q$9-'Player Statistics'!R32)*Q$10 &lt; 0, 0, (Q$9-'Player Statistics'!R32)*Q$10)</f>
        <v>0.8</v>
      </c>
      <c r="R49" s="27">
        <f t="shared" si="5"/>
        <v>0.87410071942446044</v>
      </c>
    </row>
    <row r="50" spans="1:18" x14ac:dyDescent="0.25">
      <c r="A50" s="15" t="str">
        <f>'Player Statistics'!B37</f>
        <v xml:space="preserve">Mrnuggetmaster, </v>
      </c>
      <c r="B50" s="16">
        <f>IF((B$9-'Player Statistics'!C37)*B$10 &lt; 0, 0, (B$9-'Player Statistics'!C37)*B$10)</f>
        <v>1.5</v>
      </c>
      <c r="C50" s="16">
        <f>IF((C$9-'Player Statistics'!D37)*C$10 &lt; 0, 0, (C$9-'Player Statistics'!D37)*C$10)</f>
        <v>6</v>
      </c>
      <c r="D50" s="16">
        <f>IF((D$9-'Player Statistics'!E37)*D$10 &lt; 0, 0, (D$9-'Player Statistics'!E37)*D$10)</f>
        <v>7</v>
      </c>
      <c r="E50" s="16">
        <f>IF((E$9-'Player Statistics'!F37)*E$10 &lt; 0, 0, (E$9-'Player Statistics'!F37)*E$10)</f>
        <v>9</v>
      </c>
      <c r="F50" s="16">
        <f>IF((F$9-'Player Statistics'!G37)*F$10 &lt; 0, 0, (F$9-'Player Statistics'!G37)*F$10)</f>
        <v>0</v>
      </c>
      <c r="G50" s="16">
        <f>IF((G$9-'Player Statistics'!H37)*G$10 &lt; 0, 0, (G$9-'Player Statistics'!H37)*G$10)</f>
        <v>0</v>
      </c>
      <c r="H50" s="16">
        <f>IF((H$9-'Player Statistics'!I37)*H$10 &lt; 0, 0, (H$9-'Player Statistics'!I37)*H$10)</f>
        <v>0</v>
      </c>
      <c r="I50" s="16">
        <f>IF((I$9-'Player Statistics'!J37)*I$10 &lt; 0, 0, (I$9-'Player Statistics'!J37)*I$10)</f>
        <v>0</v>
      </c>
      <c r="J50" s="16">
        <f>IF((J$9-'Player Statistics'!K37)*J$10 &lt; 0, 0, (J$9-'Player Statistics'!K37)*J$10)</f>
        <v>0</v>
      </c>
      <c r="K50" s="16">
        <f>IF((K$9-'Player Statistics'!L37)*K$10 &lt; 0, 0, (K$9-'Player Statistics'!L37)*K$10)</f>
        <v>0</v>
      </c>
      <c r="L50" s="16">
        <f>IF((L$9-'Player Statistics'!M37)*L$10 &lt; 0, 0, (L$9-'Player Statistics'!M37)*L$10)</f>
        <v>0</v>
      </c>
      <c r="M50" s="16">
        <f>IF((M$9-'Player Statistics'!N37)*M$10 &lt; 0, 0, (M$9-'Player Statistics'!N37)*M$10)</f>
        <v>0</v>
      </c>
      <c r="N50" s="16">
        <f>IF((N$9-'Player Statistics'!O37)*N$10 &lt; 0, 0, (N$9-'Player Statistics'!O37)*N$10)</f>
        <v>0</v>
      </c>
      <c r="O50" s="16">
        <f>IF((O$9-'Player Statistics'!P37)*O$10 &lt; 0, 0, (O$9-'Player Statistics'!P37)*O$10)</f>
        <v>0</v>
      </c>
      <c r="P50" s="26">
        <f>IF((P$9-'Player Statistics'!Q37)*P$10 &lt; 0, 0, (P$9-'Player Statistics'!Q37)*P$10)</f>
        <v>0</v>
      </c>
      <c r="Q50" s="16">
        <f>IF((Q$9-'Player Statistics'!R37)*Q$10 &lt; 0, 0, (Q$9-'Player Statistics'!R37)*Q$10)</f>
        <v>1.4000000000000001</v>
      </c>
      <c r="R50" s="27">
        <f t="shared" si="5"/>
        <v>0.89568345323740994</v>
      </c>
    </row>
    <row r="51" spans="1:18" x14ac:dyDescent="0.25">
      <c r="A51" s="15" t="str">
        <f>'Player Statistics'!B44</f>
        <v xml:space="preserve">XxElementalxX, </v>
      </c>
      <c r="B51" s="16">
        <f>IF((B$9-'Player Statistics'!C44)*B$10 &lt; 0, 0, (B$9-'Player Statistics'!C44)*B$10)</f>
        <v>0.5</v>
      </c>
      <c r="C51" s="16">
        <f>IF((C$9-'Player Statistics'!D44)*C$10 &lt; 0, 0, (C$9-'Player Statistics'!D44)*C$10)</f>
        <v>6</v>
      </c>
      <c r="D51" s="16">
        <f>IF((D$9-'Player Statistics'!E44)*D$10 &lt; 0, 0, (D$9-'Player Statistics'!E44)*D$10)</f>
        <v>8</v>
      </c>
      <c r="E51" s="16">
        <f>IF((E$9-'Player Statistics'!F44)*E$10 &lt; 0, 0, (E$9-'Player Statistics'!F44)*E$10)</f>
        <v>10</v>
      </c>
      <c r="F51" s="16">
        <f>IF((F$9-'Player Statistics'!G44)*F$10 &lt; 0, 0, (F$9-'Player Statistics'!G44)*F$10)</f>
        <v>0</v>
      </c>
      <c r="G51" s="16">
        <f>IF((G$9-'Player Statistics'!H44)*G$10 &lt; 0, 0, (G$9-'Player Statistics'!H44)*G$10)</f>
        <v>0</v>
      </c>
      <c r="H51" s="16">
        <f>IF((H$9-'Player Statistics'!I44)*H$10 &lt; 0, 0, (H$9-'Player Statistics'!I44)*H$10)</f>
        <v>0</v>
      </c>
      <c r="I51" s="16">
        <f>IF((I$9-'Player Statistics'!J44)*I$10 &lt; 0, 0, (I$9-'Player Statistics'!J44)*I$10)</f>
        <v>0</v>
      </c>
      <c r="J51" s="16">
        <f>IF((J$9-'Player Statistics'!K44)*J$10 &lt; 0, 0, (J$9-'Player Statistics'!K44)*J$10)</f>
        <v>0</v>
      </c>
      <c r="K51" s="16">
        <f>IF((K$9-'Player Statistics'!L44)*K$10 &lt; 0, 0, (K$9-'Player Statistics'!L44)*K$10)</f>
        <v>0</v>
      </c>
      <c r="L51" s="16">
        <f>IF((L$9-'Player Statistics'!M44)*L$10 &lt; 0, 0, (L$9-'Player Statistics'!M44)*L$10)</f>
        <v>0</v>
      </c>
      <c r="M51" s="16">
        <f>IF((M$9-'Player Statistics'!N44)*M$10 &lt; 0, 0, (M$9-'Player Statistics'!N44)*M$10)</f>
        <v>0</v>
      </c>
      <c r="N51" s="16">
        <f>IF((N$9-'Player Statistics'!O44)*N$10 &lt; 0, 0, (N$9-'Player Statistics'!O44)*N$10)</f>
        <v>0</v>
      </c>
      <c r="O51" s="16">
        <f>IF((O$9-'Player Statistics'!P44)*O$10 &lt; 0, 0, (O$9-'Player Statistics'!P44)*O$10)</f>
        <v>0</v>
      </c>
      <c r="P51" s="26">
        <f>IF((P$9-'Player Statistics'!Q44)*P$10 &lt; 0, 0, (P$9-'Player Statistics'!Q44)*P$10)</f>
        <v>0</v>
      </c>
      <c r="Q51" s="16">
        <f>IF((Q$9-'Player Statistics'!R44)*Q$10 &lt; 0, 0, (Q$9-'Player Statistics'!R44)*Q$10)</f>
        <v>0.60000000000000009</v>
      </c>
      <c r="R51" s="27">
        <f t="shared" si="5"/>
        <v>0.90287769784172667</v>
      </c>
    </row>
    <row r="52" spans="1:18" x14ac:dyDescent="0.25">
      <c r="A52" s="15" t="str">
        <f>'Player Statistics'!B40</f>
        <v xml:space="preserve">NorthWoods44, </v>
      </c>
      <c r="B52" s="16">
        <f>IF((B$9-'Player Statistics'!C40)*B$10 &lt; 0, 0, (B$9-'Player Statistics'!C40)*B$10)</f>
        <v>1.5</v>
      </c>
      <c r="C52" s="16">
        <f>IF((C$9-'Player Statistics'!D40)*C$10 &lt; 0, 0, (C$9-'Player Statistics'!D40)*C$10)</f>
        <v>6</v>
      </c>
      <c r="D52" s="16">
        <f>IF((D$9-'Player Statistics'!E40)*D$10 &lt; 0, 0, (D$9-'Player Statistics'!E40)*D$10)</f>
        <v>8</v>
      </c>
      <c r="E52" s="16">
        <f>IF((E$9-'Player Statistics'!F40)*E$10 &lt; 0, 0, (E$9-'Player Statistics'!F40)*E$10)</f>
        <v>10</v>
      </c>
      <c r="F52" s="16">
        <f>IF((F$9-'Player Statistics'!G40)*F$10 &lt; 0, 0, (F$9-'Player Statistics'!G40)*F$10)</f>
        <v>0</v>
      </c>
      <c r="G52" s="16">
        <f>IF((G$9-'Player Statistics'!H40)*G$10 &lt; 0, 0, (G$9-'Player Statistics'!H40)*G$10)</f>
        <v>0</v>
      </c>
      <c r="H52" s="16">
        <f>IF((H$9-'Player Statistics'!I40)*H$10 &lt; 0, 0, (H$9-'Player Statistics'!I40)*H$10)</f>
        <v>0</v>
      </c>
      <c r="I52" s="16">
        <f>IF((I$9-'Player Statistics'!J40)*I$10 &lt; 0, 0, (I$9-'Player Statistics'!J40)*I$10)</f>
        <v>0</v>
      </c>
      <c r="J52" s="16">
        <f>IF((J$9-'Player Statistics'!K40)*J$10 &lt; 0, 0, (J$9-'Player Statistics'!K40)*J$10)</f>
        <v>0</v>
      </c>
      <c r="K52" s="16">
        <f>IF((K$9-'Player Statistics'!L40)*K$10 &lt; 0, 0, (K$9-'Player Statistics'!L40)*K$10)</f>
        <v>0</v>
      </c>
      <c r="L52" s="16">
        <f>IF((L$9-'Player Statistics'!M40)*L$10 &lt; 0, 0, (L$9-'Player Statistics'!M40)*L$10)</f>
        <v>0</v>
      </c>
      <c r="M52" s="16">
        <f>IF((M$9-'Player Statistics'!N40)*M$10 &lt; 0, 0, (M$9-'Player Statistics'!N40)*M$10)</f>
        <v>0</v>
      </c>
      <c r="N52" s="16">
        <f>IF((N$9-'Player Statistics'!O40)*N$10 &lt; 0, 0, (N$9-'Player Statistics'!O40)*N$10)</f>
        <v>0</v>
      </c>
      <c r="O52" s="16">
        <f>IF((O$9-'Player Statistics'!P40)*O$10 &lt; 0, 0, (O$9-'Player Statistics'!P40)*O$10)</f>
        <v>0</v>
      </c>
      <c r="P52" s="26">
        <f>IF((P$9-'Player Statistics'!Q40)*P$10 &lt; 0, 0, (P$9-'Player Statistics'!Q40)*P$10)</f>
        <v>0</v>
      </c>
      <c r="Q52" s="16">
        <f>IF((Q$9-'Player Statistics'!R40)*Q$10 &lt; 0, 0, (Q$9-'Player Statistics'!R40)*Q$10)</f>
        <v>0.8</v>
      </c>
      <c r="R52" s="27">
        <f t="shared" si="5"/>
        <v>0.9460431654676259</v>
      </c>
    </row>
    <row r="53" spans="1:18" x14ac:dyDescent="0.25">
      <c r="A53" s="15" t="str">
        <f>'Player Statistics'!B41</f>
        <v xml:space="preserve">Shawn Bleau, </v>
      </c>
      <c r="B53" s="16">
        <f>IF((B$9-'Player Statistics'!C41)*B$10 &lt; 0, 0, (B$9-'Player Statistics'!C41)*B$10)</f>
        <v>1.5</v>
      </c>
      <c r="C53" s="16">
        <f>IF((C$9-'Player Statistics'!D41)*C$10 &lt; 0, 0, (C$9-'Player Statistics'!D41)*C$10)</f>
        <v>6</v>
      </c>
      <c r="D53" s="16">
        <f>IF((D$9-'Player Statistics'!E41)*D$10 &lt; 0, 0, (D$9-'Player Statistics'!E41)*D$10)</f>
        <v>8</v>
      </c>
      <c r="E53" s="16">
        <f>IF((E$9-'Player Statistics'!F41)*E$10 &lt; 0, 0, (E$9-'Player Statistics'!F41)*E$10)</f>
        <v>10</v>
      </c>
      <c r="F53" s="16">
        <f>IF((F$9-'Player Statistics'!G41)*F$10 &lt; 0, 0, (F$9-'Player Statistics'!G41)*F$10)</f>
        <v>0</v>
      </c>
      <c r="G53" s="16">
        <f>IF((G$9-'Player Statistics'!H41)*G$10 &lt; 0, 0, (G$9-'Player Statistics'!H41)*G$10)</f>
        <v>0</v>
      </c>
      <c r="H53" s="16">
        <f>IF((H$9-'Player Statistics'!I41)*H$10 &lt; 0, 0, (H$9-'Player Statistics'!I41)*H$10)</f>
        <v>0</v>
      </c>
      <c r="I53" s="16">
        <f>IF((I$9-'Player Statistics'!J41)*I$10 &lt; 0, 0, (I$9-'Player Statistics'!J41)*I$10)</f>
        <v>0</v>
      </c>
      <c r="J53" s="16">
        <f>IF((J$9-'Player Statistics'!K41)*J$10 &lt; 0, 0, (J$9-'Player Statistics'!K41)*J$10)</f>
        <v>0</v>
      </c>
      <c r="K53" s="16">
        <f>IF((K$9-'Player Statistics'!L41)*K$10 &lt; 0, 0, (K$9-'Player Statistics'!L41)*K$10)</f>
        <v>0</v>
      </c>
      <c r="L53" s="16">
        <f>IF((L$9-'Player Statistics'!M41)*L$10 &lt; 0, 0, (L$9-'Player Statistics'!M41)*L$10)</f>
        <v>0</v>
      </c>
      <c r="M53" s="16">
        <f>IF((M$9-'Player Statistics'!N41)*M$10 &lt; 0, 0, (M$9-'Player Statistics'!N41)*M$10)</f>
        <v>0</v>
      </c>
      <c r="N53" s="16">
        <f>IF((N$9-'Player Statistics'!O41)*N$10 &lt; 0, 0, (N$9-'Player Statistics'!O41)*N$10)</f>
        <v>0</v>
      </c>
      <c r="O53" s="16">
        <f>IF((O$9-'Player Statistics'!P41)*O$10 &lt; 0, 0, (O$9-'Player Statistics'!P41)*O$10)</f>
        <v>0</v>
      </c>
      <c r="P53" s="26">
        <f>IF((P$9-'Player Statistics'!Q41)*P$10 &lt; 0, 0, (P$9-'Player Statistics'!Q41)*P$10)</f>
        <v>0</v>
      </c>
      <c r="Q53" s="16">
        <f>IF((Q$9-'Player Statistics'!R41)*Q$10 &lt; 0, 0, (Q$9-'Player Statistics'!R41)*Q$10)</f>
        <v>0.8</v>
      </c>
      <c r="R53" s="27">
        <f t="shared" si="5"/>
        <v>0.9460431654676259</v>
      </c>
    </row>
    <row r="54" spans="1:18" x14ac:dyDescent="0.25">
      <c r="A54" s="15" t="str">
        <f>'Player Statistics'!B42</f>
        <v xml:space="preserve">The HockeyHoser, </v>
      </c>
      <c r="B54" s="16">
        <f>IF((B$9-'Player Statistics'!C42)*B$10 &lt; 0, 0, (B$9-'Player Statistics'!C42)*B$10)</f>
        <v>1</v>
      </c>
      <c r="C54" s="16">
        <f>IF((C$9-'Player Statistics'!D42)*C$10 &lt; 0, 0, (C$9-'Player Statistics'!D42)*C$10)</f>
        <v>6</v>
      </c>
      <c r="D54" s="16">
        <f>IF((D$9-'Player Statistics'!E42)*D$10 &lt; 0, 0, (D$9-'Player Statistics'!E42)*D$10)</f>
        <v>8</v>
      </c>
      <c r="E54" s="16">
        <f>IF((E$9-'Player Statistics'!F42)*E$10 &lt; 0, 0, (E$9-'Player Statistics'!F42)*E$10)</f>
        <v>10</v>
      </c>
      <c r="F54" s="16">
        <f>IF((F$9-'Player Statistics'!G42)*F$10 &lt; 0, 0, (F$9-'Player Statistics'!G42)*F$10)</f>
        <v>0</v>
      </c>
      <c r="G54" s="16">
        <f>IF((G$9-'Player Statistics'!H42)*G$10 &lt; 0, 0, (G$9-'Player Statistics'!H42)*G$10)</f>
        <v>0</v>
      </c>
      <c r="H54" s="16">
        <f>IF((H$9-'Player Statistics'!I42)*H$10 &lt; 0, 0, (H$9-'Player Statistics'!I42)*H$10)</f>
        <v>0</v>
      </c>
      <c r="I54" s="16">
        <f>IF((I$9-'Player Statistics'!J42)*I$10 &lt; 0, 0, (I$9-'Player Statistics'!J42)*I$10)</f>
        <v>0</v>
      </c>
      <c r="J54" s="16">
        <f>IF((J$9-'Player Statistics'!K42)*J$10 &lt; 0, 0, (J$9-'Player Statistics'!K42)*J$10)</f>
        <v>0</v>
      </c>
      <c r="K54" s="16">
        <f>IF((K$9-'Player Statistics'!L42)*K$10 &lt; 0, 0, (K$9-'Player Statistics'!L42)*K$10)</f>
        <v>0</v>
      </c>
      <c r="L54" s="16">
        <f>IF((L$9-'Player Statistics'!M42)*L$10 &lt; 0, 0, (L$9-'Player Statistics'!M42)*L$10)</f>
        <v>0</v>
      </c>
      <c r="M54" s="16">
        <f>IF((M$9-'Player Statistics'!N42)*M$10 &lt; 0, 0, (M$9-'Player Statistics'!N42)*M$10)</f>
        <v>0</v>
      </c>
      <c r="N54" s="16">
        <f>IF((N$9-'Player Statistics'!O42)*N$10 &lt; 0, 0, (N$9-'Player Statistics'!O42)*N$10)</f>
        <v>0</v>
      </c>
      <c r="O54" s="16">
        <f>IF((O$9-'Player Statistics'!P42)*O$10 &lt; 0, 0, (O$9-'Player Statistics'!P42)*O$10)</f>
        <v>0</v>
      </c>
      <c r="P54" s="26">
        <f>IF((P$9-'Player Statistics'!Q42)*P$10 &lt; 0, 0, (P$9-'Player Statistics'!Q42)*P$10)</f>
        <v>0</v>
      </c>
      <c r="Q54" s="16">
        <f>IF((Q$9-'Player Statistics'!R42)*Q$10 &lt; 0, 0, (Q$9-'Player Statistics'!R42)*Q$10)</f>
        <v>1.6</v>
      </c>
      <c r="R54" s="27">
        <f t="shared" si="5"/>
        <v>0.95683453237410077</v>
      </c>
    </row>
    <row r="55" spans="1:18" x14ac:dyDescent="0.25">
      <c r="A55" s="15" t="str">
        <f>'Player Statistics'!B39</f>
        <v xml:space="preserve">I Feel Evil, </v>
      </c>
      <c r="B55" s="16">
        <f>IF((B$9-'Player Statistics'!C39)*B$10 &lt; 0, 0, (B$9-'Player Statistics'!C39)*B$10)</f>
        <v>1.5</v>
      </c>
      <c r="C55" s="16">
        <f>IF((C$9-'Player Statistics'!D39)*C$10 &lt; 0, 0, (C$9-'Player Statistics'!D39)*C$10)</f>
        <v>6</v>
      </c>
      <c r="D55" s="16">
        <f>IF((D$9-'Player Statistics'!E39)*D$10 &lt; 0, 0, (D$9-'Player Statistics'!E39)*D$10)</f>
        <v>8</v>
      </c>
      <c r="E55" s="16">
        <f>IF((E$9-'Player Statistics'!F39)*E$10 &lt; 0, 0, (E$9-'Player Statistics'!F39)*E$10)</f>
        <v>10</v>
      </c>
      <c r="F55" s="16">
        <f>IF((F$9-'Player Statistics'!G39)*F$10 &lt; 0, 0, (F$9-'Player Statistics'!G39)*F$10)</f>
        <v>0</v>
      </c>
      <c r="G55" s="16">
        <f>IF((G$9-'Player Statistics'!H39)*G$10 &lt; 0, 0, (G$9-'Player Statistics'!H39)*G$10)</f>
        <v>0</v>
      </c>
      <c r="H55" s="16">
        <f>IF((H$9-'Player Statistics'!I39)*H$10 &lt; 0, 0, (H$9-'Player Statistics'!I39)*H$10)</f>
        <v>0</v>
      </c>
      <c r="I55" s="16">
        <f>IF((I$9-'Player Statistics'!J39)*I$10 &lt; 0, 0, (I$9-'Player Statistics'!J39)*I$10)</f>
        <v>0</v>
      </c>
      <c r="J55" s="16">
        <f>IF((J$9-'Player Statistics'!K39)*J$10 &lt; 0, 0, (J$9-'Player Statistics'!K39)*J$10)</f>
        <v>0</v>
      </c>
      <c r="K55" s="16">
        <f>IF((K$9-'Player Statistics'!L39)*K$10 &lt; 0, 0, (K$9-'Player Statistics'!L39)*K$10)</f>
        <v>0</v>
      </c>
      <c r="L55" s="16">
        <f>IF((L$9-'Player Statistics'!M39)*L$10 &lt; 0, 0, (L$9-'Player Statistics'!M39)*L$10)</f>
        <v>0</v>
      </c>
      <c r="M55" s="16">
        <f>IF((M$9-'Player Statistics'!N39)*M$10 &lt; 0, 0, (M$9-'Player Statistics'!N39)*M$10)</f>
        <v>0</v>
      </c>
      <c r="N55" s="16">
        <f>IF((N$9-'Player Statistics'!O39)*N$10 &lt; 0, 0, (N$9-'Player Statistics'!O39)*N$10)</f>
        <v>0</v>
      </c>
      <c r="O55" s="16">
        <f>IF((O$9-'Player Statistics'!P39)*O$10 &lt; 0, 0, (O$9-'Player Statistics'!P39)*O$10)</f>
        <v>0</v>
      </c>
      <c r="P55" s="26">
        <f>IF((P$9-'Player Statistics'!Q39)*P$10 &lt; 0, 0, (P$9-'Player Statistics'!Q39)*P$10)</f>
        <v>0</v>
      </c>
      <c r="Q55" s="16">
        <f>IF((Q$9-'Player Statistics'!R39)*Q$10 &lt; 0, 0, (Q$9-'Player Statistics'!R39)*Q$10)</f>
        <v>1.2000000000000002</v>
      </c>
      <c r="R55" s="27">
        <f t="shared" si="5"/>
        <v>0.96043165467625891</v>
      </c>
    </row>
    <row r="56" spans="1:18" x14ac:dyDescent="0.25">
      <c r="A56" s="20" t="str">
        <f>'Player Statistics'!B43</f>
        <v xml:space="preserve">X lascivious X, </v>
      </c>
      <c r="B56" s="21">
        <f>IF((B$9-'Player Statistics'!C43)*B$10 &lt; 0, 0, (B$9-'Player Statistics'!C43)*B$10)</f>
        <v>1</v>
      </c>
      <c r="C56" s="21">
        <f>IF((C$9-'Player Statistics'!D43)*C$10 &lt; 0, 0, (C$9-'Player Statistics'!D43)*C$10)</f>
        <v>6</v>
      </c>
      <c r="D56" s="21">
        <f>IF((D$9-'Player Statistics'!E43)*D$10 &lt; 0, 0, (D$9-'Player Statistics'!E43)*D$10)</f>
        <v>8</v>
      </c>
      <c r="E56" s="21">
        <f>IF((E$9-'Player Statistics'!F43)*E$10 &lt; 0, 0, (E$9-'Player Statistics'!F43)*E$10)</f>
        <v>10</v>
      </c>
      <c r="F56" s="21">
        <f>IF((F$9-'Player Statistics'!G43)*F$10 &lt; 0, 0, (F$9-'Player Statistics'!G43)*F$10)</f>
        <v>0</v>
      </c>
      <c r="G56" s="21">
        <f>IF((G$9-'Player Statistics'!H43)*G$10 &lt; 0, 0, (G$9-'Player Statistics'!H43)*G$10)</f>
        <v>0</v>
      </c>
      <c r="H56" s="21">
        <f>IF((H$9-'Player Statistics'!I43)*H$10 &lt; 0, 0, (H$9-'Player Statistics'!I43)*H$10)</f>
        <v>0</v>
      </c>
      <c r="I56" s="21">
        <f>IF((I$9-'Player Statistics'!J43)*I$10 &lt; 0, 0, (I$9-'Player Statistics'!J43)*I$10)</f>
        <v>0</v>
      </c>
      <c r="J56" s="21">
        <f>IF((J$9-'Player Statistics'!K43)*J$10 &lt; 0, 0, (J$9-'Player Statistics'!K43)*J$10)</f>
        <v>0</v>
      </c>
      <c r="K56" s="21">
        <f>IF((K$9-'Player Statistics'!L43)*K$10 &lt; 0, 0, (K$9-'Player Statistics'!L43)*K$10)</f>
        <v>0</v>
      </c>
      <c r="L56" s="21">
        <f>IF((L$9-'Player Statistics'!M43)*L$10 &lt; 0, 0, (L$9-'Player Statistics'!M43)*L$10)</f>
        <v>0</v>
      </c>
      <c r="M56" s="21">
        <f>IF((M$9-'Player Statistics'!N43)*M$10 &lt; 0, 0, (M$9-'Player Statistics'!N43)*M$10)</f>
        <v>0</v>
      </c>
      <c r="N56" s="21">
        <f>IF((N$9-'Player Statistics'!O43)*N$10 &lt; 0, 0, (N$9-'Player Statistics'!O43)*N$10)</f>
        <v>0</v>
      </c>
      <c r="O56" s="21">
        <f>IF((O$9-'Player Statistics'!P43)*O$10 &lt; 0, 0, (O$9-'Player Statistics'!P43)*O$10)</f>
        <v>0</v>
      </c>
      <c r="P56" s="28">
        <f>IF((P$9-'Player Statistics'!Q43)*P$10 &lt; 0, 0, (P$9-'Player Statistics'!Q43)*P$10)</f>
        <v>0</v>
      </c>
      <c r="Q56" s="21">
        <f>IF((Q$9-'Player Statistics'!R43)*Q$10 &lt; 0, 0, (Q$9-'Player Statistics'!R43)*Q$10)</f>
        <v>1.8</v>
      </c>
      <c r="R56" s="29">
        <f t="shared" si="5"/>
        <v>0.96402877697841727</v>
      </c>
    </row>
  </sheetData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zoomScaleNormal="100" workbookViewId="0">
      <selection activeCell="C19" sqref="C19"/>
    </sheetView>
  </sheetViews>
  <sheetFormatPr defaultRowHeight="15" x14ac:dyDescent="0.25"/>
  <cols>
    <col min="1" max="1" width="20.140625" bestFit="1" customWidth="1"/>
    <col min="2" max="2" width="18.7109375" bestFit="1" customWidth="1"/>
    <col min="3" max="3" width="20.85546875" bestFit="1" customWidth="1"/>
    <col min="4" max="4" width="18.5703125" bestFit="1" customWidth="1"/>
    <col min="5" max="5" width="14.28515625" bestFit="1" customWidth="1"/>
    <col min="6" max="6" width="18.85546875" style="1" customWidth="1"/>
    <col min="7" max="7" width="19.5703125" style="2" customWidth="1"/>
    <col min="8" max="8" width="17.140625" style="2" customWidth="1"/>
    <col min="9" max="9" width="14.28515625" style="2" bestFit="1" customWidth="1"/>
    <col min="10" max="10" width="7" bestFit="1" customWidth="1"/>
    <col min="11" max="11" width="6.85546875" bestFit="1" customWidth="1"/>
    <col min="12" max="12" width="6.7109375" bestFit="1" customWidth="1"/>
    <col min="13" max="13" width="7.140625" bestFit="1" customWidth="1"/>
    <col min="14" max="14" width="5.7109375" bestFit="1" customWidth="1"/>
    <col min="15" max="15" width="7.7109375" bestFit="1" customWidth="1"/>
    <col min="16" max="16" width="6.28515625" bestFit="1" customWidth="1"/>
    <col min="17" max="17" width="14.28515625" bestFit="1" customWidth="1"/>
  </cols>
  <sheetData>
    <row r="1" spans="1:9" x14ac:dyDescent="0.25">
      <c r="A1" s="4" t="s">
        <v>21</v>
      </c>
      <c r="B1" s="5" t="s">
        <v>22</v>
      </c>
      <c r="C1" s="6" t="s">
        <v>75</v>
      </c>
      <c r="D1" s="6" t="s">
        <v>74</v>
      </c>
      <c r="E1" s="7" t="s">
        <v>25</v>
      </c>
      <c r="F1"/>
      <c r="G1"/>
      <c r="H1"/>
      <c r="I1"/>
    </row>
    <row r="2" spans="1:9" x14ac:dyDescent="0.25">
      <c r="A2" s="8" t="str">
        <f>'Player Weights'!A14</f>
        <v xml:space="preserve">SlickJoey865457, </v>
      </c>
      <c r="B2" s="9">
        <f>'Player Weights'!R14</f>
        <v>0.16546762589928055</v>
      </c>
      <c r="C2" s="10">
        <f t="shared" ref="C2:C44" si="0">((1-B2) * 6000000) * 1.33</f>
        <v>6659568.3453237414</v>
      </c>
      <c r="D2" s="10">
        <f t="shared" ref="D2:D44" si="1">ROUNDDOWN((C2 / 500000), 0) * 500000</f>
        <v>6500000</v>
      </c>
      <c r="E2" s="11">
        <f t="shared" ref="E2:E44" si="2">IF(D2&gt;6000000, 6000000, IF(D2&lt;500000, 500000, D2))</f>
        <v>6000000</v>
      </c>
      <c r="F2"/>
      <c r="G2"/>
      <c r="H2"/>
      <c r="I2"/>
    </row>
    <row r="3" spans="1:9" x14ac:dyDescent="0.25">
      <c r="A3" s="8" t="str">
        <f>'Player Weights'!A15</f>
        <v xml:space="preserve">Sanchin, </v>
      </c>
      <c r="B3" s="9">
        <f>'Player Weights'!R15</f>
        <v>0.25899280575539568</v>
      </c>
      <c r="C3" s="10">
        <f t="shared" si="0"/>
        <v>5913237.4100719439</v>
      </c>
      <c r="D3" s="10">
        <f t="shared" si="1"/>
        <v>5500000</v>
      </c>
      <c r="E3" s="11">
        <f t="shared" si="2"/>
        <v>5500000</v>
      </c>
      <c r="F3"/>
      <c r="G3"/>
      <c r="H3"/>
      <c r="I3"/>
    </row>
    <row r="4" spans="1:9" x14ac:dyDescent="0.25">
      <c r="A4" s="8" t="str">
        <f>'Player Weights'!A16</f>
        <v xml:space="preserve">Salt OG5, </v>
      </c>
      <c r="B4" s="9">
        <f>'Player Weights'!R16</f>
        <v>0.34892086330935246</v>
      </c>
      <c r="C4" s="10">
        <f t="shared" si="0"/>
        <v>5195611.5107913679</v>
      </c>
      <c r="D4" s="10">
        <f t="shared" si="1"/>
        <v>5000000</v>
      </c>
      <c r="E4" s="11">
        <f t="shared" si="2"/>
        <v>5000000</v>
      </c>
      <c r="F4"/>
      <c r="G4"/>
      <c r="H4"/>
      <c r="I4"/>
    </row>
    <row r="5" spans="1:9" x14ac:dyDescent="0.25">
      <c r="A5" s="8" t="str">
        <f>'Player Weights'!A17</f>
        <v xml:space="preserve">Bport Lax Beast, </v>
      </c>
      <c r="B5" s="9">
        <f>'Player Weights'!R17</f>
        <v>0.38489208633093519</v>
      </c>
      <c r="C5" s="10">
        <f t="shared" si="0"/>
        <v>4908561.1510791369</v>
      </c>
      <c r="D5" s="10">
        <f t="shared" si="1"/>
        <v>4500000</v>
      </c>
      <c r="E5" s="11">
        <f t="shared" si="2"/>
        <v>4500000</v>
      </c>
      <c r="F5"/>
      <c r="G5"/>
      <c r="H5"/>
      <c r="I5"/>
    </row>
    <row r="6" spans="1:9" x14ac:dyDescent="0.25">
      <c r="A6" s="8" t="str">
        <f>'Player Weights'!A18</f>
        <v xml:space="preserve">Ballzy06, </v>
      </c>
      <c r="B6" s="9">
        <f>'Player Weights'!R18</f>
        <v>0.3920863309352518</v>
      </c>
      <c r="C6" s="10">
        <f t="shared" si="0"/>
        <v>4851151.0791366911</v>
      </c>
      <c r="D6" s="10">
        <f t="shared" si="1"/>
        <v>4500000</v>
      </c>
      <c r="E6" s="11">
        <f t="shared" si="2"/>
        <v>4500000</v>
      </c>
      <c r="F6"/>
      <c r="G6"/>
      <c r="H6"/>
      <c r="I6"/>
    </row>
    <row r="7" spans="1:9" x14ac:dyDescent="0.25">
      <c r="A7" s="8" t="str">
        <f>'Player Weights'!A19</f>
        <v xml:space="preserve">xxmax88sniperxx, </v>
      </c>
      <c r="B7" s="9">
        <f>'Player Weights'!R19</f>
        <v>0.42086330935251792</v>
      </c>
      <c r="C7" s="10">
        <f t="shared" si="0"/>
        <v>4621510.7913669078</v>
      </c>
      <c r="D7" s="10">
        <f t="shared" si="1"/>
        <v>4500000</v>
      </c>
      <c r="E7" s="11">
        <f t="shared" si="2"/>
        <v>4500000</v>
      </c>
      <c r="F7"/>
      <c r="G7"/>
      <c r="H7"/>
      <c r="I7"/>
    </row>
    <row r="8" spans="1:9" x14ac:dyDescent="0.25">
      <c r="A8" s="8" t="str">
        <f>'Player Weights'!A20</f>
        <v xml:space="preserve">e n v i z n, </v>
      </c>
      <c r="B8" s="9">
        <f>'Player Weights'!R20</f>
        <v>0.42805755395683454</v>
      </c>
      <c r="C8" s="10">
        <f t="shared" si="0"/>
        <v>4564100.719424461</v>
      </c>
      <c r="D8" s="10">
        <f t="shared" si="1"/>
        <v>4500000</v>
      </c>
      <c r="E8" s="11">
        <f t="shared" si="2"/>
        <v>4500000</v>
      </c>
      <c r="F8"/>
      <c r="G8"/>
      <c r="H8"/>
      <c r="I8"/>
    </row>
    <row r="9" spans="1:9" x14ac:dyDescent="0.25">
      <c r="A9" s="8" t="str">
        <f>'Player Weights'!A21</f>
        <v xml:space="preserve">P4rty b0ii, </v>
      </c>
      <c r="B9" s="9">
        <f>'Player Weights'!R21</f>
        <v>0.43165467625899279</v>
      </c>
      <c r="C9" s="10">
        <f t="shared" si="0"/>
        <v>4535395.6834532376</v>
      </c>
      <c r="D9" s="10">
        <f t="shared" si="1"/>
        <v>4500000</v>
      </c>
      <c r="E9" s="11">
        <f t="shared" si="2"/>
        <v>4500000</v>
      </c>
      <c r="F9"/>
      <c r="G9"/>
      <c r="H9"/>
      <c r="I9"/>
    </row>
    <row r="10" spans="1:9" x14ac:dyDescent="0.25">
      <c r="A10" s="8" t="str">
        <f>'Player Weights'!A22</f>
        <v xml:space="preserve">Mr Clutch5712, </v>
      </c>
      <c r="B10" s="9">
        <f>'Player Weights'!R22</f>
        <v>0.4532374100719424</v>
      </c>
      <c r="C10" s="10">
        <f t="shared" si="0"/>
        <v>4363165.4676259002</v>
      </c>
      <c r="D10" s="10">
        <f t="shared" si="1"/>
        <v>4000000</v>
      </c>
      <c r="E10" s="11">
        <f t="shared" si="2"/>
        <v>4000000</v>
      </c>
      <c r="F10"/>
      <c r="G10"/>
      <c r="H10"/>
      <c r="I10"/>
    </row>
    <row r="11" spans="1:9" x14ac:dyDescent="0.25">
      <c r="A11" s="8" t="str">
        <f>'Player Weights'!A23</f>
        <v xml:space="preserve">Deadeye83, </v>
      </c>
      <c r="B11" s="9">
        <f>'Player Weights'!R23</f>
        <v>0.46402877697841727</v>
      </c>
      <c r="C11" s="10">
        <f t="shared" si="0"/>
        <v>4277050.35971223</v>
      </c>
      <c r="D11" s="10">
        <f t="shared" si="1"/>
        <v>4000000</v>
      </c>
      <c r="E11" s="11">
        <f t="shared" si="2"/>
        <v>4000000</v>
      </c>
      <c r="F11"/>
      <c r="G11"/>
      <c r="H11"/>
      <c r="I11"/>
    </row>
    <row r="12" spans="1:9" x14ac:dyDescent="0.25">
      <c r="A12" s="8" t="str">
        <f>'Player Weights'!A24</f>
        <v xml:space="preserve">R0WDY51, </v>
      </c>
      <c r="B12" s="9">
        <f>'Player Weights'!R24</f>
        <v>0.52517985611510787</v>
      </c>
      <c r="C12" s="10">
        <f t="shared" si="0"/>
        <v>3789064.7482014392</v>
      </c>
      <c r="D12" s="10">
        <f t="shared" si="1"/>
        <v>3500000</v>
      </c>
      <c r="E12" s="11">
        <f t="shared" si="2"/>
        <v>3500000</v>
      </c>
      <c r="F12"/>
      <c r="G12"/>
      <c r="H12"/>
      <c r="I12"/>
    </row>
    <row r="13" spans="1:9" x14ac:dyDescent="0.25">
      <c r="A13" s="8" t="str">
        <f>'Player Weights'!A25</f>
        <v xml:space="preserve">x Sals, </v>
      </c>
      <c r="B13" s="9">
        <f>'Player Weights'!R25</f>
        <v>0.52877697841726612</v>
      </c>
      <c r="C13" s="10">
        <f t="shared" si="0"/>
        <v>3760359.7122302167</v>
      </c>
      <c r="D13" s="10">
        <f t="shared" si="1"/>
        <v>3500000</v>
      </c>
      <c r="E13" s="11">
        <f t="shared" si="2"/>
        <v>3500000</v>
      </c>
      <c r="F13"/>
      <c r="G13"/>
      <c r="H13"/>
      <c r="I13"/>
    </row>
    <row r="14" spans="1:9" x14ac:dyDescent="0.25">
      <c r="A14" s="8" t="str">
        <f>'Player Weights'!A26</f>
        <v xml:space="preserve">DontFWithFred, </v>
      </c>
      <c r="B14" s="9">
        <f>'Player Weights'!R26</f>
        <v>0.55755395683453235</v>
      </c>
      <c r="C14" s="10">
        <f t="shared" si="0"/>
        <v>3530719.4244604325</v>
      </c>
      <c r="D14" s="10">
        <f t="shared" si="1"/>
        <v>3500000</v>
      </c>
      <c r="E14" s="11">
        <f t="shared" si="2"/>
        <v>3500000</v>
      </c>
      <c r="F14"/>
      <c r="G14"/>
      <c r="H14"/>
      <c r="I14"/>
    </row>
    <row r="15" spans="1:9" x14ac:dyDescent="0.25">
      <c r="A15" s="8" t="str">
        <f>'Player Weights'!A27</f>
        <v xml:space="preserve">Imperium aT, </v>
      </c>
      <c r="B15" s="9">
        <f>'Player Weights'!R27</f>
        <v>0.65467625899280568</v>
      </c>
      <c r="C15" s="10">
        <f t="shared" si="0"/>
        <v>2755683.4532374106</v>
      </c>
      <c r="D15" s="10">
        <f t="shared" si="1"/>
        <v>2500000</v>
      </c>
      <c r="E15" s="11">
        <f t="shared" si="2"/>
        <v>2500000</v>
      </c>
      <c r="F15"/>
      <c r="G15"/>
      <c r="H15"/>
      <c r="I15"/>
    </row>
    <row r="16" spans="1:9" x14ac:dyDescent="0.25">
      <c r="A16" s="8" t="str">
        <f>'Player Weights'!A28</f>
        <v xml:space="preserve">Krumm, </v>
      </c>
      <c r="B16" s="9">
        <f>'Player Weights'!R28</f>
        <v>0.65467625899280568</v>
      </c>
      <c r="C16" s="10">
        <f t="shared" si="0"/>
        <v>2755683.4532374106</v>
      </c>
      <c r="D16" s="10">
        <f t="shared" si="1"/>
        <v>2500000</v>
      </c>
      <c r="E16" s="11">
        <f t="shared" si="2"/>
        <v>2500000</v>
      </c>
      <c r="F16"/>
      <c r="G16"/>
      <c r="H16"/>
      <c r="I16"/>
    </row>
    <row r="17" spans="1:9" x14ac:dyDescent="0.25">
      <c r="A17" s="8" t="str">
        <f>'Player Weights'!A29</f>
        <v xml:space="preserve">FALLN PEACEKEEPER, </v>
      </c>
      <c r="B17" s="9">
        <f>'Player Weights'!R29</f>
        <v>0.67625899280575541</v>
      </c>
      <c r="C17" s="10">
        <f t="shared" si="0"/>
        <v>2583453.2374100718</v>
      </c>
      <c r="D17" s="10">
        <f t="shared" si="1"/>
        <v>2500000</v>
      </c>
      <c r="E17" s="11">
        <f t="shared" si="2"/>
        <v>2500000</v>
      </c>
      <c r="F17"/>
      <c r="G17"/>
      <c r="H17"/>
      <c r="I17"/>
    </row>
    <row r="18" spans="1:9" x14ac:dyDescent="0.25">
      <c r="A18" s="8" t="str">
        <f>'Player Weights'!A30</f>
        <v xml:space="preserve">Condem3dKn1ght, </v>
      </c>
      <c r="B18" s="9">
        <f>'Player Weights'!R30</f>
        <v>0.69064748201438841</v>
      </c>
      <c r="C18" s="10">
        <f t="shared" si="0"/>
        <v>2468633.0935251806</v>
      </c>
      <c r="D18" s="10">
        <f t="shared" si="1"/>
        <v>2000000</v>
      </c>
      <c r="E18" s="11">
        <f t="shared" si="2"/>
        <v>2000000</v>
      </c>
      <c r="F18"/>
      <c r="G18"/>
      <c r="H18"/>
      <c r="I18"/>
    </row>
    <row r="19" spans="1:9" x14ac:dyDescent="0.25">
      <c r="A19" s="8" t="str">
        <f>'Player Weights'!A31</f>
        <v xml:space="preserve">RGA BEAS MODE, </v>
      </c>
      <c r="B19" s="9">
        <f>'Player Weights'!R31</f>
        <v>0.69424460431654678</v>
      </c>
      <c r="C19" s="10">
        <f t="shared" si="0"/>
        <v>2439928.0575539568</v>
      </c>
      <c r="D19" s="10">
        <f t="shared" si="1"/>
        <v>2000000</v>
      </c>
      <c r="E19" s="11">
        <f t="shared" si="2"/>
        <v>2000000</v>
      </c>
      <c r="F19"/>
      <c r="G19"/>
      <c r="H19"/>
      <c r="I19"/>
    </row>
    <row r="20" spans="1:9" x14ac:dyDescent="0.25">
      <c r="A20" s="8" t="str">
        <f>'Player Weights'!A32</f>
        <v xml:space="preserve">BROTHER forsakn, </v>
      </c>
      <c r="B20" s="9">
        <f>'Player Weights'!R32</f>
        <v>0.70863309352517978</v>
      </c>
      <c r="C20" s="10">
        <f t="shared" si="0"/>
        <v>2325107.9136690656</v>
      </c>
      <c r="D20" s="10">
        <f t="shared" si="1"/>
        <v>2000000</v>
      </c>
      <c r="E20" s="11">
        <f t="shared" si="2"/>
        <v>2000000</v>
      </c>
      <c r="F20"/>
      <c r="G20"/>
      <c r="H20"/>
      <c r="I20"/>
    </row>
    <row r="21" spans="1:9" x14ac:dyDescent="0.25">
      <c r="A21" s="8" t="str">
        <f>'Player Weights'!A33</f>
        <v xml:space="preserve">PhysicalPhoenix, </v>
      </c>
      <c r="B21" s="9">
        <f>'Player Weights'!R33</f>
        <v>0.71223021582733814</v>
      </c>
      <c r="C21" s="10">
        <f t="shared" si="0"/>
        <v>2296402.8776978417</v>
      </c>
      <c r="D21" s="10">
        <f t="shared" si="1"/>
        <v>2000000</v>
      </c>
      <c r="E21" s="11">
        <f t="shared" si="2"/>
        <v>2000000</v>
      </c>
      <c r="F21"/>
      <c r="G21"/>
      <c r="H21"/>
      <c r="I21"/>
    </row>
    <row r="22" spans="1:9" x14ac:dyDescent="0.25">
      <c r="A22" s="8" t="str">
        <f>'Player Weights'!A34</f>
        <v xml:space="preserve">GTjerz17, </v>
      </c>
      <c r="B22" s="9">
        <f>'Player Weights'!R34</f>
        <v>0.77338129496402874</v>
      </c>
      <c r="C22" s="10">
        <f t="shared" si="0"/>
        <v>1808417.2661870506</v>
      </c>
      <c r="D22" s="10">
        <f t="shared" si="1"/>
        <v>1500000</v>
      </c>
      <c r="E22" s="11">
        <f t="shared" si="2"/>
        <v>1500000</v>
      </c>
      <c r="F22"/>
      <c r="G22"/>
      <c r="H22"/>
      <c r="I22"/>
    </row>
    <row r="23" spans="1:9" x14ac:dyDescent="0.25">
      <c r="A23" s="8" t="str">
        <f>'Player Weights'!A35</f>
        <v xml:space="preserve">HERMANaTOR17, </v>
      </c>
      <c r="B23" s="9">
        <f>'Player Weights'!R35</f>
        <v>0.77338129496402874</v>
      </c>
      <c r="C23" s="10">
        <f t="shared" si="0"/>
        <v>1808417.2661870506</v>
      </c>
      <c r="D23" s="10">
        <f t="shared" si="1"/>
        <v>1500000</v>
      </c>
      <c r="E23" s="11">
        <f t="shared" si="2"/>
        <v>1500000</v>
      </c>
      <c r="F23"/>
      <c r="G23"/>
      <c r="H23"/>
      <c r="I23"/>
    </row>
    <row r="24" spans="1:9" x14ac:dyDescent="0.25">
      <c r="A24" s="8" t="str">
        <f>'Player Weights'!A36</f>
        <v xml:space="preserve">Seahawk1032, </v>
      </c>
      <c r="B24" s="9">
        <f>'Player Weights'!R36</f>
        <v>0.77338129496402874</v>
      </c>
      <c r="C24" s="10">
        <f t="shared" si="0"/>
        <v>1808417.2661870506</v>
      </c>
      <c r="D24" s="10">
        <f t="shared" si="1"/>
        <v>1500000</v>
      </c>
      <c r="E24" s="11">
        <f t="shared" si="2"/>
        <v>1500000</v>
      </c>
      <c r="F24"/>
      <c r="G24"/>
      <c r="H24"/>
      <c r="I24"/>
    </row>
    <row r="25" spans="1:9" x14ac:dyDescent="0.25">
      <c r="A25" s="8" t="str">
        <f>'Player Weights'!A37</f>
        <v xml:space="preserve">j LEMIEAUX63, </v>
      </c>
      <c r="B25" s="9">
        <f>'Player Weights'!R37</f>
        <v>0.7769784172661871</v>
      </c>
      <c r="C25" s="10">
        <f t="shared" si="0"/>
        <v>1779712.230215827</v>
      </c>
      <c r="D25" s="10">
        <f t="shared" si="1"/>
        <v>1500000</v>
      </c>
      <c r="E25" s="11">
        <f t="shared" si="2"/>
        <v>1500000</v>
      </c>
      <c r="F25"/>
      <c r="G25"/>
      <c r="H25"/>
      <c r="I25"/>
    </row>
    <row r="26" spans="1:9" x14ac:dyDescent="0.25">
      <c r="A26" s="8" t="str">
        <f>'Player Weights'!A38</f>
        <v xml:space="preserve">ov S1AY3R, </v>
      </c>
      <c r="B26" s="9">
        <f>'Player Weights'!R38</f>
        <v>0.78417266187050361</v>
      </c>
      <c r="C26" s="10">
        <f t="shared" si="0"/>
        <v>1722302.1582733814</v>
      </c>
      <c r="D26" s="10">
        <f t="shared" si="1"/>
        <v>1500000</v>
      </c>
      <c r="E26" s="11">
        <f t="shared" si="2"/>
        <v>1500000</v>
      </c>
      <c r="F26"/>
      <c r="G26"/>
      <c r="H26"/>
      <c r="I26"/>
    </row>
    <row r="27" spans="1:9" x14ac:dyDescent="0.25">
      <c r="A27" s="8" t="str">
        <f>'Player Weights'!A39</f>
        <v xml:space="preserve">trumpetguy200, </v>
      </c>
      <c r="B27" s="9">
        <f>'Player Weights'!R39</f>
        <v>0.78417266187050361</v>
      </c>
      <c r="C27" s="10">
        <f t="shared" si="0"/>
        <v>1722302.1582733814</v>
      </c>
      <c r="D27" s="10">
        <f t="shared" si="1"/>
        <v>1500000</v>
      </c>
      <c r="E27" s="11">
        <f t="shared" si="2"/>
        <v>1500000</v>
      </c>
      <c r="F27"/>
      <c r="G27"/>
      <c r="H27"/>
      <c r="I27"/>
    </row>
    <row r="28" spans="1:9" x14ac:dyDescent="0.25">
      <c r="A28" s="8" t="str">
        <f>'Player Weights'!A40</f>
        <v xml:space="preserve">Jarhead 4L, </v>
      </c>
      <c r="B28" s="9">
        <f>'Player Weights'!R40</f>
        <v>0.79136690647482011</v>
      </c>
      <c r="C28" s="10">
        <f t="shared" si="0"/>
        <v>1664892.0863309356</v>
      </c>
      <c r="D28" s="10">
        <f t="shared" si="1"/>
        <v>1500000</v>
      </c>
      <c r="E28" s="11">
        <f t="shared" si="2"/>
        <v>1500000</v>
      </c>
      <c r="F28"/>
      <c r="G28"/>
      <c r="H28"/>
      <c r="I28"/>
    </row>
    <row r="29" spans="1:9" x14ac:dyDescent="0.25">
      <c r="A29" s="8" t="str">
        <f>'Player Weights'!A41</f>
        <v xml:space="preserve">ManualClapper, </v>
      </c>
      <c r="B29" s="9">
        <f>'Player Weights'!R41</f>
        <v>0.80215827338129497</v>
      </c>
      <c r="C29" s="10">
        <f t="shared" si="0"/>
        <v>1578776.9784172664</v>
      </c>
      <c r="D29" s="10">
        <f t="shared" si="1"/>
        <v>1500000</v>
      </c>
      <c r="E29" s="11">
        <f t="shared" si="2"/>
        <v>1500000</v>
      </c>
      <c r="F29"/>
      <c r="G29"/>
      <c r="H29"/>
      <c r="I29"/>
    </row>
    <row r="30" spans="1:9" x14ac:dyDescent="0.25">
      <c r="A30" s="8" t="str">
        <f>'Player Weights'!A42</f>
        <v xml:space="preserve">Blacksoxabm, </v>
      </c>
      <c r="B30" s="9">
        <f>'Player Weights'!R42</f>
        <v>0.85251798561151071</v>
      </c>
      <c r="C30" s="10">
        <f t="shared" si="0"/>
        <v>1176906.4748201445</v>
      </c>
      <c r="D30" s="10">
        <f t="shared" si="1"/>
        <v>1000000</v>
      </c>
      <c r="E30" s="11">
        <f t="shared" si="2"/>
        <v>1000000</v>
      </c>
      <c r="F30"/>
      <c r="G30"/>
      <c r="H30"/>
      <c r="I30"/>
    </row>
    <row r="31" spans="1:9" x14ac:dyDescent="0.25">
      <c r="A31" s="8" t="str">
        <f>'Player Weights'!A43</f>
        <v xml:space="preserve">H 3 l l R 4 Z R, </v>
      </c>
      <c r="B31" s="9">
        <f>'Player Weights'!R43</f>
        <v>0.85611510791366907</v>
      </c>
      <c r="C31" s="10">
        <f t="shared" si="0"/>
        <v>1148201.4388489209</v>
      </c>
      <c r="D31" s="10">
        <f t="shared" si="1"/>
        <v>1000000</v>
      </c>
      <c r="E31" s="11">
        <f t="shared" si="2"/>
        <v>1000000</v>
      </c>
      <c r="F31"/>
      <c r="G31"/>
      <c r="H31"/>
      <c r="I31"/>
    </row>
    <row r="32" spans="1:9" x14ac:dyDescent="0.25">
      <c r="A32" s="8" t="str">
        <f>'Player Weights'!A44</f>
        <v xml:space="preserve">Larry810, </v>
      </c>
      <c r="B32" s="9">
        <f>'Player Weights'!R44</f>
        <v>0.86330935251798557</v>
      </c>
      <c r="C32" s="10">
        <f t="shared" si="0"/>
        <v>1090791.3669064753</v>
      </c>
      <c r="D32" s="10">
        <f t="shared" si="1"/>
        <v>1000000</v>
      </c>
      <c r="E32" s="11">
        <f t="shared" si="2"/>
        <v>1000000</v>
      </c>
      <c r="F32"/>
      <c r="G32"/>
      <c r="H32"/>
      <c r="I32"/>
    </row>
    <row r="33" spans="1:9" x14ac:dyDescent="0.25">
      <c r="A33" s="8" t="str">
        <f>'Player Weights'!A45</f>
        <v xml:space="preserve">GratGA, </v>
      </c>
      <c r="B33" s="9">
        <f>'Player Weights'!R45</f>
        <v>0.86690647482014394</v>
      </c>
      <c r="C33" s="10">
        <f t="shared" si="0"/>
        <v>1062086.3309352514</v>
      </c>
      <c r="D33" s="10">
        <f t="shared" si="1"/>
        <v>1000000</v>
      </c>
      <c r="E33" s="11">
        <f t="shared" si="2"/>
        <v>1000000</v>
      </c>
      <c r="F33"/>
      <c r="G33"/>
      <c r="H33"/>
      <c r="I33"/>
    </row>
    <row r="34" spans="1:9" x14ac:dyDescent="0.25">
      <c r="A34" s="8" t="str">
        <f>'Player Weights'!A46</f>
        <v xml:space="preserve">mcmuffs, </v>
      </c>
      <c r="B34" s="9">
        <f>'Player Weights'!R46</f>
        <v>0.86690647482014394</v>
      </c>
      <c r="C34" s="10">
        <f t="shared" si="0"/>
        <v>1062086.3309352514</v>
      </c>
      <c r="D34" s="10">
        <f t="shared" si="1"/>
        <v>1000000</v>
      </c>
      <c r="E34" s="11">
        <f t="shared" si="2"/>
        <v>1000000</v>
      </c>
      <c r="F34"/>
      <c r="G34"/>
      <c r="H34"/>
      <c r="I34"/>
    </row>
    <row r="35" spans="1:9" x14ac:dyDescent="0.25">
      <c r="A35" s="8" t="str">
        <f>'Player Weights'!A47</f>
        <v xml:space="preserve">zs1l3ntk1lla, </v>
      </c>
      <c r="B35" s="9">
        <f>'Player Weights'!R47</f>
        <v>0.86690647482014394</v>
      </c>
      <c r="C35" s="10">
        <f t="shared" si="0"/>
        <v>1062086.3309352514</v>
      </c>
      <c r="D35" s="10">
        <f t="shared" si="1"/>
        <v>1000000</v>
      </c>
      <c r="E35" s="11">
        <f t="shared" si="2"/>
        <v>1000000</v>
      </c>
      <c r="F35"/>
      <c r="G35"/>
      <c r="H35"/>
      <c r="I35"/>
    </row>
    <row r="36" spans="1:9" x14ac:dyDescent="0.25">
      <c r="A36" s="8" t="str">
        <f>'Player Weights'!A48</f>
        <v xml:space="preserve">Preacher2153, </v>
      </c>
      <c r="B36" s="9">
        <f>'Player Weights'!R48</f>
        <v>0.87410071942446044</v>
      </c>
      <c r="C36" s="10">
        <f t="shared" si="0"/>
        <v>1004676.2589928058</v>
      </c>
      <c r="D36" s="10">
        <f t="shared" si="1"/>
        <v>1000000</v>
      </c>
      <c r="E36" s="11">
        <f t="shared" si="2"/>
        <v>1000000</v>
      </c>
      <c r="F36"/>
      <c r="G36"/>
      <c r="H36"/>
      <c r="I36"/>
    </row>
    <row r="37" spans="1:9" x14ac:dyDescent="0.25">
      <c r="A37" s="8" t="str">
        <f>'Player Weights'!A49</f>
        <v xml:space="preserve">yngwieesque, </v>
      </c>
      <c r="B37" s="9">
        <f>'Player Weights'!R49</f>
        <v>0.87410071942446044</v>
      </c>
      <c r="C37" s="10">
        <f t="shared" si="0"/>
        <v>1004676.2589928058</v>
      </c>
      <c r="D37" s="10">
        <f t="shared" si="1"/>
        <v>1000000</v>
      </c>
      <c r="E37" s="11">
        <f t="shared" si="2"/>
        <v>1000000</v>
      </c>
      <c r="F37"/>
      <c r="G37"/>
      <c r="H37"/>
      <c r="I37"/>
    </row>
    <row r="38" spans="1:9" x14ac:dyDescent="0.25">
      <c r="A38" s="8" t="str">
        <f>'Player Weights'!A50</f>
        <v xml:space="preserve">Mrnuggetmaster, </v>
      </c>
      <c r="B38" s="9">
        <f>'Player Weights'!R50</f>
        <v>0.89568345323740994</v>
      </c>
      <c r="C38" s="10">
        <f t="shared" si="0"/>
        <v>832446.04316546873</v>
      </c>
      <c r="D38" s="10">
        <f t="shared" si="1"/>
        <v>500000</v>
      </c>
      <c r="E38" s="11">
        <f t="shared" si="2"/>
        <v>500000</v>
      </c>
      <c r="F38"/>
      <c r="G38"/>
      <c r="H38"/>
      <c r="I38"/>
    </row>
    <row r="39" spans="1:9" x14ac:dyDescent="0.25">
      <c r="A39" s="8" t="str">
        <f>'Player Weights'!A51</f>
        <v xml:space="preserve">XxElementalxX, </v>
      </c>
      <c r="B39" s="9">
        <f>'Player Weights'!R51</f>
        <v>0.90287769784172667</v>
      </c>
      <c r="C39" s="10">
        <f t="shared" si="0"/>
        <v>775035.97122302116</v>
      </c>
      <c r="D39" s="10">
        <f t="shared" si="1"/>
        <v>500000</v>
      </c>
      <c r="E39" s="11">
        <f t="shared" si="2"/>
        <v>500000</v>
      </c>
      <c r="F39"/>
      <c r="G39"/>
      <c r="H39"/>
      <c r="I39"/>
    </row>
    <row r="40" spans="1:9" x14ac:dyDescent="0.25">
      <c r="A40" s="8" t="str">
        <f>'Player Weights'!A52</f>
        <v xml:space="preserve">NorthWoods44, </v>
      </c>
      <c r="B40" s="9">
        <f>'Player Weights'!R52</f>
        <v>0.9460431654676259</v>
      </c>
      <c r="C40" s="10">
        <f t="shared" si="0"/>
        <v>430575.53956834535</v>
      </c>
      <c r="D40" s="10">
        <f t="shared" si="1"/>
        <v>0</v>
      </c>
      <c r="E40" s="11">
        <f t="shared" si="2"/>
        <v>500000</v>
      </c>
      <c r="F40"/>
      <c r="G40"/>
      <c r="H40"/>
      <c r="I40"/>
    </row>
    <row r="41" spans="1:9" x14ac:dyDescent="0.25">
      <c r="A41" s="8" t="str">
        <f>'Player Weights'!A53</f>
        <v xml:space="preserve">Shawn Bleau, </v>
      </c>
      <c r="B41" s="9">
        <f>'Player Weights'!R53</f>
        <v>0.9460431654676259</v>
      </c>
      <c r="C41" s="10">
        <f t="shared" si="0"/>
        <v>430575.53956834535</v>
      </c>
      <c r="D41" s="10">
        <f t="shared" si="1"/>
        <v>0</v>
      </c>
      <c r="E41" s="11">
        <f t="shared" si="2"/>
        <v>500000</v>
      </c>
      <c r="F41"/>
      <c r="G41"/>
      <c r="H41"/>
      <c r="I41"/>
    </row>
    <row r="42" spans="1:9" x14ac:dyDescent="0.25">
      <c r="A42" s="8" t="str">
        <f>'Player Weights'!A54</f>
        <v xml:space="preserve">The HockeyHoser, </v>
      </c>
      <c r="B42" s="9">
        <f>'Player Weights'!R54</f>
        <v>0.95683453237410077</v>
      </c>
      <c r="C42" s="10">
        <f t="shared" si="0"/>
        <v>344460.43165467592</v>
      </c>
      <c r="D42" s="10">
        <f t="shared" si="1"/>
        <v>0</v>
      </c>
      <c r="E42" s="11">
        <f t="shared" si="2"/>
        <v>500000</v>
      </c>
      <c r="F42"/>
      <c r="G42"/>
      <c r="H42"/>
      <c r="I42"/>
    </row>
    <row r="43" spans="1:9" x14ac:dyDescent="0.25">
      <c r="A43" s="8" t="str">
        <f>'Player Weights'!A55</f>
        <v xml:space="preserve">I Feel Evil, </v>
      </c>
      <c r="B43" s="9">
        <f>'Player Weights'!R55</f>
        <v>0.96043165467625891</v>
      </c>
      <c r="C43" s="10">
        <f t="shared" si="0"/>
        <v>315755.39568345394</v>
      </c>
      <c r="D43" s="10">
        <f t="shared" si="1"/>
        <v>0</v>
      </c>
      <c r="E43" s="11">
        <f t="shared" si="2"/>
        <v>500000</v>
      </c>
      <c r="F43"/>
      <c r="G43"/>
      <c r="H43"/>
      <c r="I43"/>
    </row>
    <row r="44" spans="1:9" x14ac:dyDescent="0.25">
      <c r="A44" s="18" t="str">
        <f>'Player Weights'!A56</f>
        <v xml:space="preserve">X lascivious X, </v>
      </c>
      <c r="B44" s="30">
        <f>'Player Weights'!R56</f>
        <v>0.96402877697841727</v>
      </c>
      <c r="C44" s="10">
        <f t="shared" si="0"/>
        <v>287050.35971223022</v>
      </c>
      <c r="D44" s="10">
        <f t="shared" si="1"/>
        <v>0</v>
      </c>
      <c r="E44" s="11">
        <f t="shared" si="2"/>
        <v>500000</v>
      </c>
      <c r="F44"/>
      <c r="G44"/>
      <c r="H44"/>
      <c r="I44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D3" sqref="D3"/>
    </sheetView>
  </sheetViews>
  <sheetFormatPr defaultColWidth="16.7109375" defaultRowHeight="15" x14ac:dyDescent="0.25"/>
  <cols>
    <col min="1" max="1" width="4.28515625" bestFit="1" customWidth="1"/>
    <col min="2" max="2" width="18.28515625" bestFit="1" customWidth="1"/>
    <col min="3" max="3" width="5.85546875" bestFit="1" customWidth="1"/>
    <col min="4" max="4" width="5.5703125" bestFit="1" customWidth="1"/>
    <col min="5" max="5" width="6" bestFit="1" customWidth="1"/>
    <col min="6" max="6" width="5.5703125" bestFit="1" customWidth="1"/>
    <col min="7" max="7" width="7.28515625" bestFit="1" customWidth="1"/>
    <col min="8" max="8" width="7.140625" bestFit="1" customWidth="1"/>
    <col min="9" max="9" width="6.28515625" bestFit="1" customWidth="1"/>
    <col min="10" max="10" width="5.7109375" bestFit="1" customWidth="1"/>
    <col min="11" max="11" width="5.28515625" bestFit="1" customWidth="1"/>
    <col min="12" max="12" width="4.140625" bestFit="1" customWidth="1"/>
    <col min="13" max="13" width="7.7109375" bestFit="1" customWidth="1"/>
  </cols>
  <sheetData>
    <row r="1" spans="1:15" x14ac:dyDescent="0.25">
      <c r="A1" s="44" t="s">
        <v>0</v>
      </c>
      <c r="B1" s="43" t="s">
        <v>96</v>
      </c>
      <c r="C1" s="43" t="s">
        <v>3</v>
      </c>
      <c r="D1" s="43" t="s">
        <v>95</v>
      </c>
      <c r="E1" s="43" t="s">
        <v>94</v>
      </c>
      <c r="F1" s="43" t="s">
        <v>93</v>
      </c>
      <c r="G1" s="43" t="s">
        <v>92</v>
      </c>
      <c r="H1" s="43" t="s">
        <v>91</v>
      </c>
      <c r="I1" s="43" t="s">
        <v>90</v>
      </c>
      <c r="J1" s="43" t="s">
        <v>89</v>
      </c>
      <c r="K1" s="43" t="s">
        <v>88</v>
      </c>
      <c r="L1" s="43" t="s">
        <v>87</v>
      </c>
      <c r="M1" s="43" t="s">
        <v>86</v>
      </c>
      <c r="N1" s="43" t="s">
        <v>85</v>
      </c>
      <c r="O1" s="42" t="s">
        <v>5</v>
      </c>
    </row>
    <row r="2" spans="1:15" x14ac:dyDescent="0.25">
      <c r="A2" s="38">
        <v>1</v>
      </c>
      <c r="B2" s="37" t="s">
        <v>84</v>
      </c>
      <c r="C2" s="36">
        <v>5</v>
      </c>
      <c r="D2" s="36">
        <v>126</v>
      </c>
      <c r="E2" s="36">
        <v>29</v>
      </c>
      <c r="F2" s="36">
        <v>97</v>
      </c>
      <c r="G2" s="36">
        <v>5.8</v>
      </c>
      <c r="H2" s="36">
        <v>0.77</v>
      </c>
      <c r="I2" s="36">
        <v>300</v>
      </c>
      <c r="J2" s="36">
        <v>0</v>
      </c>
      <c r="K2" s="36">
        <v>1</v>
      </c>
      <c r="L2" s="36">
        <v>4</v>
      </c>
      <c r="M2" s="36">
        <v>0</v>
      </c>
      <c r="N2" s="41">
        <v>0</v>
      </c>
      <c r="O2" s="40">
        <v>0</v>
      </c>
    </row>
    <row r="3" spans="1:15" x14ac:dyDescent="0.25">
      <c r="A3" s="38">
        <v>2</v>
      </c>
      <c r="B3" s="37" t="s">
        <v>83</v>
      </c>
      <c r="C3" s="36">
        <v>11</v>
      </c>
      <c r="D3" s="36">
        <v>160</v>
      </c>
      <c r="E3" s="36">
        <v>21</v>
      </c>
      <c r="F3" s="36">
        <v>139</v>
      </c>
      <c r="G3" s="36">
        <v>1.88</v>
      </c>
      <c r="H3" s="36">
        <v>0.86899999999999999</v>
      </c>
      <c r="I3" s="36">
        <v>672</v>
      </c>
      <c r="J3" s="36">
        <v>2</v>
      </c>
      <c r="K3" s="36">
        <v>8</v>
      </c>
      <c r="L3" s="36">
        <v>2</v>
      </c>
      <c r="M3" s="36">
        <v>1</v>
      </c>
      <c r="N3" s="36">
        <v>1</v>
      </c>
      <c r="O3" s="35">
        <v>0</v>
      </c>
    </row>
    <row r="4" spans="1:15" x14ac:dyDescent="0.25">
      <c r="A4" s="38">
        <v>3</v>
      </c>
      <c r="B4" s="37" t="s">
        <v>82</v>
      </c>
      <c r="C4" s="36">
        <v>19</v>
      </c>
      <c r="D4" s="36">
        <v>278</v>
      </c>
      <c r="E4" s="36">
        <v>61</v>
      </c>
      <c r="F4" s="36">
        <v>217</v>
      </c>
      <c r="G4" s="36">
        <v>3.21</v>
      </c>
      <c r="H4" s="36">
        <v>0.78100000000000003</v>
      </c>
      <c r="I4" s="36">
        <v>1140</v>
      </c>
      <c r="J4" s="36">
        <v>2</v>
      </c>
      <c r="K4" s="36">
        <v>12</v>
      </c>
      <c r="L4" s="36">
        <v>7</v>
      </c>
      <c r="M4" s="36">
        <v>2</v>
      </c>
      <c r="N4" s="36">
        <v>3</v>
      </c>
      <c r="O4" s="35">
        <v>0</v>
      </c>
    </row>
    <row r="5" spans="1:15" x14ac:dyDescent="0.25">
      <c r="A5" s="38">
        <v>4</v>
      </c>
      <c r="B5" s="37" t="s">
        <v>81</v>
      </c>
      <c r="C5" s="36">
        <v>1</v>
      </c>
      <c r="D5" s="36">
        <v>18</v>
      </c>
      <c r="E5" s="36">
        <v>4</v>
      </c>
      <c r="F5" s="36">
        <v>14</v>
      </c>
      <c r="G5" s="36">
        <v>4</v>
      </c>
      <c r="H5" s="36">
        <v>0.77800000000000002</v>
      </c>
      <c r="I5" s="36">
        <v>60</v>
      </c>
      <c r="J5" s="36">
        <v>0</v>
      </c>
      <c r="K5" s="36">
        <v>0</v>
      </c>
      <c r="L5" s="36">
        <v>1</v>
      </c>
      <c r="M5" s="36">
        <v>0</v>
      </c>
      <c r="N5" s="36">
        <v>0</v>
      </c>
      <c r="O5" s="35">
        <v>0</v>
      </c>
    </row>
    <row r="6" spans="1:15" x14ac:dyDescent="0.25">
      <c r="A6" s="38">
        <v>5</v>
      </c>
      <c r="B6" s="37" t="s">
        <v>47</v>
      </c>
      <c r="C6" s="36">
        <v>3</v>
      </c>
      <c r="D6" s="36">
        <v>41</v>
      </c>
      <c r="E6" s="36">
        <v>8</v>
      </c>
      <c r="F6" s="36">
        <v>33</v>
      </c>
      <c r="G6" s="36">
        <v>2.67</v>
      </c>
      <c r="H6" s="36">
        <v>0.80500000000000005</v>
      </c>
      <c r="I6" s="36">
        <v>180</v>
      </c>
      <c r="J6" s="36">
        <v>0</v>
      </c>
      <c r="K6" s="36">
        <v>2</v>
      </c>
      <c r="L6" s="36">
        <v>1</v>
      </c>
      <c r="M6" s="36">
        <v>0</v>
      </c>
      <c r="N6" s="36">
        <v>0</v>
      </c>
      <c r="O6" s="35">
        <v>0</v>
      </c>
    </row>
    <row r="7" spans="1:15" x14ac:dyDescent="0.25">
      <c r="A7" s="38">
        <v>6</v>
      </c>
      <c r="B7" s="37" t="s">
        <v>52</v>
      </c>
      <c r="C7" s="36">
        <v>3</v>
      </c>
      <c r="D7" s="36">
        <v>38</v>
      </c>
      <c r="E7" s="36">
        <v>8</v>
      </c>
      <c r="F7" s="36">
        <v>30</v>
      </c>
      <c r="G7" s="36">
        <v>2.67</v>
      </c>
      <c r="H7" s="36">
        <v>0.78900000000000003</v>
      </c>
      <c r="I7" s="36">
        <v>180</v>
      </c>
      <c r="J7" s="36">
        <v>0</v>
      </c>
      <c r="K7" s="36">
        <v>2</v>
      </c>
      <c r="L7" s="36">
        <v>1</v>
      </c>
      <c r="M7" s="36">
        <v>0</v>
      </c>
      <c r="N7" s="36">
        <v>0</v>
      </c>
      <c r="O7" s="35">
        <v>0</v>
      </c>
    </row>
    <row r="8" spans="1:15" x14ac:dyDescent="0.25">
      <c r="A8" s="38">
        <v>7</v>
      </c>
      <c r="B8" s="37" t="s">
        <v>80</v>
      </c>
      <c r="C8" s="36">
        <v>16</v>
      </c>
      <c r="D8" s="36">
        <v>317</v>
      </c>
      <c r="E8" s="36">
        <v>67</v>
      </c>
      <c r="F8" s="36">
        <v>250</v>
      </c>
      <c r="G8" s="36">
        <v>4.12</v>
      </c>
      <c r="H8" s="36">
        <v>0.78900000000000003</v>
      </c>
      <c r="I8" s="36">
        <v>976</v>
      </c>
      <c r="J8" s="36">
        <v>1</v>
      </c>
      <c r="K8" s="36">
        <v>5</v>
      </c>
      <c r="L8" s="36">
        <v>11</v>
      </c>
      <c r="M8" s="36">
        <v>3</v>
      </c>
      <c r="N8" s="36">
        <v>0</v>
      </c>
      <c r="O8" s="35">
        <v>0</v>
      </c>
    </row>
    <row r="9" spans="1:15" x14ac:dyDescent="0.25">
      <c r="A9" s="38">
        <v>8</v>
      </c>
      <c r="B9" s="37" t="s">
        <v>59</v>
      </c>
      <c r="C9" s="36">
        <v>5</v>
      </c>
      <c r="D9" s="36">
        <v>82</v>
      </c>
      <c r="E9" s="36">
        <v>13</v>
      </c>
      <c r="F9" s="36">
        <v>69</v>
      </c>
      <c r="G9" s="36">
        <v>2.6</v>
      </c>
      <c r="H9" s="36">
        <v>0.84099999999999997</v>
      </c>
      <c r="I9" s="36">
        <v>300</v>
      </c>
      <c r="J9" s="36">
        <v>0</v>
      </c>
      <c r="K9" s="36">
        <v>4</v>
      </c>
      <c r="L9" s="36">
        <v>0</v>
      </c>
      <c r="M9" s="36">
        <v>1</v>
      </c>
      <c r="N9" s="36">
        <v>0</v>
      </c>
      <c r="O9" s="35">
        <v>0</v>
      </c>
    </row>
    <row r="10" spans="1:15" x14ac:dyDescent="0.25">
      <c r="A10" s="38">
        <v>9</v>
      </c>
      <c r="B10" s="37" t="s">
        <v>79</v>
      </c>
      <c r="C10" s="36">
        <v>4</v>
      </c>
      <c r="D10" s="36">
        <v>91</v>
      </c>
      <c r="E10" s="36">
        <v>19</v>
      </c>
      <c r="F10" s="36">
        <v>72</v>
      </c>
      <c r="G10" s="36">
        <v>4.75</v>
      </c>
      <c r="H10" s="36">
        <v>0.79100000000000004</v>
      </c>
      <c r="I10" s="36">
        <v>240</v>
      </c>
      <c r="J10" s="36">
        <v>0</v>
      </c>
      <c r="K10" s="36">
        <v>1</v>
      </c>
      <c r="L10" s="36">
        <v>2</v>
      </c>
      <c r="M10" s="36">
        <v>0</v>
      </c>
      <c r="N10" s="36">
        <v>0</v>
      </c>
      <c r="O10" s="35">
        <v>0</v>
      </c>
    </row>
    <row r="11" spans="1:15" x14ac:dyDescent="0.25">
      <c r="A11" s="38">
        <v>10</v>
      </c>
      <c r="B11" s="37" t="s">
        <v>51</v>
      </c>
      <c r="C11" s="36">
        <v>2</v>
      </c>
      <c r="D11" s="36">
        <v>34</v>
      </c>
      <c r="E11" s="36">
        <v>4</v>
      </c>
      <c r="F11" s="36">
        <v>30</v>
      </c>
      <c r="G11" s="36">
        <v>1.98</v>
      </c>
      <c r="H11" s="36">
        <v>0.88200000000000001</v>
      </c>
      <c r="I11" s="36">
        <v>121</v>
      </c>
      <c r="J11" s="36">
        <v>0</v>
      </c>
      <c r="K11" s="36">
        <v>2</v>
      </c>
      <c r="L11" s="36">
        <v>0</v>
      </c>
      <c r="M11" s="36">
        <v>1</v>
      </c>
      <c r="N11" s="36">
        <v>0</v>
      </c>
      <c r="O11" s="35">
        <v>0</v>
      </c>
    </row>
    <row r="12" spans="1:15" x14ac:dyDescent="0.25">
      <c r="A12" s="39">
        <v>11</v>
      </c>
      <c r="B12" s="37" t="s">
        <v>61</v>
      </c>
      <c r="C12" s="36">
        <v>1</v>
      </c>
      <c r="D12" s="36">
        <v>22</v>
      </c>
      <c r="E12" s="36">
        <v>7</v>
      </c>
      <c r="F12" s="36">
        <v>15</v>
      </c>
      <c r="G12" s="36">
        <v>7</v>
      </c>
      <c r="H12" s="36">
        <v>0.68200000000000005</v>
      </c>
      <c r="I12" s="36">
        <v>60</v>
      </c>
      <c r="J12" s="36">
        <v>0</v>
      </c>
      <c r="K12" s="36">
        <v>0</v>
      </c>
      <c r="L12" s="36">
        <v>1</v>
      </c>
      <c r="M12" s="36">
        <v>0</v>
      </c>
      <c r="N12" s="36">
        <v>0</v>
      </c>
      <c r="O12" s="35">
        <v>0</v>
      </c>
    </row>
    <row r="13" spans="1:15" x14ac:dyDescent="0.25">
      <c r="A13" s="38">
        <v>12</v>
      </c>
      <c r="B13" s="37" t="s">
        <v>78</v>
      </c>
      <c r="C13" s="36">
        <v>3</v>
      </c>
      <c r="D13" s="36">
        <v>30</v>
      </c>
      <c r="E13" s="36">
        <v>7</v>
      </c>
      <c r="F13" s="36">
        <v>23</v>
      </c>
      <c r="G13" s="36">
        <v>3.53</v>
      </c>
      <c r="H13" s="36">
        <v>0.76700000000000002</v>
      </c>
      <c r="I13" s="36">
        <v>119</v>
      </c>
      <c r="J13" s="36">
        <v>0</v>
      </c>
      <c r="K13" s="36">
        <v>1</v>
      </c>
      <c r="L13" s="36">
        <v>1</v>
      </c>
      <c r="M13" s="36">
        <v>0</v>
      </c>
      <c r="N13" s="36">
        <v>0</v>
      </c>
      <c r="O13" s="35">
        <v>0</v>
      </c>
    </row>
    <row r="14" spans="1:15" x14ac:dyDescent="0.25">
      <c r="A14" s="38">
        <v>13</v>
      </c>
      <c r="B14" s="37" t="s">
        <v>36</v>
      </c>
      <c r="C14" s="36">
        <v>2</v>
      </c>
      <c r="D14" s="36">
        <v>32</v>
      </c>
      <c r="E14" s="36">
        <v>6</v>
      </c>
      <c r="F14" s="36">
        <v>26</v>
      </c>
      <c r="G14" s="36">
        <v>3</v>
      </c>
      <c r="H14" s="36">
        <v>0.81299999999999994</v>
      </c>
      <c r="I14" s="36">
        <v>120</v>
      </c>
      <c r="J14" s="36">
        <v>0</v>
      </c>
      <c r="K14" s="36">
        <v>1</v>
      </c>
      <c r="L14" s="36">
        <v>1</v>
      </c>
      <c r="M14" s="36">
        <v>0</v>
      </c>
      <c r="N14" s="36">
        <v>0</v>
      </c>
      <c r="O14" s="35">
        <v>0</v>
      </c>
    </row>
    <row r="15" spans="1:15" x14ac:dyDescent="0.25">
      <c r="A15" s="38">
        <v>14</v>
      </c>
      <c r="B15" s="37" t="s">
        <v>27</v>
      </c>
      <c r="C15" s="36">
        <v>2</v>
      </c>
      <c r="D15" s="36">
        <v>31</v>
      </c>
      <c r="E15" s="36">
        <v>7</v>
      </c>
      <c r="F15" s="36">
        <v>24</v>
      </c>
      <c r="G15" s="36">
        <v>3.5</v>
      </c>
      <c r="H15" s="36">
        <v>0.77400000000000002</v>
      </c>
      <c r="I15" s="36">
        <v>120</v>
      </c>
      <c r="J15" s="36">
        <v>0</v>
      </c>
      <c r="K15" s="36">
        <v>1</v>
      </c>
      <c r="L15" s="36">
        <v>1</v>
      </c>
      <c r="M15" s="36">
        <v>0</v>
      </c>
      <c r="N15" s="36">
        <v>0</v>
      </c>
      <c r="O15" s="35">
        <v>0</v>
      </c>
    </row>
    <row r="16" spans="1:15" x14ac:dyDescent="0.25">
      <c r="A16" s="38">
        <v>15</v>
      </c>
      <c r="B16" s="37" t="s">
        <v>50</v>
      </c>
      <c r="C16" s="36">
        <v>3</v>
      </c>
      <c r="D16" s="36">
        <v>52</v>
      </c>
      <c r="E16" s="36">
        <v>12</v>
      </c>
      <c r="F16" s="36">
        <v>40</v>
      </c>
      <c r="G16" s="36">
        <v>4</v>
      </c>
      <c r="H16" s="36">
        <v>0.76900000000000002</v>
      </c>
      <c r="I16" s="36">
        <v>180</v>
      </c>
      <c r="J16" s="36">
        <v>0</v>
      </c>
      <c r="K16" s="36">
        <v>0</v>
      </c>
      <c r="L16" s="36">
        <v>3</v>
      </c>
      <c r="M16" s="36">
        <v>0</v>
      </c>
      <c r="N16" s="36">
        <v>0</v>
      </c>
      <c r="O16" s="35">
        <v>0</v>
      </c>
    </row>
    <row r="17" spans="1:15" x14ac:dyDescent="0.25">
      <c r="A17" s="38">
        <v>16</v>
      </c>
      <c r="B17" s="37" t="s">
        <v>77</v>
      </c>
      <c r="C17" s="36">
        <v>10</v>
      </c>
      <c r="D17" s="36">
        <v>187</v>
      </c>
      <c r="E17" s="36">
        <v>52</v>
      </c>
      <c r="F17" s="36">
        <v>135</v>
      </c>
      <c r="G17" s="36">
        <v>5.1100000000000003</v>
      </c>
      <c r="H17" s="36">
        <v>0.72199999999999998</v>
      </c>
      <c r="I17" s="36">
        <v>610</v>
      </c>
      <c r="J17" s="36">
        <v>0</v>
      </c>
      <c r="K17" s="36">
        <v>6</v>
      </c>
      <c r="L17" s="36">
        <v>4</v>
      </c>
      <c r="M17" s="36">
        <v>0</v>
      </c>
      <c r="N17" s="36">
        <v>1</v>
      </c>
      <c r="O17" s="35">
        <v>0</v>
      </c>
    </row>
    <row r="18" spans="1:15" x14ac:dyDescent="0.25">
      <c r="A18" s="38">
        <v>17</v>
      </c>
      <c r="B18" s="37" t="s">
        <v>76</v>
      </c>
      <c r="C18" s="36">
        <v>19</v>
      </c>
      <c r="D18" s="36">
        <v>279</v>
      </c>
      <c r="E18" s="36">
        <v>34</v>
      </c>
      <c r="F18" s="36">
        <v>245</v>
      </c>
      <c r="G18" s="36">
        <v>1.79</v>
      </c>
      <c r="H18" s="36">
        <v>0.878</v>
      </c>
      <c r="I18" s="36">
        <v>1140</v>
      </c>
      <c r="J18" s="36">
        <v>4</v>
      </c>
      <c r="K18" s="36">
        <v>11</v>
      </c>
      <c r="L18" s="36">
        <v>6</v>
      </c>
      <c r="M18" s="36">
        <v>1</v>
      </c>
      <c r="N18" s="36">
        <v>1</v>
      </c>
      <c r="O18" s="35">
        <v>0</v>
      </c>
    </row>
    <row r="19" spans="1:15" x14ac:dyDescent="0.25">
      <c r="A19" s="38">
        <v>18</v>
      </c>
      <c r="B19" s="37" t="s">
        <v>38</v>
      </c>
      <c r="C19" s="36">
        <v>6</v>
      </c>
      <c r="D19" s="36">
        <v>110</v>
      </c>
      <c r="E19" s="36">
        <v>27</v>
      </c>
      <c r="F19" s="36">
        <v>83</v>
      </c>
      <c r="G19" s="36">
        <v>4.5</v>
      </c>
      <c r="H19" s="36">
        <v>0.755</v>
      </c>
      <c r="I19" s="36">
        <v>360</v>
      </c>
      <c r="J19" s="36">
        <v>1</v>
      </c>
      <c r="K19" s="36">
        <v>4</v>
      </c>
      <c r="L19" s="36">
        <v>2</v>
      </c>
      <c r="M19" s="36">
        <v>0</v>
      </c>
      <c r="N19" s="36">
        <v>0</v>
      </c>
      <c r="O19" s="35">
        <v>0</v>
      </c>
    </row>
    <row r="20" spans="1:15" x14ac:dyDescent="0.25">
      <c r="A20" s="34">
        <v>19</v>
      </c>
      <c r="B20" s="33" t="s">
        <v>56</v>
      </c>
      <c r="C20" s="32">
        <v>4</v>
      </c>
      <c r="D20" s="32">
        <v>67</v>
      </c>
      <c r="E20" s="32">
        <v>14</v>
      </c>
      <c r="F20" s="32">
        <v>53</v>
      </c>
      <c r="G20" s="32">
        <v>3.5</v>
      </c>
      <c r="H20" s="32">
        <v>0.79100000000000004</v>
      </c>
      <c r="I20" s="32">
        <v>240</v>
      </c>
      <c r="J20" s="32">
        <v>0</v>
      </c>
      <c r="K20" s="32">
        <v>2</v>
      </c>
      <c r="L20" s="32">
        <v>2</v>
      </c>
      <c r="M20" s="32">
        <v>0</v>
      </c>
      <c r="N20" s="32">
        <v>0</v>
      </c>
      <c r="O20" s="31">
        <v>0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opLeftCell="A13" workbookViewId="0">
      <selection activeCell="O30" sqref="O30"/>
    </sheetView>
  </sheetViews>
  <sheetFormatPr defaultRowHeight="15" x14ac:dyDescent="0.25"/>
  <cols>
    <col min="1" max="1" width="24.85546875" style="3" bestFit="1" customWidth="1"/>
    <col min="2" max="2" width="5.85546875" style="3" bestFit="1" customWidth="1"/>
    <col min="3" max="3" width="6.5703125" style="3" bestFit="1" customWidth="1"/>
    <col min="4" max="4" width="6.28515625" style="3" bestFit="1" customWidth="1"/>
    <col min="5" max="5" width="6.5703125" style="3" bestFit="1" customWidth="1"/>
    <col min="6" max="6" width="7.28515625" style="3" bestFit="1" customWidth="1"/>
    <col min="7" max="7" width="7.140625" style="3" bestFit="1" customWidth="1"/>
    <col min="8" max="8" width="7.5703125" style="3" bestFit="1" customWidth="1"/>
    <col min="9" max="9" width="5.7109375" style="3" bestFit="1" customWidth="1"/>
    <col min="10" max="10" width="5.5703125" style="3" bestFit="1" customWidth="1"/>
    <col min="11" max="11" width="5.28515625" style="3" bestFit="1" customWidth="1"/>
    <col min="12" max="12" width="7.7109375" style="3" bestFit="1" customWidth="1"/>
    <col min="13" max="13" width="6.5703125" style="3" bestFit="1" customWidth="1"/>
    <col min="14" max="14" width="6.42578125" style="3" bestFit="1" customWidth="1"/>
    <col min="15" max="15" width="12.7109375" style="3" bestFit="1" customWidth="1"/>
    <col min="16" max="16384" width="9.140625" style="3"/>
  </cols>
  <sheetData>
    <row r="1" spans="1:15" x14ac:dyDescent="0.25">
      <c r="A1" s="12" t="s">
        <v>96</v>
      </c>
      <c r="B1" s="13" t="s">
        <v>3</v>
      </c>
      <c r="C1" s="13" t="s">
        <v>95</v>
      </c>
      <c r="D1" s="13" t="s">
        <v>94</v>
      </c>
      <c r="E1" s="13" t="s">
        <v>93</v>
      </c>
      <c r="F1" s="13" t="s">
        <v>92</v>
      </c>
      <c r="G1" s="13" t="s">
        <v>91</v>
      </c>
      <c r="H1" s="13" t="s">
        <v>90</v>
      </c>
      <c r="I1" s="13" t="s">
        <v>89</v>
      </c>
      <c r="J1" s="13" t="s">
        <v>88</v>
      </c>
      <c r="K1" s="13" t="s">
        <v>87</v>
      </c>
      <c r="L1" s="13" t="s">
        <v>86</v>
      </c>
      <c r="M1" s="13" t="s">
        <v>85</v>
      </c>
      <c r="N1" s="14" t="s">
        <v>5</v>
      </c>
      <c r="O1" s="45" t="s">
        <v>72</v>
      </c>
    </row>
    <row r="2" spans="1:15" x14ac:dyDescent="0.25">
      <c r="A2" s="15" t="s">
        <v>17</v>
      </c>
      <c r="B2" s="16">
        <f>AVERAGE('Goalie Statistics'!C:C)</f>
        <v>6.2631578947368425</v>
      </c>
      <c r="C2" s="16">
        <f>AVERAGE('Goalie Statistics'!D:D)</f>
        <v>105</v>
      </c>
      <c r="D2" s="16">
        <f>AVERAGE('Goalie Statistics'!E:E)</f>
        <v>21.05263157894737</v>
      </c>
      <c r="E2" s="16">
        <f>AVERAGE('Goalie Statistics'!F:F)</f>
        <v>83.94736842105263</v>
      </c>
      <c r="F2" s="16">
        <f>AVERAGE('Goalie Statistics'!G:G)</f>
        <v>3.6636842105263163</v>
      </c>
      <c r="G2" s="16">
        <f>AVERAGE('Goalie Statistics'!H:H)</f>
        <v>0.79189473684210532</v>
      </c>
      <c r="H2" s="16">
        <f>AVERAGE('Goalie Statistics'!I:I)</f>
        <v>374.63157894736844</v>
      </c>
      <c r="I2" s="16">
        <f>AVERAGE('Goalie Statistics'!J:J)</f>
        <v>0.52631578947368418</v>
      </c>
      <c r="J2" s="16">
        <f>AVERAGE('Goalie Statistics'!K:K)</f>
        <v>3.3157894736842106</v>
      </c>
      <c r="K2" s="16">
        <f>AVERAGE('Goalie Statistics'!L:L)</f>
        <v>2.6315789473684212</v>
      </c>
      <c r="L2" s="16">
        <f>AVERAGE('Goalie Statistics'!M:M)</f>
        <v>0.47368421052631576</v>
      </c>
      <c r="M2" s="16">
        <f>AVERAGE('Goalie Statistics'!N:N)</f>
        <v>0.31578947368421051</v>
      </c>
      <c r="N2" s="17">
        <f>AVERAGE('Goalie Statistics'!O:O)</f>
        <v>0</v>
      </c>
      <c r="O2" s="3">
        <f>SUM(B2:N2)</f>
        <v>602.61347368421048</v>
      </c>
    </row>
    <row r="3" spans="1:15" x14ac:dyDescent="0.25">
      <c r="A3" s="15" t="s">
        <v>18</v>
      </c>
      <c r="B3" s="16">
        <f>_xlfn.STDEV.P('Goalie Statistics'!C:C)</f>
        <v>5.7201592291341159</v>
      </c>
      <c r="C3" s="16">
        <f>_xlfn.STDEV.P('Goalie Statistics'!D:D)</f>
        <v>93.14843841389596</v>
      </c>
      <c r="D3" s="16">
        <f>_xlfn.STDEV.P('Goalie Statistics'!E:E)</f>
        <v>19.019307874424889</v>
      </c>
      <c r="E3" s="16">
        <f>_xlfn.STDEV.P('Goalie Statistics'!F:F)</f>
        <v>75.744357916828932</v>
      </c>
      <c r="F3" s="16">
        <f>_xlfn.STDEV.P('Goalie Statistics'!G:G)</f>
        <v>1.326880832020068</v>
      </c>
      <c r="G3" s="16">
        <f>_xlfn.STDEV.P('Goalie Statistics'!H:H)</f>
        <v>4.8722516935290755E-2</v>
      </c>
      <c r="H3" s="16">
        <f>_xlfn.STDEV.P('Goalie Statistics'!I:I)</f>
        <v>347.59583464985303</v>
      </c>
      <c r="I3" s="16">
        <f>_xlfn.STDEV.P('Goalie Statistics'!J:J)</f>
        <v>1.0447070126989058</v>
      </c>
      <c r="J3" s="16">
        <f>_xlfn.STDEV.P('Goalie Statistics'!K:K)</f>
        <v>3.5101751580069616</v>
      </c>
      <c r="K3" s="16">
        <f>_xlfn.STDEV.P('Goalie Statistics'!L:L)</f>
        <v>2.6991329273595968</v>
      </c>
      <c r="L3" s="16">
        <f>_xlfn.STDEV.P('Goalie Statistics'!M:M)</f>
        <v>0.81875522032126558</v>
      </c>
      <c r="M3" s="16">
        <f>_xlfn.STDEV.P('Goalie Statistics'!N:N)</f>
        <v>0.72928455055531682</v>
      </c>
      <c r="N3" s="17">
        <f>_xlfn.STDEV.P('Goalie Statistics'!O:O)</f>
        <v>0</v>
      </c>
      <c r="O3" s="3">
        <f>SUM(B3:N3)</f>
        <v>551.40575630203443</v>
      </c>
    </row>
    <row r="4" spans="1:15" x14ac:dyDescent="0.25">
      <c r="A4" s="15" t="s">
        <v>19</v>
      </c>
      <c r="B4" s="16">
        <f t="shared" ref="B4:N4" si="0">B2 - (2*B3)</f>
        <v>-5.1771605635313893</v>
      </c>
      <c r="C4" s="16">
        <f t="shared" si="0"/>
        <v>-81.29687682779192</v>
      </c>
      <c r="D4" s="16">
        <f t="shared" si="0"/>
        <v>-16.985984169902409</v>
      </c>
      <c r="E4" s="16">
        <f t="shared" si="0"/>
        <v>-67.541347412605234</v>
      </c>
      <c r="F4" s="16">
        <f t="shared" si="0"/>
        <v>1.0099225464861803</v>
      </c>
      <c r="G4" s="16">
        <f t="shared" si="0"/>
        <v>0.69444970297152375</v>
      </c>
      <c r="H4" s="16">
        <f t="shared" si="0"/>
        <v>-320.56009035233762</v>
      </c>
      <c r="I4" s="16">
        <f t="shared" si="0"/>
        <v>-1.5630982359241274</v>
      </c>
      <c r="J4" s="16">
        <f t="shared" si="0"/>
        <v>-3.7045608423297125</v>
      </c>
      <c r="K4" s="16">
        <f t="shared" si="0"/>
        <v>-2.7666869073507723</v>
      </c>
      <c r="L4" s="16">
        <f t="shared" si="0"/>
        <v>-1.1638262301162154</v>
      </c>
      <c r="M4" s="16">
        <f t="shared" si="0"/>
        <v>-1.1427796274264233</v>
      </c>
      <c r="N4" s="17">
        <f t="shared" si="0"/>
        <v>0</v>
      </c>
      <c r="O4" s="3">
        <f>SUM(B4:N4)</f>
        <v>-500.19803891985816</v>
      </c>
    </row>
    <row r="5" spans="1:15" x14ac:dyDescent="0.25">
      <c r="A5" s="15" t="s">
        <v>20</v>
      </c>
      <c r="B5" s="16">
        <f t="shared" ref="B5:N5" si="1">B2+(2*B3)</f>
        <v>17.703476353005072</v>
      </c>
      <c r="C5" s="16">
        <f t="shared" si="1"/>
        <v>291.29687682779195</v>
      </c>
      <c r="D5" s="16">
        <f t="shared" si="1"/>
        <v>59.091247327797149</v>
      </c>
      <c r="E5" s="16">
        <f t="shared" si="1"/>
        <v>235.43608425471049</v>
      </c>
      <c r="F5" s="16">
        <f t="shared" si="1"/>
        <v>6.3174458745664523</v>
      </c>
      <c r="G5" s="16">
        <f t="shared" si="1"/>
        <v>0.88933977071268688</v>
      </c>
      <c r="H5" s="16">
        <f t="shared" si="1"/>
        <v>1069.8232482470744</v>
      </c>
      <c r="I5" s="16">
        <f t="shared" si="1"/>
        <v>2.6157298148714956</v>
      </c>
      <c r="J5" s="16">
        <f t="shared" si="1"/>
        <v>10.336139789698134</v>
      </c>
      <c r="K5" s="16">
        <f t="shared" si="1"/>
        <v>8.0298448020876148</v>
      </c>
      <c r="L5" s="16">
        <f t="shared" si="1"/>
        <v>2.1111946511688471</v>
      </c>
      <c r="M5" s="16">
        <f t="shared" si="1"/>
        <v>1.774358574794844</v>
      </c>
      <c r="N5" s="17">
        <f t="shared" si="1"/>
        <v>0</v>
      </c>
      <c r="O5" s="3">
        <f>SUM(B5:N5)</f>
        <v>1705.4249862882791</v>
      </c>
    </row>
    <row r="6" spans="1:15" x14ac:dyDescent="0.25">
      <c r="A6" s="20" t="s">
        <v>23</v>
      </c>
      <c r="B6" s="21">
        <f>MAX('Goalie Statistics'!C:C)</f>
        <v>19</v>
      </c>
      <c r="C6" s="21">
        <f>MAX('Goalie Statistics'!D:D)</f>
        <v>317</v>
      </c>
      <c r="D6" s="21">
        <f>MIN('Goalie Statistics'!E:E)</f>
        <v>4</v>
      </c>
      <c r="E6" s="21">
        <f>MAX('Goalie Statistics'!F:F)</f>
        <v>250</v>
      </c>
      <c r="F6" s="21">
        <f>MIN('Goalie Statistics'!G:G)</f>
        <v>1.79</v>
      </c>
      <c r="G6" s="21">
        <f>MAX('Goalie Statistics'!H:H)</f>
        <v>0.88200000000000001</v>
      </c>
      <c r="H6" s="21">
        <f>MAX('Goalie Statistics'!I:I)</f>
        <v>1140</v>
      </c>
      <c r="I6" s="21">
        <f>MAX('Goalie Statistics'!J:J)</f>
        <v>4</v>
      </c>
      <c r="J6" s="21">
        <f>MAX('Goalie Statistics'!K:K)</f>
        <v>12</v>
      </c>
      <c r="K6" s="21">
        <f>MIN('Goalie Statistics'!L:L)</f>
        <v>0</v>
      </c>
      <c r="L6" s="21">
        <f>MAX('Goalie Statistics'!M:M)</f>
        <v>3</v>
      </c>
      <c r="M6" s="21">
        <f>MIN('Goalie Statistics'!N:N)</f>
        <v>0</v>
      </c>
      <c r="N6" s="22">
        <f>MAX('Goalie Statistics'!O:O)</f>
        <v>0</v>
      </c>
      <c r="O6" s="3">
        <f>SUM(B6:N6)</f>
        <v>1751.672</v>
      </c>
    </row>
    <row r="8" spans="1:15" x14ac:dyDescent="0.25">
      <c r="A8" s="12" t="s">
        <v>96</v>
      </c>
      <c r="B8" s="13" t="s">
        <v>3</v>
      </c>
      <c r="C8" s="13" t="s">
        <v>95</v>
      </c>
      <c r="D8" s="13" t="s">
        <v>94</v>
      </c>
      <c r="E8" s="13" t="s">
        <v>93</v>
      </c>
      <c r="F8" s="13" t="s">
        <v>92</v>
      </c>
      <c r="G8" s="13" t="s">
        <v>91</v>
      </c>
      <c r="H8" s="13" t="s">
        <v>90</v>
      </c>
      <c r="I8" s="13" t="s">
        <v>89</v>
      </c>
      <c r="J8" s="13" t="s">
        <v>88</v>
      </c>
      <c r="K8" s="13" t="s">
        <v>87</v>
      </c>
      <c r="L8" s="13" t="s">
        <v>86</v>
      </c>
      <c r="M8" s="13" t="s">
        <v>85</v>
      </c>
      <c r="N8" s="14" t="s">
        <v>5</v>
      </c>
      <c r="O8" s="45" t="s">
        <v>72</v>
      </c>
    </row>
    <row r="9" spans="1:15" x14ac:dyDescent="0.25">
      <c r="A9" s="15" t="s">
        <v>71</v>
      </c>
      <c r="B9" s="16">
        <f t="shared" ref="B9:N9" si="2">B6</f>
        <v>19</v>
      </c>
      <c r="C9" s="16">
        <f t="shared" si="2"/>
        <v>317</v>
      </c>
      <c r="D9" s="16">
        <f t="shared" si="2"/>
        <v>4</v>
      </c>
      <c r="E9" s="16">
        <f t="shared" si="2"/>
        <v>250</v>
      </c>
      <c r="F9" s="16">
        <f t="shared" si="2"/>
        <v>1.79</v>
      </c>
      <c r="G9" s="16">
        <f t="shared" si="2"/>
        <v>0.88200000000000001</v>
      </c>
      <c r="H9" s="16">
        <f t="shared" si="2"/>
        <v>1140</v>
      </c>
      <c r="I9" s="16">
        <f t="shared" si="2"/>
        <v>4</v>
      </c>
      <c r="J9" s="16">
        <f t="shared" si="2"/>
        <v>12</v>
      </c>
      <c r="K9" s="16">
        <f t="shared" si="2"/>
        <v>0</v>
      </c>
      <c r="L9" s="16">
        <f t="shared" si="2"/>
        <v>3</v>
      </c>
      <c r="M9" s="16">
        <f t="shared" si="2"/>
        <v>0</v>
      </c>
      <c r="N9" s="17">
        <f t="shared" si="2"/>
        <v>0</v>
      </c>
      <c r="O9" s="46">
        <f>SUM(B9:N9)</f>
        <v>1751.672</v>
      </c>
    </row>
    <row r="10" spans="1:15" x14ac:dyDescent="0.25">
      <c r="A10" s="15" t="s">
        <v>69</v>
      </c>
      <c r="B10" s="26">
        <v>0.75</v>
      </c>
      <c r="C10" s="26">
        <v>0</v>
      </c>
      <c r="D10" s="26">
        <v>0</v>
      </c>
      <c r="E10" s="26">
        <v>0</v>
      </c>
      <c r="F10" s="26">
        <v>0.5</v>
      </c>
      <c r="G10" s="26">
        <v>1</v>
      </c>
      <c r="H10" s="26">
        <v>0</v>
      </c>
      <c r="I10" s="26">
        <v>0</v>
      </c>
      <c r="J10" s="26">
        <v>0.25</v>
      </c>
      <c r="K10" s="26">
        <v>0</v>
      </c>
      <c r="L10" s="26">
        <v>0</v>
      </c>
      <c r="M10" s="26">
        <v>0</v>
      </c>
      <c r="N10" s="27">
        <v>0</v>
      </c>
      <c r="O10" s="46">
        <f>SUM(B10:N10)</f>
        <v>2.5</v>
      </c>
    </row>
    <row r="11" spans="1:15" x14ac:dyDescent="0.25">
      <c r="A11" s="20" t="s">
        <v>73</v>
      </c>
      <c r="B11" s="21">
        <f t="shared" ref="B11:N11" si="3">B9*B10</f>
        <v>14.25</v>
      </c>
      <c r="C11" s="21">
        <f t="shared" si="3"/>
        <v>0</v>
      </c>
      <c r="D11" s="21">
        <f t="shared" si="3"/>
        <v>0</v>
      </c>
      <c r="E11" s="21">
        <f t="shared" si="3"/>
        <v>0</v>
      </c>
      <c r="F11" s="21">
        <f t="shared" si="3"/>
        <v>0.89500000000000002</v>
      </c>
      <c r="G11" s="21">
        <f t="shared" si="3"/>
        <v>0.88200000000000001</v>
      </c>
      <c r="H11" s="21">
        <f t="shared" si="3"/>
        <v>0</v>
      </c>
      <c r="I11" s="21">
        <f t="shared" si="3"/>
        <v>0</v>
      </c>
      <c r="J11" s="21">
        <f t="shared" si="3"/>
        <v>3</v>
      </c>
      <c r="K11" s="21">
        <f t="shared" si="3"/>
        <v>0</v>
      </c>
      <c r="L11" s="21">
        <f t="shared" si="3"/>
        <v>0</v>
      </c>
      <c r="M11" s="21">
        <f t="shared" si="3"/>
        <v>0</v>
      </c>
      <c r="N11" s="22">
        <f t="shared" si="3"/>
        <v>0</v>
      </c>
      <c r="O11" s="46">
        <f>SUM(B11:N11)</f>
        <v>19.027000000000001</v>
      </c>
    </row>
    <row r="13" spans="1:15" x14ac:dyDescent="0.25">
      <c r="A13" s="12" t="s">
        <v>96</v>
      </c>
      <c r="B13" s="13" t="s">
        <v>3</v>
      </c>
      <c r="C13" s="13" t="s">
        <v>95</v>
      </c>
      <c r="D13" s="13" t="s">
        <v>94</v>
      </c>
      <c r="E13" s="13" t="s">
        <v>93</v>
      </c>
      <c r="F13" s="13" t="s">
        <v>92</v>
      </c>
      <c r="G13" s="13" t="s">
        <v>91</v>
      </c>
      <c r="H13" s="13" t="s">
        <v>90</v>
      </c>
      <c r="I13" s="13" t="s">
        <v>89</v>
      </c>
      <c r="J13" s="13" t="s">
        <v>88</v>
      </c>
      <c r="K13" s="13" t="s">
        <v>87</v>
      </c>
      <c r="L13" s="13" t="s">
        <v>86</v>
      </c>
      <c r="M13" s="13" t="s">
        <v>85</v>
      </c>
      <c r="N13" s="14" t="s">
        <v>5</v>
      </c>
      <c r="O13" s="45" t="s">
        <v>70</v>
      </c>
    </row>
    <row r="14" spans="1:15" x14ac:dyDescent="0.25">
      <c r="A14" s="3" t="str">
        <f>'Goalie Statistics'!B2</f>
        <v xml:space="preserve">Bionic Duck 21, </v>
      </c>
      <c r="B14" s="3">
        <f>IF((B$9-'Goalie Statistics'!C2)*B$10 &lt; 0, 0, (B$9-'Goalie Statistics'!C2)*B$10)</f>
        <v>10.5</v>
      </c>
      <c r="C14" s="3">
        <f>IF((C$9-'Goalie Statistics'!D2)*C$10 &lt; 0, 0, (C$9-'Goalie Statistics'!D2)*C$10)</f>
        <v>0</v>
      </c>
      <c r="D14" s="3">
        <f>IF((D$9-'Goalie Statistics'!E2)*D$10 &lt; 0, 0, (D$9-'Goalie Statistics'!E2)*D$10)</f>
        <v>0</v>
      </c>
      <c r="E14" s="3">
        <f>IF((E$9-'Goalie Statistics'!F2)*E$10 &lt; 0, 0, (E$9-'Goalie Statistics'!F2)*E$10)</f>
        <v>0</v>
      </c>
      <c r="F14" s="3">
        <f>IF((F$9-'Goalie Statistics'!G2)*F$10 &lt; 0, 0, (F$9-'Goalie Statistics'!G2)*F$10)</f>
        <v>0</v>
      </c>
      <c r="G14" s="3">
        <f>IF((G$9-'Goalie Statistics'!H2)*G$10 &lt; 0, 0, (G$9-'Goalie Statistics'!H2)*G$10)</f>
        <v>0.11199999999999999</v>
      </c>
      <c r="H14" s="3">
        <f>IF((H$9-'Goalie Statistics'!I2)*H$10 &lt; 0, 0, (H$9-'Goalie Statistics'!I2)*H$10)</f>
        <v>0</v>
      </c>
      <c r="I14" s="3">
        <f>IF((I$9-'Goalie Statistics'!J2)*I$10 &lt; 0, 0, (I$9-'Goalie Statistics'!J2)*I$10)</f>
        <v>0</v>
      </c>
      <c r="J14" s="3">
        <f>IF((J$9-'Goalie Statistics'!K2)*J$10 &lt; 0, 0, (J$9-'Goalie Statistics'!K2)*J$10)</f>
        <v>2.75</v>
      </c>
      <c r="K14" s="3">
        <f>IF((K$9-'Goalie Statistics'!L2)*K$10 &lt; 0, 0, (K$9-'Goalie Statistics'!L2)*K$10)</f>
        <v>0</v>
      </c>
      <c r="L14" s="3">
        <f>IF((L$9-'Goalie Statistics'!M2)*L$10 &lt; 0, 0, (L$9-'Goalie Statistics'!M2)*L$10)</f>
        <v>0</v>
      </c>
      <c r="M14" s="3">
        <f>IF((M$9-'Goalie Statistics'!N2)*M$10 &lt; 0, 0, (M$9-'Goalie Statistics'!N2)*M$10)</f>
        <v>0</v>
      </c>
      <c r="N14" s="3">
        <f>IF((N$9-'Goalie Statistics'!O2)*N$10 &lt; 0, 0, (N$9-'Goalie Statistics'!O2)*N$10)</f>
        <v>0</v>
      </c>
      <c r="O14" s="3">
        <f t="shared" ref="O14:O32" si="4">SUM(B14:N14) / $O$11</f>
        <v>0.70226520208125287</v>
      </c>
    </row>
    <row r="15" spans="1:15" x14ac:dyDescent="0.25">
      <c r="A15" s="3" t="str">
        <f>'Goalie Statistics'!B3</f>
        <v xml:space="preserve">CaptMorgan319, </v>
      </c>
      <c r="B15" s="3">
        <f>IF((B$9-'Goalie Statistics'!C3)*B$10 &lt; 0, 0, (B$9-'Goalie Statistics'!C3)*B$10)</f>
        <v>6</v>
      </c>
      <c r="C15" s="3">
        <f>IF((C$9-'Goalie Statistics'!D3)*C$10 &lt; 0, 0, (C$9-'Goalie Statistics'!D3)*C$10)</f>
        <v>0</v>
      </c>
      <c r="D15" s="3">
        <f>IF((D$9-'Goalie Statistics'!E3)*D$10 &lt; 0, 0, (D$9-'Goalie Statistics'!E3)*D$10)</f>
        <v>0</v>
      </c>
      <c r="E15" s="3">
        <f>IF((E$9-'Goalie Statistics'!F3)*E$10 &lt; 0, 0, (E$9-'Goalie Statistics'!F3)*E$10)</f>
        <v>0</v>
      </c>
      <c r="F15" s="3">
        <f>IF((F$9-'Goalie Statistics'!G3)*F$10 &lt; 0, 0, (F$9-'Goalie Statistics'!G3)*F$10)</f>
        <v>0</v>
      </c>
      <c r="G15" s="3">
        <f>IF((G$9-'Goalie Statistics'!H3)*G$10 &lt; 0, 0, (G$9-'Goalie Statistics'!H3)*G$10)</f>
        <v>1.3000000000000012E-2</v>
      </c>
      <c r="H15" s="3">
        <f>IF((H$9-'Goalie Statistics'!I3)*H$10 &lt; 0, 0, (H$9-'Goalie Statistics'!I3)*H$10)</f>
        <v>0</v>
      </c>
      <c r="I15" s="3">
        <f>IF((I$9-'Goalie Statistics'!J3)*I$10 &lt; 0, 0, (I$9-'Goalie Statistics'!J3)*I$10)</f>
        <v>0</v>
      </c>
      <c r="J15" s="3">
        <f>IF((J$9-'Goalie Statistics'!K3)*J$10 &lt; 0, 0, (J$9-'Goalie Statistics'!K3)*J$10)</f>
        <v>1</v>
      </c>
      <c r="K15" s="3">
        <f>IF((K$9-'Goalie Statistics'!L3)*K$10 &lt; 0, 0, (K$9-'Goalie Statistics'!L3)*K$10)</f>
        <v>0</v>
      </c>
      <c r="L15" s="3">
        <f>IF((L$9-'Goalie Statistics'!M3)*L$10 &lt; 0, 0, (L$9-'Goalie Statistics'!M3)*L$10)</f>
        <v>0</v>
      </c>
      <c r="M15" s="3">
        <f>IF((M$9-'Goalie Statistics'!N3)*M$10 &lt; 0, 0, (M$9-'Goalie Statistics'!N3)*M$10)</f>
        <v>0</v>
      </c>
      <c r="N15" s="3">
        <f>IF((N$9-'Goalie Statistics'!O3)*N$10 &lt; 0, 0, (N$9-'Goalie Statistics'!O3)*N$10)</f>
        <v>0</v>
      </c>
      <c r="O15" s="3">
        <f t="shared" si="4"/>
        <v>0.36858148946234298</v>
      </c>
    </row>
    <row r="16" spans="1:15" x14ac:dyDescent="0.25">
      <c r="A16" s="3" t="str">
        <f>'Goalie Statistics'!B4</f>
        <v xml:space="preserve">Codester109, </v>
      </c>
      <c r="B16" s="3">
        <f>IF((B$9-'Goalie Statistics'!C4)*B$10 &lt; 0, 0, (B$9-'Goalie Statistics'!C4)*B$10)</f>
        <v>0</v>
      </c>
      <c r="C16" s="3">
        <f>IF((C$9-'Goalie Statistics'!D4)*C$10 &lt; 0, 0, (C$9-'Goalie Statistics'!D4)*C$10)</f>
        <v>0</v>
      </c>
      <c r="D16" s="3">
        <f>IF((D$9-'Goalie Statistics'!E4)*D$10 &lt; 0, 0, (D$9-'Goalie Statistics'!E4)*D$10)</f>
        <v>0</v>
      </c>
      <c r="E16" s="3">
        <f>IF((E$9-'Goalie Statistics'!F4)*E$10 &lt; 0, 0, (E$9-'Goalie Statistics'!F4)*E$10)</f>
        <v>0</v>
      </c>
      <c r="F16" s="3">
        <f>IF((F$9-'Goalie Statistics'!G4)*F$10 &lt; 0, 0, (F$9-'Goalie Statistics'!G4)*F$10)</f>
        <v>0</v>
      </c>
      <c r="G16" s="3">
        <f>IF((G$9-'Goalie Statistics'!H4)*G$10 &lt; 0, 0, (G$9-'Goalie Statistics'!H4)*G$10)</f>
        <v>0.10099999999999998</v>
      </c>
      <c r="H16" s="3">
        <f>IF((H$9-'Goalie Statistics'!I4)*H$10 &lt; 0, 0, (H$9-'Goalie Statistics'!I4)*H$10)</f>
        <v>0</v>
      </c>
      <c r="I16" s="3">
        <f>IF((I$9-'Goalie Statistics'!J4)*I$10 &lt; 0, 0, (I$9-'Goalie Statistics'!J4)*I$10)</f>
        <v>0</v>
      </c>
      <c r="J16" s="3">
        <f>IF((J$9-'Goalie Statistics'!K4)*J$10 &lt; 0, 0, (J$9-'Goalie Statistics'!K4)*J$10)</f>
        <v>0</v>
      </c>
      <c r="K16" s="3">
        <f>IF((K$9-'Goalie Statistics'!L4)*K$10 &lt; 0, 0, (K$9-'Goalie Statistics'!L4)*K$10)</f>
        <v>0</v>
      </c>
      <c r="L16" s="3">
        <f>IF((L$9-'Goalie Statistics'!M4)*L$10 &lt; 0, 0, (L$9-'Goalie Statistics'!M4)*L$10)</f>
        <v>0</v>
      </c>
      <c r="M16" s="3">
        <f>IF((M$9-'Goalie Statistics'!N4)*M$10 &lt; 0, 0, (M$9-'Goalie Statistics'!N4)*M$10)</f>
        <v>0</v>
      </c>
      <c r="N16" s="3">
        <f>IF((N$9-'Goalie Statistics'!O4)*N$10 &lt; 0, 0, (N$9-'Goalie Statistics'!O4)*N$10)</f>
        <v>0</v>
      </c>
      <c r="O16" s="3">
        <f t="shared" si="4"/>
        <v>5.3082461764860445E-3</v>
      </c>
    </row>
    <row r="17" spans="1:15" x14ac:dyDescent="0.25">
      <c r="A17" s="3" t="str">
        <f>'Goalie Statistics'!B5</f>
        <v xml:space="preserve">Darkn3ssUnbound, </v>
      </c>
      <c r="B17" s="3">
        <f>IF((B$9-'Goalie Statistics'!C5)*B$10 &lt; 0, 0, (B$9-'Goalie Statistics'!C5)*B$10)</f>
        <v>13.5</v>
      </c>
      <c r="C17" s="3">
        <f>IF((C$9-'Goalie Statistics'!D5)*C$10 &lt; 0, 0, (C$9-'Goalie Statistics'!D5)*C$10)</f>
        <v>0</v>
      </c>
      <c r="D17" s="3">
        <f>IF((D$9-'Goalie Statistics'!E5)*D$10 &lt; 0, 0, (D$9-'Goalie Statistics'!E5)*D$10)</f>
        <v>0</v>
      </c>
      <c r="E17" s="3">
        <f>IF((E$9-'Goalie Statistics'!F5)*E$10 &lt; 0, 0, (E$9-'Goalie Statistics'!F5)*E$10)</f>
        <v>0</v>
      </c>
      <c r="F17" s="3">
        <f>IF((F$9-'Goalie Statistics'!G5)*F$10 &lt; 0, 0, (F$9-'Goalie Statistics'!G5)*F$10)</f>
        <v>0</v>
      </c>
      <c r="G17" s="3">
        <f>IF((G$9-'Goalie Statistics'!H5)*G$10 &lt; 0, 0, (G$9-'Goalie Statistics'!H5)*G$10)</f>
        <v>0.10399999999999998</v>
      </c>
      <c r="H17" s="3">
        <f>IF((H$9-'Goalie Statistics'!I5)*H$10 &lt; 0, 0, (H$9-'Goalie Statistics'!I5)*H$10)</f>
        <v>0</v>
      </c>
      <c r="I17" s="3">
        <f>IF((I$9-'Goalie Statistics'!J5)*I$10 &lt; 0, 0, (I$9-'Goalie Statistics'!J5)*I$10)</f>
        <v>0</v>
      </c>
      <c r="J17" s="3">
        <f>IF((J$9-'Goalie Statistics'!K5)*J$10 &lt; 0, 0, (J$9-'Goalie Statistics'!K5)*J$10)</f>
        <v>3</v>
      </c>
      <c r="K17" s="3">
        <f>IF((K$9-'Goalie Statistics'!L5)*K$10 &lt; 0, 0, (K$9-'Goalie Statistics'!L5)*K$10)</f>
        <v>0</v>
      </c>
      <c r="L17" s="3">
        <f>IF((L$9-'Goalie Statistics'!M5)*L$10 &lt; 0, 0, (L$9-'Goalie Statistics'!M5)*L$10)</f>
        <v>0</v>
      </c>
      <c r="M17" s="3">
        <f>IF((M$9-'Goalie Statistics'!N5)*M$10 &lt; 0, 0, (M$9-'Goalie Statistics'!N5)*M$10)</f>
        <v>0</v>
      </c>
      <c r="N17" s="3">
        <f>IF((N$9-'Goalie Statistics'!O5)*N$10 &lt; 0, 0, (N$9-'Goalie Statistics'!O5)*N$10)</f>
        <v>0</v>
      </c>
      <c r="O17" s="3">
        <f t="shared" si="4"/>
        <v>0.87265464865717135</v>
      </c>
    </row>
    <row r="18" spans="1:15" x14ac:dyDescent="0.25">
      <c r="A18" s="3" t="str">
        <f>'Goalie Statistics'!B6</f>
        <v xml:space="preserve">GTjerz17, </v>
      </c>
      <c r="B18" s="3">
        <f>IF((B$9-'Goalie Statistics'!C6)*B$10 &lt; 0, 0, (B$9-'Goalie Statistics'!C6)*B$10)</f>
        <v>12</v>
      </c>
      <c r="C18" s="3">
        <f>IF((C$9-'Goalie Statistics'!D6)*C$10 &lt; 0, 0, (C$9-'Goalie Statistics'!D6)*C$10)</f>
        <v>0</v>
      </c>
      <c r="D18" s="3">
        <f>IF((D$9-'Goalie Statistics'!E6)*D$10 &lt; 0, 0, (D$9-'Goalie Statistics'!E6)*D$10)</f>
        <v>0</v>
      </c>
      <c r="E18" s="3">
        <f>IF((E$9-'Goalie Statistics'!F6)*E$10 &lt; 0, 0, (E$9-'Goalie Statistics'!F6)*E$10)</f>
        <v>0</v>
      </c>
      <c r="F18" s="3">
        <f>IF((F$9-'Goalie Statistics'!G6)*F$10 &lt; 0, 0, (F$9-'Goalie Statistics'!G6)*F$10)</f>
        <v>0</v>
      </c>
      <c r="G18" s="3">
        <f>IF((G$9-'Goalie Statistics'!H6)*G$10 &lt; 0, 0, (G$9-'Goalie Statistics'!H6)*G$10)</f>
        <v>7.6999999999999957E-2</v>
      </c>
      <c r="H18" s="3">
        <f>IF((H$9-'Goalie Statistics'!I6)*H$10 &lt; 0, 0, (H$9-'Goalie Statistics'!I6)*H$10)</f>
        <v>0</v>
      </c>
      <c r="I18" s="3">
        <f>IF((I$9-'Goalie Statistics'!J6)*I$10 &lt; 0, 0, (I$9-'Goalie Statistics'!J6)*I$10)</f>
        <v>0</v>
      </c>
      <c r="J18" s="3">
        <f>IF((J$9-'Goalie Statistics'!K6)*J$10 &lt; 0, 0, (J$9-'Goalie Statistics'!K6)*J$10)</f>
        <v>2.5</v>
      </c>
      <c r="K18" s="3">
        <f>IF((K$9-'Goalie Statistics'!L6)*K$10 &lt; 0, 0, (K$9-'Goalie Statistics'!L6)*K$10)</f>
        <v>0</v>
      </c>
      <c r="L18" s="3">
        <f>IF((L$9-'Goalie Statistics'!M6)*L$10 &lt; 0, 0, (L$9-'Goalie Statistics'!M6)*L$10)</f>
        <v>0</v>
      </c>
      <c r="M18" s="3">
        <f>IF((M$9-'Goalie Statistics'!N6)*M$10 &lt; 0, 0, (M$9-'Goalie Statistics'!N6)*M$10)</f>
        <v>0</v>
      </c>
      <c r="N18" s="3">
        <f>IF((N$9-'Goalie Statistics'!O6)*N$10 &lt; 0, 0, (N$9-'Goalie Statistics'!O6)*N$10)</f>
        <v>0</v>
      </c>
      <c r="O18" s="3">
        <f t="shared" si="4"/>
        <v>0.766121826877595</v>
      </c>
    </row>
    <row r="19" spans="1:15" x14ac:dyDescent="0.25">
      <c r="A19" s="3" t="str">
        <f>'Goalie Statistics'!B7</f>
        <v xml:space="preserve">j LEMIEAUX63, </v>
      </c>
      <c r="B19" s="3">
        <f>IF((B$9-'Goalie Statistics'!C7)*B$10 &lt; 0, 0, (B$9-'Goalie Statistics'!C7)*B$10)</f>
        <v>12</v>
      </c>
      <c r="C19" s="3">
        <f>IF((C$9-'Goalie Statistics'!D7)*C$10 &lt; 0, 0, (C$9-'Goalie Statistics'!D7)*C$10)</f>
        <v>0</v>
      </c>
      <c r="D19" s="3">
        <f>IF((D$9-'Goalie Statistics'!E7)*D$10 &lt; 0, 0, (D$9-'Goalie Statistics'!E7)*D$10)</f>
        <v>0</v>
      </c>
      <c r="E19" s="3">
        <f>IF((E$9-'Goalie Statistics'!F7)*E$10 &lt; 0, 0, (E$9-'Goalie Statistics'!F7)*E$10)</f>
        <v>0</v>
      </c>
      <c r="F19" s="3">
        <f>IF((F$9-'Goalie Statistics'!G7)*F$10 &lt; 0, 0, (F$9-'Goalie Statistics'!G7)*F$10)</f>
        <v>0</v>
      </c>
      <c r="G19" s="3">
        <f>IF((G$9-'Goalie Statistics'!H7)*G$10 &lt; 0, 0, (G$9-'Goalie Statistics'!H7)*G$10)</f>
        <v>9.2999999999999972E-2</v>
      </c>
      <c r="H19" s="3">
        <f>IF((H$9-'Goalie Statistics'!I7)*H$10 &lt; 0, 0, (H$9-'Goalie Statistics'!I7)*H$10)</f>
        <v>0</v>
      </c>
      <c r="I19" s="3">
        <f>IF((I$9-'Goalie Statistics'!J7)*I$10 &lt; 0, 0, (I$9-'Goalie Statistics'!J7)*I$10)</f>
        <v>0</v>
      </c>
      <c r="J19" s="3">
        <f>IF((J$9-'Goalie Statistics'!K7)*J$10 &lt; 0, 0, (J$9-'Goalie Statistics'!K7)*J$10)</f>
        <v>2.5</v>
      </c>
      <c r="K19" s="3">
        <f>IF((K$9-'Goalie Statistics'!L7)*K$10 &lt; 0, 0, (K$9-'Goalie Statistics'!L7)*K$10)</f>
        <v>0</v>
      </c>
      <c r="L19" s="3">
        <f>IF((L$9-'Goalie Statistics'!M7)*L$10 &lt; 0, 0, (L$9-'Goalie Statistics'!M7)*L$10)</f>
        <v>0</v>
      </c>
      <c r="M19" s="3">
        <f>IF((M$9-'Goalie Statistics'!N7)*M$10 &lt; 0, 0, (M$9-'Goalie Statistics'!N7)*M$10)</f>
        <v>0</v>
      </c>
      <c r="N19" s="3">
        <f>IF((N$9-'Goalie Statistics'!O7)*N$10 &lt; 0, 0, (N$9-'Goalie Statistics'!O7)*N$10)</f>
        <v>0</v>
      </c>
      <c r="O19" s="3">
        <f t="shared" si="4"/>
        <v>0.76696273716297891</v>
      </c>
    </row>
    <row r="20" spans="1:15" x14ac:dyDescent="0.25">
      <c r="A20" s="3" t="str">
        <f>'Goalie Statistics'!B8</f>
        <v xml:space="preserve">l3us Driver, </v>
      </c>
      <c r="B20" s="3">
        <f>IF((B$9-'Goalie Statistics'!C8)*B$10 &lt; 0, 0, (B$9-'Goalie Statistics'!C8)*B$10)</f>
        <v>2.25</v>
      </c>
      <c r="C20" s="3">
        <f>IF((C$9-'Goalie Statistics'!D8)*C$10 &lt; 0, 0, (C$9-'Goalie Statistics'!D8)*C$10)</f>
        <v>0</v>
      </c>
      <c r="D20" s="3">
        <f>IF((D$9-'Goalie Statistics'!E8)*D$10 &lt; 0, 0, (D$9-'Goalie Statistics'!E8)*D$10)</f>
        <v>0</v>
      </c>
      <c r="E20" s="3">
        <f>IF((E$9-'Goalie Statistics'!F8)*E$10 &lt; 0, 0, (E$9-'Goalie Statistics'!F8)*E$10)</f>
        <v>0</v>
      </c>
      <c r="F20" s="3">
        <f>IF((F$9-'Goalie Statistics'!G8)*F$10 &lt; 0, 0, (F$9-'Goalie Statistics'!G8)*F$10)</f>
        <v>0</v>
      </c>
      <c r="G20" s="3">
        <f>IF((G$9-'Goalie Statistics'!H8)*G$10 &lt; 0, 0, (G$9-'Goalie Statistics'!H8)*G$10)</f>
        <v>9.2999999999999972E-2</v>
      </c>
      <c r="H20" s="3">
        <f>IF((H$9-'Goalie Statistics'!I8)*H$10 &lt; 0, 0, (H$9-'Goalie Statistics'!I8)*H$10)</f>
        <v>0</v>
      </c>
      <c r="I20" s="3">
        <f>IF((I$9-'Goalie Statistics'!J8)*I$10 &lt; 0, 0, (I$9-'Goalie Statistics'!J8)*I$10)</f>
        <v>0</v>
      </c>
      <c r="J20" s="3">
        <f>IF((J$9-'Goalie Statistics'!K8)*J$10 &lt; 0, 0, (J$9-'Goalie Statistics'!K8)*J$10)</f>
        <v>1.75</v>
      </c>
      <c r="K20" s="3">
        <f>IF((K$9-'Goalie Statistics'!L8)*K$10 &lt; 0, 0, (K$9-'Goalie Statistics'!L8)*K$10)</f>
        <v>0</v>
      </c>
      <c r="L20" s="3">
        <f>IF((L$9-'Goalie Statistics'!M8)*L$10 &lt; 0, 0, (L$9-'Goalie Statistics'!M8)*L$10)</f>
        <v>0</v>
      </c>
      <c r="M20" s="3">
        <f>IF((M$9-'Goalie Statistics'!N8)*M$10 &lt; 0, 0, (M$9-'Goalie Statistics'!N8)*M$10)</f>
        <v>0</v>
      </c>
      <c r="N20" s="3">
        <f>IF((N$9-'Goalie Statistics'!O8)*N$10 &lt; 0, 0, (N$9-'Goalie Statistics'!O8)*N$10)</f>
        <v>0</v>
      </c>
      <c r="O20" s="3">
        <f t="shared" si="4"/>
        <v>0.2151153623797761</v>
      </c>
    </row>
    <row r="21" spans="1:15" x14ac:dyDescent="0.25">
      <c r="A21" s="3" t="str">
        <f>'Goalie Statistics'!B9</f>
        <v xml:space="preserve">Larry810, </v>
      </c>
      <c r="B21" s="3">
        <f>IF((B$9-'Goalie Statistics'!C9)*B$10 &lt; 0, 0, (B$9-'Goalie Statistics'!C9)*B$10)</f>
        <v>10.5</v>
      </c>
      <c r="C21" s="3">
        <f>IF((C$9-'Goalie Statistics'!D9)*C$10 &lt; 0, 0, (C$9-'Goalie Statistics'!D9)*C$10)</f>
        <v>0</v>
      </c>
      <c r="D21" s="3">
        <f>IF((D$9-'Goalie Statistics'!E9)*D$10 &lt; 0, 0, (D$9-'Goalie Statistics'!E9)*D$10)</f>
        <v>0</v>
      </c>
      <c r="E21" s="3">
        <f>IF((E$9-'Goalie Statistics'!F9)*E$10 &lt; 0, 0, (E$9-'Goalie Statistics'!F9)*E$10)</f>
        <v>0</v>
      </c>
      <c r="F21" s="3">
        <f>IF((F$9-'Goalie Statistics'!G9)*F$10 &lt; 0, 0, (F$9-'Goalie Statistics'!G9)*F$10)</f>
        <v>0</v>
      </c>
      <c r="G21" s="3">
        <f>IF((G$9-'Goalie Statistics'!H9)*G$10 &lt; 0, 0, (G$9-'Goalie Statistics'!H9)*G$10)</f>
        <v>4.1000000000000036E-2</v>
      </c>
      <c r="H21" s="3">
        <f>IF((H$9-'Goalie Statistics'!I9)*H$10 &lt; 0, 0, (H$9-'Goalie Statistics'!I9)*H$10)</f>
        <v>0</v>
      </c>
      <c r="I21" s="3">
        <f>IF((I$9-'Goalie Statistics'!J9)*I$10 &lt; 0, 0, (I$9-'Goalie Statistics'!J9)*I$10)</f>
        <v>0</v>
      </c>
      <c r="J21" s="3">
        <f>IF((J$9-'Goalie Statistics'!K9)*J$10 &lt; 0, 0, (J$9-'Goalie Statistics'!K9)*J$10)</f>
        <v>2</v>
      </c>
      <c r="K21" s="3">
        <f>IF((K$9-'Goalie Statistics'!L9)*K$10 &lt; 0, 0, (K$9-'Goalie Statistics'!L9)*K$10)</f>
        <v>0</v>
      </c>
      <c r="L21" s="3">
        <f>IF((L$9-'Goalie Statistics'!M9)*L$10 &lt; 0, 0, (L$9-'Goalie Statistics'!M9)*L$10)</f>
        <v>0</v>
      </c>
      <c r="M21" s="3">
        <f>IF((M$9-'Goalie Statistics'!N9)*M$10 &lt; 0, 0, (M$9-'Goalie Statistics'!N9)*M$10)</f>
        <v>0</v>
      </c>
      <c r="N21" s="3">
        <f>IF((N$9-'Goalie Statistics'!O9)*N$10 &lt; 0, 0, (N$9-'Goalie Statistics'!O9)*N$10)</f>
        <v>0</v>
      </c>
      <c r="O21" s="3">
        <f t="shared" si="4"/>
        <v>0.65911599306249014</v>
      </c>
    </row>
    <row r="22" spans="1:15" x14ac:dyDescent="0.25">
      <c r="A22" s="3" t="str">
        <f>'Goalie Statistics'!B10</f>
        <v xml:space="preserve">legion4, </v>
      </c>
      <c r="B22" s="3">
        <f>IF((B$9-'Goalie Statistics'!C10)*B$10 &lt; 0, 0, (B$9-'Goalie Statistics'!C10)*B$10)</f>
        <v>11.25</v>
      </c>
      <c r="C22" s="3">
        <f>IF((C$9-'Goalie Statistics'!D10)*C$10 &lt; 0, 0, (C$9-'Goalie Statistics'!D10)*C$10)</f>
        <v>0</v>
      </c>
      <c r="D22" s="3">
        <f>IF((D$9-'Goalie Statistics'!E10)*D$10 &lt; 0, 0, (D$9-'Goalie Statistics'!E10)*D$10)</f>
        <v>0</v>
      </c>
      <c r="E22" s="3">
        <f>IF((E$9-'Goalie Statistics'!F10)*E$10 &lt; 0, 0, (E$9-'Goalie Statistics'!F10)*E$10)</f>
        <v>0</v>
      </c>
      <c r="F22" s="3">
        <f>IF((F$9-'Goalie Statistics'!G10)*F$10 &lt; 0, 0, (F$9-'Goalie Statistics'!G10)*F$10)</f>
        <v>0</v>
      </c>
      <c r="G22" s="3">
        <f>IF((G$9-'Goalie Statistics'!H10)*G$10 &lt; 0, 0, (G$9-'Goalie Statistics'!H10)*G$10)</f>
        <v>9.099999999999997E-2</v>
      </c>
      <c r="H22" s="3">
        <f>IF((H$9-'Goalie Statistics'!I10)*H$10 &lt; 0, 0, (H$9-'Goalie Statistics'!I10)*H$10)</f>
        <v>0</v>
      </c>
      <c r="I22" s="3">
        <f>IF((I$9-'Goalie Statistics'!J10)*I$10 &lt; 0, 0, (I$9-'Goalie Statistics'!J10)*I$10)</f>
        <v>0</v>
      </c>
      <c r="J22" s="3">
        <f>IF((J$9-'Goalie Statistics'!K10)*J$10 &lt; 0, 0, (J$9-'Goalie Statistics'!K10)*J$10)</f>
        <v>2.75</v>
      </c>
      <c r="K22" s="3">
        <f>IF((K$9-'Goalie Statistics'!L10)*K$10 &lt; 0, 0, (K$9-'Goalie Statistics'!L10)*K$10)</f>
        <v>0</v>
      </c>
      <c r="L22" s="3">
        <f>IF((L$9-'Goalie Statistics'!M10)*L$10 &lt; 0, 0, (L$9-'Goalie Statistics'!M10)*L$10)</f>
        <v>0</v>
      </c>
      <c r="M22" s="3">
        <f>IF((M$9-'Goalie Statistics'!N10)*M$10 &lt; 0, 0, (M$9-'Goalie Statistics'!N10)*M$10)</f>
        <v>0</v>
      </c>
      <c r="N22" s="3">
        <f>IF((N$9-'Goalie Statistics'!O10)*N$10 &lt; 0, 0, (N$9-'Goalie Statistics'!O10)*N$10)</f>
        <v>0</v>
      </c>
      <c r="O22" s="3">
        <f t="shared" si="4"/>
        <v>0.74057917695905806</v>
      </c>
    </row>
    <row r="23" spans="1:15" x14ac:dyDescent="0.25">
      <c r="A23" s="3" t="str">
        <f>'Goalie Statistics'!B11</f>
        <v xml:space="preserve">ManualClapper, </v>
      </c>
      <c r="B23" s="3">
        <f>IF((B$9-'Goalie Statistics'!C11)*B$10 &lt; 0, 0, (B$9-'Goalie Statistics'!C11)*B$10)</f>
        <v>12.75</v>
      </c>
      <c r="C23" s="3">
        <f>IF((C$9-'Goalie Statistics'!D11)*C$10 &lt; 0, 0, (C$9-'Goalie Statistics'!D11)*C$10)</f>
        <v>0</v>
      </c>
      <c r="D23" s="3">
        <f>IF((D$9-'Goalie Statistics'!E11)*D$10 &lt; 0, 0, (D$9-'Goalie Statistics'!E11)*D$10)</f>
        <v>0</v>
      </c>
      <c r="E23" s="3">
        <f>IF((E$9-'Goalie Statistics'!F11)*E$10 &lt; 0, 0, (E$9-'Goalie Statistics'!F11)*E$10)</f>
        <v>0</v>
      </c>
      <c r="F23" s="3">
        <f>IF((F$9-'Goalie Statistics'!G11)*F$10 &lt; 0, 0, (F$9-'Goalie Statistics'!G11)*F$10)</f>
        <v>0</v>
      </c>
      <c r="G23" s="3">
        <f>IF((G$9-'Goalie Statistics'!H11)*G$10 &lt; 0, 0, (G$9-'Goalie Statistics'!H11)*G$10)</f>
        <v>0</v>
      </c>
      <c r="H23" s="3">
        <f>IF((H$9-'Goalie Statistics'!I11)*H$10 &lt; 0, 0, (H$9-'Goalie Statistics'!I11)*H$10)</f>
        <v>0</v>
      </c>
      <c r="I23" s="3">
        <f>IF((I$9-'Goalie Statistics'!J11)*I$10 &lt; 0, 0, (I$9-'Goalie Statistics'!J11)*I$10)</f>
        <v>0</v>
      </c>
      <c r="J23" s="3">
        <f>IF((J$9-'Goalie Statistics'!K11)*J$10 &lt; 0, 0, (J$9-'Goalie Statistics'!K11)*J$10)</f>
        <v>2.5</v>
      </c>
      <c r="K23" s="3">
        <f>IF((K$9-'Goalie Statistics'!L11)*K$10 &lt; 0, 0, (K$9-'Goalie Statistics'!L11)*K$10)</f>
        <v>0</v>
      </c>
      <c r="L23" s="3">
        <f>IF((L$9-'Goalie Statistics'!M11)*L$10 &lt; 0, 0, (L$9-'Goalie Statistics'!M11)*L$10)</f>
        <v>0</v>
      </c>
      <c r="M23" s="3">
        <f>IF((M$9-'Goalie Statistics'!N11)*M$10 &lt; 0, 0, (M$9-'Goalie Statistics'!N11)*M$10)</f>
        <v>0</v>
      </c>
      <c r="N23" s="3">
        <f>IF((N$9-'Goalie Statistics'!O11)*N$10 &lt; 0, 0, (N$9-'Goalie Statistics'!O11)*N$10)</f>
        <v>0</v>
      </c>
      <c r="O23" s="3">
        <f t="shared" si="4"/>
        <v>0.80149261575655639</v>
      </c>
    </row>
    <row r="24" spans="1:15" x14ac:dyDescent="0.25">
      <c r="A24" s="3" t="str">
        <f>'Goalie Statistics'!B12</f>
        <v xml:space="preserve">Mrnuggetmaster, </v>
      </c>
      <c r="B24" s="3">
        <f>IF((B$9-'Goalie Statistics'!C12)*B$10 &lt; 0, 0, (B$9-'Goalie Statistics'!C12)*B$10)</f>
        <v>13.5</v>
      </c>
      <c r="C24" s="3">
        <f>IF((C$9-'Goalie Statistics'!D12)*C$10 &lt; 0, 0, (C$9-'Goalie Statistics'!D12)*C$10)</f>
        <v>0</v>
      </c>
      <c r="D24" s="3">
        <f>IF((D$9-'Goalie Statistics'!E12)*D$10 &lt; 0, 0, (D$9-'Goalie Statistics'!E12)*D$10)</f>
        <v>0</v>
      </c>
      <c r="E24" s="3">
        <f>IF((E$9-'Goalie Statistics'!F12)*E$10 &lt; 0, 0, (E$9-'Goalie Statistics'!F12)*E$10)</f>
        <v>0</v>
      </c>
      <c r="F24" s="3">
        <f>IF((F$9-'Goalie Statistics'!G12)*F$10 &lt; 0, 0, (F$9-'Goalie Statistics'!G12)*F$10)</f>
        <v>0</v>
      </c>
      <c r="G24" s="3">
        <f>IF((G$9-'Goalie Statistics'!H12)*G$10 &lt; 0, 0, (G$9-'Goalie Statistics'!H12)*G$10)</f>
        <v>0.19999999999999996</v>
      </c>
      <c r="H24" s="3">
        <f>IF((H$9-'Goalie Statistics'!I12)*H$10 &lt; 0, 0, (H$9-'Goalie Statistics'!I12)*H$10)</f>
        <v>0</v>
      </c>
      <c r="I24" s="3">
        <f>IF((I$9-'Goalie Statistics'!J12)*I$10 &lt; 0, 0, (I$9-'Goalie Statistics'!J12)*I$10)</f>
        <v>0</v>
      </c>
      <c r="J24" s="3">
        <f>IF((J$9-'Goalie Statistics'!K12)*J$10 &lt; 0, 0, (J$9-'Goalie Statistics'!K12)*J$10)</f>
        <v>3</v>
      </c>
      <c r="K24" s="3">
        <f>IF((K$9-'Goalie Statistics'!L12)*K$10 &lt; 0, 0, (K$9-'Goalie Statistics'!L12)*K$10)</f>
        <v>0</v>
      </c>
      <c r="L24" s="3">
        <f>IF((L$9-'Goalie Statistics'!M12)*L$10 &lt; 0, 0, (L$9-'Goalie Statistics'!M12)*L$10)</f>
        <v>0</v>
      </c>
      <c r="M24" s="3">
        <f>IF((M$9-'Goalie Statistics'!N12)*M$10 &lt; 0, 0, (M$9-'Goalie Statistics'!N12)*M$10)</f>
        <v>0</v>
      </c>
      <c r="N24" s="3">
        <f>IF((N$9-'Goalie Statistics'!O12)*N$10 &lt; 0, 0, (N$9-'Goalie Statistics'!O12)*N$10)</f>
        <v>0</v>
      </c>
      <c r="O24" s="3">
        <f t="shared" si="4"/>
        <v>0.87770011036947482</v>
      </c>
    </row>
    <row r="25" spans="1:15" x14ac:dyDescent="0.25">
      <c r="A25" s="3" t="str">
        <f>'Goalie Statistics'!B13</f>
        <v xml:space="preserve">Nightmare Ciel, </v>
      </c>
      <c r="B25" s="3">
        <f>IF((B$9-'Goalie Statistics'!C13)*B$10 &lt; 0, 0, (B$9-'Goalie Statistics'!C13)*B$10)</f>
        <v>12</v>
      </c>
      <c r="C25" s="3">
        <f>IF((C$9-'Goalie Statistics'!D13)*C$10 &lt; 0, 0, (C$9-'Goalie Statistics'!D13)*C$10)</f>
        <v>0</v>
      </c>
      <c r="D25" s="3">
        <f>IF((D$9-'Goalie Statistics'!E13)*D$10 &lt; 0, 0, (D$9-'Goalie Statistics'!E13)*D$10)</f>
        <v>0</v>
      </c>
      <c r="E25" s="3">
        <f>IF((E$9-'Goalie Statistics'!F13)*E$10 &lt; 0, 0, (E$9-'Goalie Statistics'!F13)*E$10)</f>
        <v>0</v>
      </c>
      <c r="F25" s="3">
        <f>IF((F$9-'Goalie Statistics'!G13)*F$10 &lt; 0, 0, (F$9-'Goalie Statistics'!G13)*F$10)</f>
        <v>0</v>
      </c>
      <c r="G25" s="3">
        <f>IF((G$9-'Goalie Statistics'!H13)*G$10 &lt; 0, 0, (G$9-'Goalie Statistics'!H13)*G$10)</f>
        <v>0.11499999999999999</v>
      </c>
      <c r="H25" s="3">
        <f>IF((H$9-'Goalie Statistics'!I13)*H$10 &lt; 0, 0, (H$9-'Goalie Statistics'!I13)*H$10)</f>
        <v>0</v>
      </c>
      <c r="I25" s="3">
        <f>IF((I$9-'Goalie Statistics'!J13)*I$10 &lt; 0, 0, (I$9-'Goalie Statistics'!J13)*I$10)</f>
        <v>0</v>
      </c>
      <c r="J25" s="3">
        <f>IF((J$9-'Goalie Statistics'!K13)*J$10 &lt; 0, 0, (J$9-'Goalie Statistics'!K13)*J$10)</f>
        <v>2.75</v>
      </c>
      <c r="K25" s="3">
        <f>IF((K$9-'Goalie Statistics'!L13)*K$10 &lt; 0, 0, (K$9-'Goalie Statistics'!L13)*K$10)</f>
        <v>0</v>
      </c>
      <c r="L25" s="3">
        <f>IF((L$9-'Goalie Statistics'!M13)*L$10 &lt; 0, 0, (L$9-'Goalie Statistics'!M13)*L$10)</f>
        <v>0</v>
      </c>
      <c r="M25" s="3">
        <f>IF((M$9-'Goalie Statistics'!N13)*M$10 &lt; 0, 0, (M$9-'Goalie Statistics'!N13)*M$10)</f>
        <v>0</v>
      </c>
      <c r="N25" s="3">
        <f>IF((N$9-'Goalie Statistics'!O13)*N$10 &lt; 0, 0, (N$9-'Goalie Statistics'!O13)*N$10)</f>
        <v>0</v>
      </c>
      <c r="O25" s="3">
        <f t="shared" si="4"/>
        <v>0.78125821201450563</v>
      </c>
    </row>
    <row r="26" spans="1:15" x14ac:dyDescent="0.25">
      <c r="A26" s="3" t="str">
        <f>'Goalie Statistics'!B14</f>
        <v xml:space="preserve">R0WDY51, </v>
      </c>
      <c r="B26" s="3">
        <f>IF((B$9-'Goalie Statistics'!C14)*B$10 &lt; 0, 0, (B$9-'Goalie Statistics'!C14)*B$10)</f>
        <v>12.75</v>
      </c>
      <c r="C26" s="3">
        <f>IF((C$9-'Goalie Statistics'!D14)*C$10 &lt; 0, 0, (C$9-'Goalie Statistics'!D14)*C$10)</f>
        <v>0</v>
      </c>
      <c r="D26" s="3">
        <f>IF((D$9-'Goalie Statistics'!E14)*D$10 &lt; 0, 0, (D$9-'Goalie Statistics'!E14)*D$10)</f>
        <v>0</v>
      </c>
      <c r="E26" s="3">
        <f>IF((E$9-'Goalie Statistics'!F14)*E$10 &lt; 0, 0, (E$9-'Goalie Statistics'!F14)*E$10)</f>
        <v>0</v>
      </c>
      <c r="F26" s="3">
        <f>IF((F$9-'Goalie Statistics'!G14)*F$10 &lt; 0, 0, (F$9-'Goalie Statistics'!G14)*F$10)</f>
        <v>0</v>
      </c>
      <c r="G26" s="3">
        <f>IF((G$9-'Goalie Statistics'!H14)*G$10 &lt; 0, 0, (G$9-'Goalie Statistics'!H14)*G$10)</f>
        <v>6.9000000000000061E-2</v>
      </c>
      <c r="H26" s="3">
        <f>IF((H$9-'Goalie Statistics'!I14)*H$10 &lt; 0, 0, (H$9-'Goalie Statistics'!I14)*H$10)</f>
        <v>0</v>
      </c>
      <c r="I26" s="3">
        <f>IF((I$9-'Goalie Statistics'!J14)*I$10 &lt; 0, 0, (I$9-'Goalie Statistics'!J14)*I$10)</f>
        <v>0</v>
      </c>
      <c r="J26" s="3">
        <f>IF((J$9-'Goalie Statistics'!K14)*J$10 &lt; 0, 0, (J$9-'Goalie Statistics'!K14)*J$10)</f>
        <v>2.75</v>
      </c>
      <c r="K26" s="3">
        <f>IF((K$9-'Goalie Statistics'!L14)*K$10 &lt; 0, 0, (K$9-'Goalie Statistics'!L14)*K$10)</f>
        <v>0</v>
      </c>
      <c r="L26" s="3">
        <f>IF((L$9-'Goalie Statistics'!M14)*L$10 &lt; 0, 0, (L$9-'Goalie Statistics'!M14)*L$10)</f>
        <v>0</v>
      </c>
      <c r="M26" s="3">
        <f>IF((M$9-'Goalie Statistics'!N14)*M$10 &lt; 0, 0, (M$9-'Goalie Statistics'!N14)*M$10)</f>
        <v>0</v>
      </c>
      <c r="N26" s="3">
        <f>IF((N$9-'Goalie Statistics'!O14)*N$10 &lt; 0, 0, (N$9-'Goalie Statistics'!O14)*N$10)</f>
        <v>0</v>
      </c>
      <c r="O26" s="3">
        <f t="shared" si="4"/>
        <v>0.8182582645713985</v>
      </c>
    </row>
    <row r="27" spans="1:15" x14ac:dyDescent="0.25">
      <c r="A27" s="3" t="str">
        <f>'Goalie Statistics'!B15</f>
        <v xml:space="preserve">Sanchin, </v>
      </c>
      <c r="B27" s="3">
        <f>IF((B$9-'Goalie Statistics'!C15)*B$10 &lt; 0, 0, (B$9-'Goalie Statistics'!C15)*B$10)</f>
        <v>12.75</v>
      </c>
      <c r="C27" s="3">
        <f>IF((C$9-'Goalie Statistics'!D15)*C$10 &lt; 0, 0, (C$9-'Goalie Statistics'!D15)*C$10)</f>
        <v>0</v>
      </c>
      <c r="D27" s="3">
        <f>IF((D$9-'Goalie Statistics'!E15)*D$10 &lt; 0, 0, (D$9-'Goalie Statistics'!E15)*D$10)</f>
        <v>0</v>
      </c>
      <c r="E27" s="3">
        <f>IF((E$9-'Goalie Statistics'!F15)*E$10 &lt; 0, 0, (E$9-'Goalie Statistics'!F15)*E$10)</f>
        <v>0</v>
      </c>
      <c r="F27" s="3">
        <f>IF((F$9-'Goalie Statistics'!G15)*F$10 &lt; 0, 0, (F$9-'Goalie Statistics'!G15)*F$10)</f>
        <v>0</v>
      </c>
      <c r="G27" s="3">
        <f>IF((G$9-'Goalie Statistics'!H15)*G$10 &lt; 0, 0, (G$9-'Goalie Statistics'!H15)*G$10)</f>
        <v>0.10799999999999998</v>
      </c>
      <c r="H27" s="3">
        <f>IF((H$9-'Goalie Statistics'!I15)*H$10 &lt; 0, 0, (H$9-'Goalie Statistics'!I15)*H$10)</f>
        <v>0</v>
      </c>
      <c r="I27" s="3">
        <f>IF((I$9-'Goalie Statistics'!J15)*I$10 &lt; 0, 0, (I$9-'Goalie Statistics'!J15)*I$10)</f>
        <v>0</v>
      </c>
      <c r="J27" s="3">
        <f>IF((J$9-'Goalie Statistics'!K15)*J$10 &lt; 0, 0, (J$9-'Goalie Statistics'!K15)*J$10)</f>
        <v>2.75</v>
      </c>
      <c r="K27" s="3">
        <f>IF((K$9-'Goalie Statistics'!L15)*K$10 &lt; 0, 0, (K$9-'Goalie Statistics'!L15)*K$10)</f>
        <v>0</v>
      </c>
      <c r="L27" s="3">
        <f>IF((L$9-'Goalie Statistics'!M15)*L$10 &lt; 0, 0, (L$9-'Goalie Statistics'!M15)*L$10)</f>
        <v>0</v>
      </c>
      <c r="M27" s="3">
        <f>IF((M$9-'Goalie Statistics'!N15)*M$10 &lt; 0, 0, (M$9-'Goalie Statistics'!N15)*M$10)</f>
        <v>0</v>
      </c>
      <c r="N27" s="3">
        <f>IF((N$9-'Goalie Statistics'!O15)*N$10 &lt; 0, 0, (N$9-'Goalie Statistics'!O15)*N$10)</f>
        <v>0</v>
      </c>
      <c r="O27" s="3">
        <f t="shared" si="4"/>
        <v>0.82030798339202182</v>
      </c>
    </row>
    <row r="28" spans="1:15" x14ac:dyDescent="0.25">
      <c r="A28" s="3" t="str">
        <f>'Goalie Statistics'!B16</f>
        <v xml:space="preserve">Seahawk1032, </v>
      </c>
      <c r="B28" s="3">
        <f>IF((B$9-'Goalie Statistics'!C16)*B$10 &lt; 0, 0, (B$9-'Goalie Statistics'!C16)*B$10)</f>
        <v>12</v>
      </c>
      <c r="C28" s="3">
        <f>IF((C$9-'Goalie Statistics'!D16)*C$10 &lt; 0, 0, (C$9-'Goalie Statistics'!D16)*C$10)</f>
        <v>0</v>
      </c>
      <c r="D28" s="3">
        <f>IF((D$9-'Goalie Statistics'!E16)*D$10 &lt; 0, 0, (D$9-'Goalie Statistics'!E16)*D$10)</f>
        <v>0</v>
      </c>
      <c r="E28" s="3">
        <f>IF((E$9-'Goalie Statistics'!F16)*E$10 &lt; 0, 0, (E$9-'Goalie Statistics'!F16)*E$10)</f>
        <v>0</v>
      </c>
      <c r="F28" s="3">
        <f>IF((F$9-'Goalie Statistics'!G16)*F$10 &lt; 0, 0, (F$9-'Goalie Statistics'!G16)*F$10)</f>
        <v>0</v>
      </c>
      <c r="G28" s="3">
        <f>IF((G$9-'Goalie Statistics'!H16)*G$10 &lt; 0, 0, (G$9-'Goalie Statistics'!H16)*G$10)</f>
        <v>0.11299999999999999</v>
      </c>
      <c r="H28" s="3">
        <f>IF((H$9-'Goalie Statistics'!I16)*H$10 &lt; 0, 0, (H$9-'Goalie Statistics'!I16)*H$10)</f>
        <v>0</v>
      </c>
      <c r="I28" s="3">
        <f>IF((I$9-'Goalie Statistics'!J16)*I$10 &lt; 0, 0, (I$9-'Goalie Statistics'!J16)*I$10)</f>
        <v>0</v>
      </c>
      <c r="J28" s="3">
        <f>IF((J$9-'Goalie Statistics'!K16)*J$10 &lt; 0, 0, (J$9-'Goalie Statistics'!K16)*J$10)</f>
        <v>3</v>
      </c>
      <c r="K28" s="3">
        <f>IF((K$9-'Goalie Statistics'!L16)*K$10 &lt; 0, 0, (K$9-'Goalie Statistics'!L16)*K$10)</f>
        <v>0</v>
      </c>
      <c r="L28" s="3">
        <f>IF((L$9-'Goalie Statistics'!M16)*L$10 &lt; 0, 0, (L$9-'Goalie Statistics'!M16)*L$10)</f>
        <v>0</v>
      </c>
      <c r="M28" s="3">
        <f>IF((M$9-'Goalie Statistics'!N16)*M$10 &lt; 0, 0, (M$9-'Goalie Statistics'!N16)*M$10)</f>
        <v>0</v>
      </c>
      <c r="N28" s="3">
        <f>IF((N$9-'Goalie Statistics'!O16)*N$10 &lt; 0, 0, (N$9-'Goalie Statistics'!O16)*N$10)</f>
        <v>0</v>
      </c>
      <c r="O28" s="3">
        <f t="shared" si="4"/>
        <v>0.79429232143795647</v>
      </c>
    </row>
    <row r="29" spans="1:15" x14ac:dyDescent="0.25">
      <c r="A29" s="3" t="str">
        <f>'Goalie Statistics'!B17</f>
        <v xml:space="preserve">tandemtodd, </v>
      </c>
      <c r="B29" s="3">
        <f>IF((B$9-'Goalie Statistics'!C17)*B$10 &lt; 0, 0, (B$9-'Goalie Statistics'!C17)*B$10)</f>
        <v>6.75</v>
      </c>
      <c r="C29" s="3">
        <f>IF((C$9-'Goalie Statistics'!D17)*C$10 &lt; 0, 0, (C$9-'Goalie Statistics'!D17)*C$10)</f>
        <v>0</v>
      </c>
      <c r="D29" s="3">
        <f>IF((D$9-'Goalie Statistics'!E17)*D$10 &lt; 0, 0, (D$9-'Goalie Statistics'!E17)*D$10)</f>
        <v>0</v>
      </c>
      <c r="E29" s="3">
        <f>IF((E$9-'Goalie Statistics'!F17)*E$10 &lt; 0, 0, (E$9-'Goalie Statistics'!F17)*E$10)</f>
        <v>0</v>
      </c>
      <c r="F29" s="3">
        <f>IF((F$9-'Goalie Statistics'!G17)*F$10 &lt; 0, 0, (F$9-'Goalie Statistics'!G17)*F$10)</f>
        <v>0</v>
      </c>
      <c r="G29" s="3">
        <f>IF((G$9-'Goalie Statistics'!H17)*G$10 &lt; 0, 0, (G$9-'Goalie Statistics'!H17)*G$10)</f>
        <v>0.16000000000000003</v>
      </c>
      <c r="H29" s="3">
        <f>IF((H$9-'Goalie Statistics'!I17)*H$10 &lt; 0, 0, (H$9-'Goalie Statistics'!I17)*H$10)</f>
        <v>0</v>
      </c>
      <c r="I29" s="3">
        <f>IF((I$9-'Goalie Statistics'!J17)*I$10 &lt; 0, 0, (I$9-'Goalie Statistics'!J17)*I$10)</f>
        <v>0</v>
      </c>
      <c r="J29" s="3">
        <f>IF((J$9-'Goalie Statistics'!K17)*J$10 &lt; 0, 0, (J$9-'Goalie Statistics'!K17)*J$10)</f>
        <v>1.5</v>
      </c>
      <c r="K29" s="3">
        <f>IF((K$9-'Goalie Statistics'!L17)*K$10 &lt; 0, 0, (K$9-'Goalie Statistics'!L17)*K$10)</f>
        <v>0</v>
      </c>
      <c r="L29" s="3">
        <f>IF((L$9-'Goalie Statistics'!M17)*L$10 &lt; 0, 0, (L$9-'Goalie Statistics'!M17)*L$10)</f>
        <v>0</v>
      </c>
      <c r="M29" s="3">
        <f>IF((M$9-'Goalie Statistics'!N17)*M$10 &lt; 0, 0, (M$9-'Goalie Statistics'!N17)*M$10)</f>
        <v>0</v>
      </c>
      <c r="N29" s="3">
        <f>IF((N$9-'Goalie Statistics'!O17)*N$10 &lt; 0, 0, (N$9-'Goalie Statistics'!O17)*N$10)</f>
        <v>0</v>
      </c>
      <c r="O29" s="3">
        <f t="shared" si="4"/>
        <v>0.44200346875492719</v>
      </c>
    </row>
    <row r="30" spans="1:15" x14ac:dyDescent="0.25">
      <c r="A30" s="3" t="str">
        <f>'Goalie Statistics'!B18</f>
        <v xml:space="preserve">UncagedxKracka, </v>
      </c>
      <c r="B30" s="3">
        <f>IF((B$9-'Goalie Statistics'!C18)*B$10 &lt; 0, 0, (B$9-'Goalie Statistics'!C18)*B$10)</f>
        <v>0</v>
      </c>
      <c r="C30" s="3">
        <f>IF((C$9-'Goalie Statistics'!D18)*C$10 &lt; 0, 0, (C$9-'Goalie Statistics'!D18)*C$10)</f>
        <v>0</v>
      </c>
      <c r="D30" s="3">
        <f>IF((D$9-'Goalie Statistics'!E18)*D$10 &lt; 0, 0, (D$9-'Goalie Statistics'!E18)*D$10)</f>
        <v>0</v>
      </c>
      <c r="E30" s="3">
        <f>IF((E$9-'Goalie Statistics'!F18)*E$10 &lt; 0, 0, (E$9-'Goalie Statistics'!F18)*E$10)</f>
        <v>0</v>
      </c>
      <c r="F30" s="3">
        <f>IF((F$9-'Goalie Statistics'!G18)*F$10 &lt; 0, 0, (F$9-'Goalie Statistics'!G18)*F$10)</f>
        <v>0</v>
      </c>
      <c r="G30" s="3">
        <f>IF((G$9-'Goalie Statistics'!H18)*G$10 &lt; 0, 0, (G$9-'Goalie Statistics'!H18)*G$10)</f>
        <v>4.0000000000000036E-3</v>
      </c>
      <c r="H30" s="3">
        <f>IF((H$9-'Goalie Statistics'!I18)*H$10 &lt; 0, 0, (H$9-'Goalie Statistics'!I18)*H$10)</f>
        <v>0</v>
      </c>
      <c r="I30" s="3">
        <f>IF((I$9-'Goalie Statistics'!J18)*I$10 &lt; 0, 0, (I$9-'Goalie Statistics'!J18)*I$10)</f>
        <v>0</v>
      </c>
      <c r="J30" s="3">
        <f>IF((J$9-'Goalie Statistics'!K18)*J$10 &lt; 0, 0, (J$9-'Goalie Statistics'!K18)*J$10)</f>
        <v>0.25</v>
      </c>
      <c r="K30" s="3">
        <f>IF((K$9-'Goalie Statistics'!L18)*K$10 &lt; 0, 0, (K$9-'Goalie Statistics'!L18)*K$10)</f>
        <v>0</v>
      </c>
      <c r="L30" s="3">
        <f>IF((L$9-'Goalie Statistics'!M18)*L$10 &lt; 0, 0, (L$9-'Goalie Statistics'!M18)*L$10)</f>
        <v>0</v>
      </c>
      <c r="M30" s="3">
        <f>IF((M$9-'Goalie Statistics'!N18)*M$10 &lt; 0, 0, (M$9-'Goalie Statistics'!N18)*M$10)</f>
        <v>0</v>
      </c>
      <c r="N30" s="3">
        <f>IF((N$9-'Goalie Statistics'!O18)*N$10 &lt; 0, 0, (N$9-'Goalie Statistics'!O18)*N$10)</f>
        <v>0</v>
      </c>
      <c r="O30" s="3">
        <f t="shared" si="4"/>
        <v>1.3349450780469858E-2</v>
      </c>
    </row>
    <row r="31" spans="1:15" x14ac:dyDescent="0.25">
      <c r="A31" s="3" t="str">
        <f>'Goalie Statistics'!B19</f>
        <v xml:space="preserve">x Sals, </v>
      </c>
      <c r="B31" s="3">
        <f>IF((B$9-'Goalie Statistics'!C19)*B$10 &lt; 0, 0, (B$9-'Goalie Statistics'!C19)*B$10)</f>
        <v>9.75</v>
      </c>
      <c r="C31" s="3">
        <f>IF((C$9-'Goalie Statistics'!D19)*C$10 &lt; 0, 0, (C$9-'Goalie Statistics'!D19)*C$10)</f>
        <v>0</v>
      </c>
      <c r="D31" s="3">
        <f>IF((D$9-'Goalie Statistics'!E19)*D$10 &lt; 0, 0, (D$9-'Goalie Statistics'!E19)*D$10)</f>
        <v>0</v>
      </c>
      <c r="E31" s="3">
        <f>IF((E$9-'Goalie Statistics'!F19)*E$10 &lt; 0, 0, (E$9-'Goalie Statistics'!F19)*E$10)</f>
        <v>0</v>
      </c>
      <c r="F31" s="3">
        <f>IF((F$9-'Goalie Statistics'!G19)*F$10 &lt; 0, 0, (F$9-'Goalie Statistics'!G19)*F$10)</f>
        <v>0</v>
      </c>
      <c r="G31" s="3">
        <f>IF((G$9-'Goalie Statistics'!H19)*G$10 &lt; 0, 0, (G$9-'Goalie Statistics'!H19)*G$10)</f>
        <v>0.127</v>
      </c>
      <c r="H31" s="3">
        <f>IF((H$9-'Goalie Statistics'!I19)*H$10 &lt; 0, 0, (H$9-'Goalie Statistics'!I19)*H$10)</f>
        <v>0</v>
      </c>
      <c r="I31" s="3">
        <f>IF((I$9-'Goalie Statistics'!J19)*I$10 &lt; 0, 0, (I$9-'Goalie Statistics'!J19)*I$10)</f>
        <v>0</v>
      </c>
      <c r="J31" s="3">
        <f>IF((J$9-'Goalie Statistics'!K19)*J$10 &lt; 0, 0, (J$9-'Goalie Statistics'!K19)*J$10)</f>
        <v>2</v>
      </c>
      <c r="K31" s="3">
        <f>IF((K$9-'Goalie Statistics'!L19)*K$10 &lt; 0, 0, (K$9-'Goalie Statistics'!L19)*K$10)</f>
        <v>0</v>
      </c>
      <c r="L31" s="3">
        <f>IF((L$9-'Goalie Statistics'!M19)*L$10 &lt; 0, 0, (L$9-'Goalie Statistics'!M19)*L$10)</f>
        <v>0</v>
      </c>
      <c r="M31" s="3">
        <f>IF((M$9-'Goalie Statistics'!N19)*M$10 &lt; 0, 0, (M$9-'Goalie Statistics'!N19)*M$10)</f>
        <v>0</v>
      </c>
      <c r="N31" s="3">
        <f>IF((N$9-'Goalie Statistics'!O19)*N$10 &lt; 0, 0, (N$9-'Goalie Statistics'!O19)*N$10)</f>
        <v>0</v>
      </c>
      <c r="O31" s="3">
        <f t="shared" si="4"/>
        <v>0.62421821621905715</v>
      </c>
    </row>
    <row r="32" spans="1:15" x14ac:dyDescent="0.25">
      <c r="A32" s="3" t="str">
        <f>'Goalie Statistics'!B20</f>
        <v xml:space="preserve">yngwieesque, </v>
      </c>
      <c r="B32" s="3">
        <f>IF((B$9-'Goalie Statistics'!C20)*B$10 &lt; 0, 0, (B$9-'Goalie Statistics'!C20)*B$10)</f>
        <v>11.25</v>
      </c>
      <c r="C32" s="3">
        <f>IF((C$9-'Goalie Statistics'!D20)*C$10 &lt; 0, 0, (C$9-'Goalie Statistics'!D20)*C$10)</f>
        <v>0</v>
      </c>
      <c r="D32" s="3">
        <f>IF((D$9-'Goalie Statistics'!E20)*D$10 &lt; 0, 0, (D$9-'Goalie Statistics'!E20)*D$10)</f>
        <v>0</v>
      </c>
      <c r="E32" s="3">
        <f>IF((E$9-'Goalie Statistics'!F20)*E$10 &lt; 0, 0, (E$9-'Goalie Statistics'!F20)*E$10)</f>
        <v>0</v>
      </c>
      <c r="F32" s="3">
        <f>IF((F$9-'Goalie Statistics'!G20)*F$10 &lt; 0, 0, (F$9-'Goalie Statistics'!G20)*F$10)</f>
        <v>0</v>
      </c>
      <c r="G32" s="3">
        <f>IF((G$9-'Goalie Statistics'!H20)*G$10 &lt; 0, 0, (G$9-'Goalie Statistics'!H20)*G$10)</f>
        <v>9.099999999999997E-2</v>
      </c>
      <c r="H32" s="3">
        <f>IF((H$9-'Goalie Statistics'!I20)*H$10 &lt; 0, 0, (H$9-'Goalie Statistics'!I20)*H$10)</f>
        <v>0</v>
      </c>
      <c r="I32" s="3">
        <f>IF((I$9-'Goalie Statistics'!J20)*I$10 &lt; 0, 0, (I$9-'Goalie Statistics'!J20)*I$10)</f>
        <v>0</v>
      </c>
      <c r="J32" s="3">
        <f>IF((J$9-'Goalie Statistics'!K20)*J$10 &lt; 0, 0, (J$9-'Goalie Statistics'!K20)*J$10)</f>
        <v>2.5</v>
      </c>
      <c r="K32" s="3">
        <f>IF((K$9-'Goalie Statistics'!L20)*K$10 &lt; 0, 0, (K$9-'Goalie Statistics'!L20)*K$10)</f>
        <v>0</v>
      </c>
      <c r="L32" s="3">
        <f>IF((L$9-'Goalie Statistics'!M20)*L$10 &lt; 0, 0, (L$9-'Goalie Statistics'!M20)*L$10)</f>
        <v>0</v>
      </c>
      <c r="M32" s="3">
        <f>IF((M$9-'Goalie Statistics'!N20)*M$10 &lt; 0, 0, (M$9-'Goalie Statistics'!N20)*M$10)</f>
        <v>0</v>
      </c>
      <c r="N32" s="3">
        <f>IF((N$9-'Goalie Statistics'!O20)*N$10 &lt; 0, 0, (N$9-'Goalie Statistics'!O20)*N$10)</f>
        <v>0</v>
      </c>
      <c r="O32" s="3">
        <f t="shared" si="4"/>
        <v>0.7274399537499342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C12" sqref="C12"/>
    </sheetView>
  </sheetViews>
  <sheetFormatPr defaultRowHeight="15" x14ac:dyDescent="0.25"/>
  <cols>
    <col min="1" max="1" width="19.7109375" bestFit="1" customWidth="1"/>
    <col min="2" max="2" width="18.140625" style="47" bestFit="1" customWidth="1"/>
    <col min="3" max="3" width="14.28515625" bestFit="1" customWidth="1"/>
    <col min="4" max="4" width="16.28515625" bestFit="1" customWidth="1"/>
    <col min="5" max="5" width="14.28515625" bestFit="1" customWidth="1"/>
  </cols>
  <sheetData>
    <row r="1" spans="1:5" x14ac:dyDescent="0.25">
      <c r="A1" s="59" t="s">
        <v>21</v>
      </c>
      <c r="B1" s="58" t="s">
        <v>22</v>
      </c>
      <c r="C1" s="57" t="s">
        <v>75</v>
      </c>
      <c r="D1" s="57" t="s">
        <v>74</v>
      </c>
      <c r="E1" s="56" t="s">
        <v>25</v>
      </c>
    </row>
    <row r="2" spans="1:5" x14ac:dyDescent="0.25">
      <c r="A2" s="55" t="str">
        <f>'Goalie Weights'!A14</f>
        <v xml:space="preserve">Bionic Duck 21, </v>
      </c>
      <c r="B2" s="54">
        <f>'Goalie Weights'!O14</f>
        <v>0.70226520208125287</v>
      </c>
      <c r="C2" s="50">
        <f t="shared" ref="C2:C20" si="0">((1-B2) * 6000000) * 1.33</f>
        <v>2375923.6873916024</v>
      </c>
      <c r="D2" s="50">
        <f t="shared" ref="D2:D20" si="1">ROUNDDOWN((C2 / 500000), 0) * 500000</f>
        <v>2000000</v>
      </c>
      <c r="E2" s="53">
        <f t="shared" ref="E2:E20" si="2">IF(D2&gt;6000000, 6000000, IF(D2&lt;500000, 500000, D2))</f>
        <v>2000000</v>
      </c>
    </row>
    <row r="3" spans="1:5" x14ac:dyDescent="0.25">
      <c r="A3" s="55" t="str">
        <f>'Goalie Weights'!A15</f>
        <v xml:space="preserve">CaptMorgan319, </v>
      </c>
      <c r="B3" s="54">
        <f>'Goalie Weights'!O15</f>
        <v>0.36858148946234298</v>
      </c>
      <c r="C3" s="50">
        <f t="shared" si="0"/>
        <v>5038719.7140905038</v>
      </c>
      <c r="D3" s="50">
        <f t="shared" si="1"/>
        <v>5000000</v>
      </c>
      <c r="E3" s="53">
        <f t="shared" si="2"/>
        <v>5000000</v>
      </c>
    </row>
    <row r="4" spans="1:5" x14ac:dyDescent="0.25">
      <c r="A4" s="55" t="str">
        <f>'Goalie Weights'!A16</f>
        <v xml:space="preserve">Codester109, </v>
      </c>
      <c r="B4" s="54">
        <f>'Goalie Weights'!O16</f>
        <v>5.3082461764860445E-3</v>
      </c>
      <c r="C4" s="50">
        <f t="shared" si="0"/>
        <v>7937640.1955116419</v>
      </c>
      <c r="D4" s="50">
        <f t="shared" si="1"/>
        <v>7500000</v>
      </c>
      <c r="E4" s="53">
        <f t="shared" si="2"/>
        <v>6000000</v>
      </c>
    </row>
    <row r="5" spans="1:5" x14ac:dyDescent="0.25">
      <c r="A5" s="55" t="str">
        <f>'Goalie Weights'!A17</f>
        <v xml:space="preserve">Darkn3ssUnbound, </v>
      </c>
      <c r="B5" s="54">
        <f>'Goalie Weights'!O17</f>
        <v>0.87265464865717135</v>
      </c>
      <c r="C5" s="50">
        <f t="shared" si="0"/>
        <v>1016215.9037157727</v>
      </c>
      <c r="D5" s="50">
        <f t="shared" si="1"/>
        <v>1000000</v>
      </c>
      <c r="E5" s="53">
        <f t="shared" si="2"/>
        <v>1000000</v>
      </c>
    </row>
    <row r="6" spans="1:5" x14ac:dyDescent="0.25">
      <c r="A6" s="55" t="str">
        <f>'Goalie Weights'!A18</f>
        <v xml:space="preserve">GTjerz17, </v>
      </c>
      <c r="B6" s="54">
        <f>'Goalie Weights'!O18</f>
        <v>0.766121826877595</v>
      </c>
      <c r="C6" s="50">
        <f t="shared" si="0"/>
        <v>1866347.8215167921</v>
      </c>
      <c r="D6" s="50">
        <f t="shared" si="1"/>
        <v>1500000</v>
      </c>
      <c r="E6" s="53">
        <f t="shared" si="2"/>
        <v>1500000</v>
      </c>
    </row>
    <row r="7" spans="1:5" x14ac:dyDescent="0.25">
      <c r="A7" s="55" t="str">
        <f>'Goalie Weights'!A19</f>
        <v xml:space="preserve">j LEMIEAUX63, </v>
      </c>
      <c r="B7" s="54">
        <f>'Goalie Weights'!O19</f>
        <v>0.76696273716297891</v>
      </c>
      <c r="C7" s="50">
        <f t="shared" si="0"/>
        <v>1859637.3574394283</v>
      </c>
      <c r="D7" s="50">
        <f t="shared" si="1"/>
        <v>1500000</v>
      </c>
      <c r="E7" s="53">
        <f t="shared" si="2"/>
        <v>1500000</v>
      </c>
    </row>
    <row r="8" spans="1:5" x14ac:dyDescent="0.25">
      <c r="A8" s="55" t="str">
        <f>'Goalie Weights'!A20</f>
        <v xml:space="preserve">l3us Driver, </v>
      </c>
      <c r="B8" s="54">
        <f>'Goalie Weights'!O20</f>
        <v>0.2151153623797761</v>
      </c>
      <c r="C8" s="50">
        <f t="shared" si="0"/>
        <v>6263379.4082093863</v>
      </c>
      <c r="D8" s="50">
        <f t="shared" si="1"/>
        <v>6000000</v>
      </c>
      <c r="E8" s="53">
        <f t="shared" si="2"/>
        <v>6000000</v>
      </c>
    </row>
    <row r="9" spans="1:5" x14ac:dyDescent="0.25">
      <c r="A9" s="55" t="str">
        <f>'Goalie Weights'!A21</f>
        <v xml:space="preserve">Larry810, </v>
      </c>
      <c r="B9" s="54">
        <f>'Goalie Weights'!O21</f>
        <v>0.65911599306249014</v>
      </c>
      <c r="C9" s="50">
        <f t="shared" si="0"/>
        <v>2720254.3753613289</v>
      </c>
      <c r="D9" s="50">
        <f t="shared" si="1"/>
        <v>2500000</v>
      </c>
      <c r="E9" s="53">
        <f t="shared" si="2"/>
        <v>2500000</v>
      </c>
    </row>
    <row r="10" spans="1:5" x14ac:dyDescent="0.25">
      <c r="A10" s="55" t="str">
        <f>'Goalie Weights'!A22</f>
        <v xml:space="preserve">legion4, </v>
      </c>
      <c r="B10" s="54">
        <f>'Goalie Weights'!O22</f>
        <v>0.74057917695905806</v>
      </c>
      <c r="C10" s="50">
        <f t="shared" si="0"/>
        <v>2070178.1678667166</v>
      </c>
      <c r="D10" s="50">
        <f t="shared" si="1"/>
        <v>2000000</v>
      </c>
      <c r="E10" s="53">
        <f t="shared" si="2"/>
        <v>2000000</v>
      </c>
    </row>
    <row r="11" spans="1:5" x14ac:dyDescent="0.25">
      <c r="A11" s="55" t="str">
        <f>'Goalie Weights'!A23</f>
        <v xml:space="preserve">ManualClapper, </v>
      </c>
      <c r="B11" s="54">
        <f>'Goalie Weights'!O23</f>
        <v>0.80149261575655639</v>
      </c>
      <c r="C11" s="50">
        <f t="shared" si="0"/>
        <v>1584088.92626268</v>
      </c>
      <c r="D11" s="50">
        <f t="shared" si="1"/>
        <v>1500000</v>
      </c>
      <c r="E11" s="53">
        <f t="shared" si="2"/>
        <v>1500000</v>
      </c>
    </row>
    <row r="12" spans="1:5" x14ac:dyDescent="0.25">
      <c r="A12" s="55" t="str">
        <f>'Goalie Weights'!A24</f>
        <v xml:space="preserve">Mrnuggetmaster, </v>
      </c>
      <c r="B12" s="54">
        <f>'Goalie Weights'!O24</f>
        <v>0.87770011036947482</v>
      </c>
      <c r="C12" s="50">
        <f t="shared" si="0"/>
        <v>975953.11925159104</v>
      </c>
      <c r="D12" s="50">
        <f t="shared" si="1"/>
        <v>500000</v>
      </c>
      <c r="E12" s="53">
        <f t="shared" si="2"/>
        <v>500000</v>
      </c>
    </row>
    <row r="13" spans="1:5" x14ac:dyDescent="0.25">
      <c r="A13" s="55" t="str">
        <f>'Goalie Weights'!A25</f>
        <v xml:space="preserve">Nightmare Ciel, </v>
      </c>
      <c r="B13" s="54">
        <f>'Goalie Weights'!O25</f>
        <v>0.78125821201450563</v>
      </c>
      <c r="C13" s="50">
        <f t="shared" si="0"/>
        <v>1745559.4681242451</v>
      </c>
      <c r="D13" s="50">
        <f t="shared" si="1"/>
        <v>1500000</v>
      </c>
      <c r="E13" s="53">
        <f t="shared" si="2"/>
        <v>1500000</v>
      </c>
    </row>
    <row r="14" spans="1:5" x14ac:dyDescent="0.25">
      <c r="A14" s="55" t="str">
        <f>'Goalie Weights'!A26</f>
        <v xml:space="preserve">R0WDY51, </v>
      </c>
      <c r="B14" s="54">
        <f>'Goalie Weights'!O26</f>
        <v>0.8182582645713985</v>
      </c>
      <c r="C14" s="50">
        <f t="shared" si="0"/>
        <v>1450299.0487202401</v>
      </c>
      <c r="D14" s="50">
        <f t="shared" si="1"/>
        <v>1000000</v>
      </c>
      <c r="E14" s="53">
        <f t="shared" si="2"/>
        <v>1000000</v>
      </c>
    </row>
    <row r="15" spans="1:5" x14ac:dyDescent="0.25">
      <c r="A15" s="55" t="str">
        <f>'Goalie Weights'!A27</f>
        <v xml:space="preserve">Sanchin, </v>
      </c>
      <c r="B15" s="54">
        <f>'Goalie Weights'!O27</f>
        <v>0.82030798339202182</v>
      </c>
      <c r="C15" s="50">
        <f t="shared" si="0"/>
        <v>1433942.2925316661</v>
      </c>
      <c r="D15" s="50">
        <f t="shared" si="1"/>
        <v>1000000</v>
      </c>
      <c r="E15" s="53">
        <f t="shared" si="2"/>
        <v>1000000</v>
      </c>
    </row>
    <row r="16" spans="1:5" x14ac:dyDescent="0.25">
      <c r="A16" s="55" t="str">
        <f>'Goalie Weights'!A28</f>
        <v xml:space="preserve">Seahawk1032, </v>
      </c>
      <c r="B16" s="54">
        <f>'Goalie Weights'!O28</f>
        <v>0.79429232143795647</v>
      </c>
      <c r="C16" s="50">
        <f t="shared" si="0"/>
        <v>1641547.2749251076</v>
      </c>
      <c r="D16" s="50">
        <f t="shared" si="1"/>
        <v>1500000</v>
      </c>
      <c r="E16" s="53">
        <f t="shared" si="2"/>
        <v>1500000</v>
      </c>
    </row>
    <row r="17" spans="1:5" x14ac:dyDescent="0.25">
      <c r="A17" s="55" t="str">
        <f>'Goalie Weights'!A29</f>
        <v xml:space="preserve">tandemtodd, </v>
      </c>
      <c r="B17" s="54">
        <f>'Goalie Weights'!O29</f>
        <v>0.44200346875492719</v>
      </c>
      <c r="C17" s="50">
        <f t="shared" si="0"/>
        <v>4452812.3193356805</v>
      </c>
      <c r="D17" s="50">
        <f t="shared" si="1"/>
        <v>4000000</v>
      </c>
      <c r="E17" s="53">
        <f t="shared" si="2"/>
        <v>4000000</v>
      </c>
    </row>
    <row r="18" spans="1:5" x14ac:dyDescent="0.25">
      <c r="A18" s="55" t="str">
        <f>'Goalie Weights'!A30</f>
        <v xml:space="preserve">UncagedxKracka, </v>
      </c>
      <c r="B18" s="54">
        <f>'Goalie Weights'!O30</f>
        <v>1.3349450780469858E-2</v>
      </c>
      <c r="C18" s="50">
        <f t="shared" si="0"/>
        <v>7873471.3827718506</v>
      </c>
      <c r="D18" s="50">
        <f t="shared" si="1"/>
        <v>7500000</v>
      </c>
      <c r="E18" s="53">
        <f t="shared" si="2"/>
        <v>6000000</v>
      </c>
    </row>
    <row r="19" spans="1:5" x14ac:dyDescent="0.25">
      <c r="A19" s="55" t="str">
        <f>'Goalie Weights'!A31</f>
        <v xml:space="preserve">x Sals, </v>
      </c>
      <c r="B19" s="54">
        <f>'Goalie Weights'!O31</f>
        <v>0.62421821621905715</v>
      </c>
      <c r="C19" s="50">
        <f t="shared" si="0"/>
        <v>2998738.6345719239</v>
      </c>
      <c r="D19" s="50">
        <f t="shared" si="1"/>
        <v>2500000</v>
      </c>
      <c r="E19" s="53">
        <f t="shared" si="2"/>
        <v>2500000</v>
      </c>
    </row>
    <row r="20" spans="1:5" x14ac:dyDescent="0.25">
      <c r="A20" s="52" t="str">
        <f>'Goalie Weights'!A32</f>
        <v xml:space="preserve">yngwieesque, </v>
      </c>
      <c r="B20" s="51">
        <f>'Goalie Weights'!O32</f>
        <v>0.7274399537499342</v>
      </c>
      <c r="C20" s="50">
        <f t="shared" si="0"/>
        <v>2175029.1690755249</v>
      </c>
      <c r="D20" s="49">
        <f t="shared" si="1"/>
        <v>2000000</v>
      </c>
      <c r="E20" s="48">
        <f t="shared" si="2"/>
        <v>2000000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GPL Liscense</vt:lpstr>
      <vt:lpstr>Player Statistics</vt:lpstr>
      <vt:lpstr>Player Weights</vt:lpstr>
      <vt:lpstr>Player Salaries</vt:lpstr>
      <vt:lpstr>Goalie Statistics</vt:lpstr>
      <vt:lpstr>Goalie Weights</vt:lpstr>
      <vt:lpstr>Goalie Salaries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Bartron</dc:creator>
  <cp:lastModifiedBy>Mike Bartron</cp:lastModifiedBy>
  <dcterms:created xsi:type="dcterms:W3CDTF">2013-07-08T04:52:56Z</dcterms:created>
  <dcterms:modified xsi:type="dcterms:W3CDTF">2014-06-09T02:07:32Z</dcterms:modified>
</cp:coreProperties>
</file>