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jCyAQv51Z3MnicI8p09zWwY1tvkKMbGs20y4qFYXEew="/>
    </ext>
  </extLst>
</workbook>
</file>

<file path=xl/sharedStrings.xml><?xml version="1.0" encoding="utf-8"?>
<sst xmlns="http://schemas.openxmlformats.org/spreadsheetml/2006/main" count="6313" uniqueCount="2185">
  <si>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</si>
  <si>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</si>
  <si>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</si>
  <si>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</si>
  <si>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</si>
  <si>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</si>
  <si>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</si>
  <si>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</si>
  <si>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</si>
  <si>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</si>
  <si>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</si>
  <si>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</si>
  <si>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</si>
  <si>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</si>
  <si>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</si>
  <si>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</si>
  <si>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</si>
  <si>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</si>
  <si>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</si>
  <si>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</si>
  <si>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</si>
  <si>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</si>
  <si>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</si>
  <si>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</si>
  <si>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</si>
  <si>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</si>
  <si>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</si>
  <si>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</si>
  <si>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</si>
  <si>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</si>
  <si>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</si>
  <si>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</si>
  <si>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</si>
  <si>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</si>
  <si>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</si>
  <si>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</si>
  <si>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</si>
  <si>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</si>
  <si>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</si>
  <si>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</si>
  <si>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</si>
  <si>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</si>
  <si>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</si>
  <si>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</si>
  <si>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</si>
  <si>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</si>
  <si>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</si>
  <si>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</si>
  <si>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</si>
  <si>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</si>
  <si>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</si>
  <si>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</si>
  <si>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</si>
  <si>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</si>
  <si>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</si>
  <si>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</si>
  <si>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</si>
  <si>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</si>
  <si>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</si>
  <si>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</si>
  <si>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</si>
  <si>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</si>
  <si>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</si>
  <si>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</si>
  <si>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</si>
  <si>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</si>
  <si>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</si>
  <si>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</si>
  <si>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</si>
  <si>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</si>
  <si>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</si>
  <si>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</si>
  <si>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</si>
  <si>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</si>
  <si>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</si>
  <si>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</si>
  <si>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</si>
  <si>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</si>
  <si>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</si>
  <si>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</si>
  <si>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</si>
  <si>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</si>
  <si>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</si>
  <si>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</si>
  <si>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</si>
  <si>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</si>
  <si>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</si>
  <si>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</si>
  <si>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</si>
  <si>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</si>
  <si>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</si>
  <si>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</si>
  <si>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</si>
  <si>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</si>
  <si>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</si>
  <si>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</si>
  <si>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</si>
  <si>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</si>
  <si>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</si>
  <si>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</si>
  <si>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</si>
  <si>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</si>
  <si>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</si>
  <si>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</si>
  <si>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</si>
  <si>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</si>
  <si>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</si>
  <si>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</si>
  <si>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</si>
  <si>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</si>
  <si>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</si>
  <si>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</si>
  <si>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</si>
  <si>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</si>
  <si>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</si>
  <si>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</si>
  <si>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</si>
  <si>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</si>
  <si>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</si>
  <si>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</si>
  <si>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</si>
  <si>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</si>
  <si>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</si>
  <si>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</si>
  <si>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</si>
  <si>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</si>
  <si>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</si>
  <si>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</si>
  <si>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</si>
  <si>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</si>
  <si>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</si>
  <si>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</si>
  <si>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</si>
  <si>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</si>
  <si>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</si>
  <si>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</si>
  <si>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</si>
  <si>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</si>
  <si>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</si>
  <si>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</si>
  <si>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</si>
  <si>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</si>
  <si>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</si>
  <si>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</si>
  <si>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</si>
  <si>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</si>
  <si>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</si>
  <si>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</si>
  <si>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</si>
  <si>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</si>
  <si>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</si>
  <si>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</si>
  <si>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</si>
  <si>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</si>
  <si>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</si>
  <si>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</si>
  <si>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</si>
  <si>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</si>
  <si>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</si>
  <si>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</si>
  <si>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</si>
  <si>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</si>
  <si>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</si>
  <si>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</si>
  <si>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</si>
  <si>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</si>
  <si>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</si>
  <si>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</si>
  <si>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</si>
  <si>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</si>
  <si>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</si>
  <si>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</si>
  <si>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</si>
  <si>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</si>
  <si>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</si>
  <si>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</si>
  <si>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</si>
  <si>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</si>
  <si>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</si>
  <si>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</si>
  <si>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</si>
  <si>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</si>
  <si>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</si>
  <si>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</si>
  <si>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</si>
  <si>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</si>
  <si>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</si>
  <si>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</si>
  <si>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</si>
  <si>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</si>
  <si>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</si>
  <si>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</si>
  <si>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</si>
  <si>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</si>
  <si>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</si>
  <si>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</si>
  <si>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</si>
  <si>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</si>
  <si>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</si>
  <si>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</si>
  <si>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</si>
  <si>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</si>
  <si>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</si>
  <si>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</si>
  <si>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</si>
  <si>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</si>
  <si>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</si>
  <si>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</si>
  <si>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</si>
  <si>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</si>
  <si>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</si>
  <si>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</si>
  <si>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</si>
  <si>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</si>
  <si>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</si>
  <si>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</si>
  <si>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</si>
  <si>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</si>
  <si>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</si>
  <si>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</si>
  <si>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</si>
  <si>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</si>
  <si>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</si>
  <si>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</si>
  <si>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</si>
  <si>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</si>
  <si>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</si>
  <si>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</si>
  <si>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</si>
  <si>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</si>
  <si>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</si>
  <si>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</si>
  <si>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</si>
  <si>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</si>
  <si>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</si>
  <si>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</si>
  <si>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</si>
  <si>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</si>
  <si>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</si>
  <si>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</si>
  <si>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</si>
  <si>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</si>
  <si>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</si>
  <si>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</si>
  <si>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</si>
  <si>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</si>
  <si>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</si>
  <si>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</si>
  <si>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</si>
  <si>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</si>
  <si>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</si>
  <si>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</si>
  <si>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</si>
  <si>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</si>
  <si>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</si>
  <si>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</si>
  <si>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</si>
  <si>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</si>
  <si>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</si>
  <si>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</si>
  <si>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</si>
  <si>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</si>
  <si>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</si>
  <si>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</si>
  <si>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</si>
  <si>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</si>
  <si>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</si>
  <si>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</si>
  <si>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</si>
  <si>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</si>
  <si>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</si>
  <si>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</si>
  <si>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</si>
  <si>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</si>
  <si>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</si>
  <si>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</si>
  <si>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</si>
  <si>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</si>
  <si>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</si>
  <si>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</si>
  <si>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</si>
  <si>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</si>
  <si>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</si>
  <si>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</si>
  <si>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</si>
  <si>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</si>
  <si>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</si>
  <si>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</si>
  <si>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</si>
  <si>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</si>
  <si>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</si>
  <si>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</si>
  <si>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</si>
  <si>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</si>
  <si>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</si>
  <si>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</si>
  <si>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</si>
  <si>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</si>
  <si>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</si>
  <si>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</si>
  <si>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</si>
  <si>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</si>
  <si>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</si>
  <si>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</si>
  <si>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</si>
  <si>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</si>
  <si>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</si>
  <si>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</si>
  <si>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</si>
  <si>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</si>
  <si>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</si>
  <si>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</si>
  <si>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</si>
  <si>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</si>
  <si>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</si>
  <si>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</si>
  <si>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</si>
  <si>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</si>
  <si>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</si>
  <si>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</si>
  <si>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</si>
  <si>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</si>
  <si>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</si>
  <si>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</si>
  <si>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</si>
  <si>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</si>
  <si>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</si>
  <si>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</si>
  <si>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</si>
  <si>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</si>
  <si>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</si>
  <si>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</si>
  <si>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</si>
  <si>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</si>
  <si>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</si>
  <si>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</si>
  <si>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</si>
  <si>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</si>
  <si>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</si>
  <si>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</si>
  <si>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</si>
  <si>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</si>
  <si>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</si>
  <si>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</si>
  <si>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</si>
  <si>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</si>
  <si>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</si>
  <si>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</si>
  <si>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</si>
  <si>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</si>
  <si>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</si>
  <si>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</si>
  <si>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</si>
  <si>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</si>
  <si>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</si>
  <si>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</si>
  <si>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</si>
  <si>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</si>
  <si>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</si>
  <si>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</si>
  <si>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</si>
  <si>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</si>
  <si>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</si>
  <si>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</si>
  <si>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</si>
  <si>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</si>
  <si>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</si>
  <si>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</si>
  <si>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</si>
  <si>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</si>
  <si>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</si>
  <si>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</si>
  <si>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</si>
  <si>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</si>
  <si>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</si>
  <si>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</si>
  <si>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</si>
  <si>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</si>
  <si>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</si>
  <si>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</si>
  <si>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</si>
  <si>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</si>
  <si>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</si>
  <si>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</si>
  <si>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</si>
  <si>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</si>
  <si>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</si>
  <si>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</si>
  <si>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</si>
  <si>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</si>
  <si>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</si>
  <si>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</si>
  <si>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</si>
  <si>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</si>
  <si>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</si>
  <si>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</si>
  <si>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</si>
  <si>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</si>
  <si>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</si>
  <si>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</si>
  <si>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</si>
  <si>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</si>
  <si>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</si>
  <si>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</si>
  <si>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</si>
  <si>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</si>
  <si>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</si>
  <si>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</si>
  <si>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</si>
  <si>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</si>
  <si>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</si>
  <si>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</si>
  <si>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</si>
  <si>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</si>
  <si>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</si>
  <si>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</si>
  <si>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</si>
  <si>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</si>
  <si>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</si>
  <si>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</si>
  <si>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</si>
  <si>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</si>
  <si>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</si>
  <si>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</si>
  <si>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</si>
  <si>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</si>
  <si>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</si>
  <si>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</si>
  <si>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</si>
  <si>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</si>
  <si>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</si>
  <si>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</si>
  <si>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</si>
  <si>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</si>
  <si>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</si>
  <si>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</si>
  <si>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</si>
  <si>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</si>
  <si>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</si>
  <si>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</si>
  <si>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</si>
  <si>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</si>
  <si>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</si>
  <si>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</si>
  <si>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</si>
  <si>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</si>
  <si>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</si>
  <si>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</si>
  <si>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</si>
  <si>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</si>
  <si>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</si>
  <si>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</si>
  <si>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</si>
  <si>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</si>
  <si>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</si>
  <si>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</si>
  <si>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</si>
  <si>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</si>
  <si>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</si>
  <si>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</si>
  <si>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</si>
  <si>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</si>
  <si>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</si>
  <si>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</si>
  <si>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</si>
  <si>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</si>
  <si>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</si>
  <si>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</si>
  <si>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</si>
  <si>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</si>
  <si>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</si>
  <si>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</si>
  <si>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</si>
  <si>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</si>
  <si>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</si>
  <si>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</si>
  <si>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</si>
  <si>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</si>
  <si>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</si>
  <si>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</si>
  <si>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</si>
  <si>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</si>
  <si>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</si>
  <si>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</si>
  <si>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</si>
  <si>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</si>
  <si>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</si>
  <si>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</si>
  <si>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</si>
  <si>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</si>
  <si>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</si>
  <si>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</si>
  <si>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</si>
  <si>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</si>
  <si>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</si>
  <si>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</si>
  <si>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</si>
  <si>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</si>
  <si>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</si>
  <si>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</si>
  <si>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</si>
  <si>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</si>
  <si>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</si>
  <si>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</si>
  <si>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</si>
  <si>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</si>
  <si>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</si>
  <si>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</si>
  <si>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</si>
  <si>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</si>
  <si>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</si>
  <si>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</si>
  <si>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</si>
  <si>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</si>
  <si>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</si>
  <si>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</si>
  <si>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</si>
  <si>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</si>
  <si>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</si>
  <si>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</si>
  <si>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</si>
  <si>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</si>
  <si>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</si>
  <si>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</si>
  <si>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</si>
  <si>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</si>
  <si>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</si>
  <si>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</si>
  <si>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</si>
  <si>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</si>
  <si>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</si>
  <si>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</si>
  <si>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</si>
  <si>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</si>
  <si>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</si>
  <si>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</si>
  <si>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</si>
  <si>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</si>
  <si>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</si>
  <si>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</si>
  <si>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</si>
  <si>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</si>
  <si>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</si>
  <si>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</si>
  <si>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</si>
  <si>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</si>
  <si>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</si>
  <si>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</si>
  <si>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</si>
  <si>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</si>
  <si>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</si>
  <si>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</si>
  <si>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</si>
  <si>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</si>
  <si>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</si>
  <si>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</si>
  <si>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</si>
  <si>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</si>
  <si>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</si>
  <si>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</si>
  <si>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</si>
  <si>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</si>
  <si>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</si>
  <si>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</si>
  <si>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</si>
  <si>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</si>
  <si>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</si>
  <si>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</si>
  <si>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</si>
  <si>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</si>
  <si>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</si>
  <si>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</si>
  <si>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</si>
  <si>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</si>
  <si>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</si>
  <si>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</si>
  <si>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</si>
  <si>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</si>
  <si>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</si>
  <si>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</si>
  <si>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</si>
  <si>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</si>
  <si>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</si>
  <si>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</si>
  <si>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</si>
  <si>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</si>
  <si>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</si>
  <si>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</si>
  <si>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</si>
  <si>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</si>
  <si>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</si>
  <si>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</si>
  <si>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</si>
  <si>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</si>
  <si>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</si>
  <si>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</si>
  <si>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</si>
  <si>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</si>
  <si>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</si>
  <si>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</si>
  <si>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</si>
  <si>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</si>
  <si>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</si>
  <si>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</si>
  <si>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</si>
  <si>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</si>
  <si>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</si>
  <si>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</si>
  <si>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</si>
  <si>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</si>
  <si>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</si>
  <si>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</si>
  <si>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</si>
  <si>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</si>
  <si>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</si>
  <si>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</si>
  <si>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</si>
  <si>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</si>
  <si>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</si>
  <si>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</si>
  <si>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</si>
  <si>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</si>
  <si>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</si>
  <si>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</si>
  <si>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</si>
  <si>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</si>
  <si>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</si>
  <si>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</si>
  <si>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</si>
  <si>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</si>
  <si>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</si>
  <si>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</si>
  <si>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</si>
  <si>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</si>
  <si>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</si>
  <si>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</si>
  <si>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</si>
  <si>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</si>
  <si>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</si>
  <si>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</si>
  <si>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</si>
  <si>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</si>
  <si>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</si>
  <si>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</si>
  <si>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</si>
  <si>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</si>
  <si>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</si>
  <si>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</si>
  <si>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</si>
  <si>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</si>
  <si>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</si>
  <si>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</si>
  <si>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</si>
  <si>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</si>
  <si>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</si>
  <si>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</si>
  <si>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</si>
  <si>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</si>
  <si>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</si>
  <si>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</si>
  <si>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</si>
  <si>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</si>
  <si>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</si>
  <si>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</si>
  <si>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</si>
  <si>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</si>
  <si>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</si>
  <si>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</si>
  <si>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</si>
  <si>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</si>
  <si>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</si>
  <si>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</si>
  <si>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</si>
  <si>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</si>
  <si>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</si>
  <si>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</si>
  <si>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</si>
  <si>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</si>
  <si>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</si>
  <si>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</si>
  <si>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</si>
  <si>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</si>
  <si>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</si>
  <si>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</si>
  <si>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</si>
  <si>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</si>
  <si>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</si>
  <si>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</si>
  <si>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</si>
  <si>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</si>
  <si>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</si>
  <si>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</si>
  <si>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</si>
  <si>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</si>
  <si>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</si>
  <si>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</si>
  <si>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</si>
  <si>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</si>
  <si>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</si>
  <si>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</si>
  <si>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</si>
  <si>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</si>
  <si>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</si>
  <si>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</si>
  <si>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</si>
  <si>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</si>
  <si>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</si>
  <si>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</si>
  <si>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</si>
  <si>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</si>
  <si>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</si>
  <si>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</si>
  <si>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</si>
  <si>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</si>
  <si>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</si>
  <si>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</si>
  <si>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</si>
  <si>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</si>
  <si>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</si>
  <si>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</si>
  <si>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</si>
  <si>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</si>
  <si>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</si>
  <si>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</si>
  <si>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</si>
  <si>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</si>
  <si>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</si>
  <si>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</si>
  <si>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</si>
  <si>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</si>
  <si>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</si>
  <si>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</si>
  <si>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</si>
  <si>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</si>
  <si>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</si>
  <si>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</si>
  <si>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</si>
  <si>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</si>
  <si>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</si>
  <si>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</si>
  <si>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</si>
  <si>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</si>
  <si>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</si>
  <si>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</si>
  <si>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</si>
  <si>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</si>
  <si>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</si>
  <si>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</si>
  <si>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</si>
  <si>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</si>
  <si>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</si>
  <si>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</si>
  <si>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</si>
  <si>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</si>
  <si>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</si>
  <si>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</si>
  <si>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</si>
  <si>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</si>
  <si>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</si>
  <si>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</si>
  <si>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</si>
  <si>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</si>
  <si>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</si>
  <si>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</si>
  <si>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</si>
  <si>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</si>
  <si>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</si>
  <si>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</si>
  <si>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</si>
  <si>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</si>
  <si>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</si>
  <si>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</si>
  <si>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</si>
  <si>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</si>
  <si>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</si>
  <si>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</si>
  <si>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</si>
  <si>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</si>
  <si>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</si>
  <si>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</si>
  <si>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</si>
  <si>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</si>
  <si>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</si>
  <si>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</si>
  <si>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</si>
  <si>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</si>
  <si>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</si>
  <si>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</si>
  <si>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</si>
  <si>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</si>
  <si>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</si>
  <si>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</si>
  <si>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</si>
  <si>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</si>
  <si>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</si>
  <si>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</si>
  <si>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</si>
  <si>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</si>
  <si>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</si>
  <si>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</si>
  <si>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</si>
  <si>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</si>
  <si>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</si>
  <si>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</si>
  <si>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</si>
  <si>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</si>
  <si>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</si>
  <si>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</si>
  <si>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</si>
  <si>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</si>
  <si>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</si>
  <si>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</si>
  <si>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</si>
  <si>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</si>
  <si>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</si>
  <si>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</si>
  <si>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</si>
  <si>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</si>
  <si>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</si>
  <si>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</si>
  <si>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</si>
  <si>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</si>
  <si>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</si>
  <si>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</si>
  <si>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</si>
  <si>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</si>
  <si>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</si>
  <si>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</si>
  <si>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</si>
  <si>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</si>
  <si>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</si>
  <si>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</si>
  <si>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</si>
  <si>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</si>
  <si>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</si>
  <si>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</si>
  <si>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</si>
  <si>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</si>
  <si>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</si>
  <si>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</si>
  <si>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</si>
  <si>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</si>
  <si>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</si>
  <si>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</si>
  <si>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</si>
  <si>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</si>
  <si>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</si>
  <si>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</si>
  <si>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</si>
  <si>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</si>
  <si>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</si>
  <si>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</si>
  <si>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</si>
  <si>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</si>
  <si>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</si>
  <si>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</si>
  <si>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</si>
  <si>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</si>
  <si>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</si>
  <si>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</si>
  <si>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</si>
  <si>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</si>
  <si>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</si>
  <si>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</si>
  <si>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</si>
  <si>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</si>
  <si>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</si>
  <si>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</si>
  <si>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</si>
  <si>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</si>
  <si>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</si>
  <si>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</si>
  <si>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</si>
  <si>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</si>
  <si>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</si>
  <si>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</si>
  <si>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</si>
  <si>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</si>
  <si>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</si>
  <si>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</si>
  <si>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</si>
  <si>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</si>
  <si>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</si>
  <si>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</si>
  <si>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</si>
  <si>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</si>
  <si>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</si>
  <si>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</si>
  <si>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</si>
  <si>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</si>
  <si>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</si>
  <si>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</si>
  <si>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</si>
  <si>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</si>
  <si>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</si>
  <si>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</si>
  <si>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</si>
  <si>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</si>
  <si>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</si>
  <si>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</si>
  <si>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</si>
  <si>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</si>
  <si>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</si>
  <si>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</si>
  <si>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</si>
  <si>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</si>
  <si>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</si>
  <si>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</si>
  <si>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</si>
  <si>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</si>
  <si>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</si>
  <si>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</si>
  <si>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</si>
  <si>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</si>
  <si>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</si>
  <si>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</si>
  <si>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</si>
  <si>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</si>
  <si>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</si>
  <si>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</si>
  <si>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</si>
  <si>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</si>
  <si>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</si>
  <si>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</si>
  <si>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</si>
  <si>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</si>
  <si>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</si>
  <si>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</si>
  <si>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</si>
  <si>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</si>
  <si>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</si>
  <si>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</si>
  <si>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</si>
  <si>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</si>
  <si>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</si>
  <si>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</si>
  <si>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</si>
  <si>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</si>
  <si>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</si>
  <si>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</si>
  <si>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</si>
  <si>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</si>
  <si>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</si>
  <si>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</si>
  <si>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</si>
  <si>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</si>
  <si>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</si>
  <si>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</si>
  <si>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</si>
  <si>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</si>
  <si>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</si>
  <si>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</si>
  <si>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</si>
  <si>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</si>
  <si>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</si>
  <si>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</si>
  <si>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</si>
  <si>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</si>
  <si>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</si>
  <si>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</si>
  <si>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</si>
  <si>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</si>
  <si>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</si>
  <si>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</si>
  <si>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</si>
  <si>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</si>
  <si>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</si>
  <si>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</si>
  <si>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</si>
  <si>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</si>
  <si>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</si>
  <si>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</si>
  <si>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</si>
  <si>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</si>
  <si>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</si>
  <si>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</si>
  <si>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</si>
  <si>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</si>
  <si>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</si>
  <si>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</si>
  <si>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</si>
  <si>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</si>
  <si>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</si>
  <si>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</si>
  <si>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</si>
  <si>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</si>
  <si>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</si>
  <si>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</si>
  <si>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</si>
  <si>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</si>
  <si>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</si>
  <si>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</si>
  <si>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</si>
  <si>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</si>
  <si>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</si>
  <si>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</si>
  <si>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</si>
  <si>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</si>
  <si>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</si>
  <si>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</si>
  <si>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</si>
  <si>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</si>
  <si>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</si>
  <si>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</si>
  <si>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</si>
  <si>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</si>
  <si>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</si>
  <si>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</si>
  <si>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</si>
  <si>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</si>
  <si>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</si>
  <si>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</si>
  <si>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</si>
  <si>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</si>
  <si>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</si>
  <si>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</si>
  <si>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</si>
  <si>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</si>
  <si>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</si>
  <si>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</si>
  <si>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</si>
  <si>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</si>
  <si>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</si>
  <si>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</si>
  <si>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</si>
  <si>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</si>
  <si>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</si>
  <si>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</si>
  <si>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</si>
  <si>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</si>
  <si>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</si>
  <si>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</si>
  <si>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</si>
  <si>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</si>
  <si>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</si>
  <si>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</si>
  <si>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</si>
  <si>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</si>
  <si>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</si>
  <si>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</si>
  <si>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</si>
  <si>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</si>
  <si>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</si>
  <si>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</si>
  <si>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</si>
  <si>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</si>
  <si>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</si>
  <si>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</si>
  <si>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</si>
  <si>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</si>
  <si>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</si>
  <si>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</si>
  <si>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</si>
  <si>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</si>
  <si>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</si>
  <si>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</si>
  <si>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</si>
  <si>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</si>
  <si>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</si>
  <si>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</si>
  <si>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</si>
  <si>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</si>
  <si>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</si>
  <si>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</si>
  <si>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</si>
  <si>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</si>
  <si>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</si>
  <si>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</si>
  <si>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</si>
  <si>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</si>
  <si>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</si>
  <si>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</si>
  <si>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</si>
  <si>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</si>
  <si>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</si>
  <si>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</si>
  <si>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</si>
  <si>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</si>
  <si>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</si>
  <si>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</si>
  <si>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</si>
  <si>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</si>
  <si>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</si>
  <si>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</si>
  <si>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</si>
  <si>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</si>
  <si>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</si>
  <si>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</si>
  <si>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</si>
  <si>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</si>
  <si>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</si>
  <si>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</si>
  <si>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</si>
  <si>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</si>
  <si>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</si>
  <si>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</si>
  <si>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</si>
  <si>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</si>
  <si>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</si>
  <si>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</si>
  <si>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</si>
  <si>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</si>
  <si>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</si>
  <si>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</si>
  <si>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</si>
  <si>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</si>
  <si>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</si>
  <si>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</si>
  <si>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</si>
  <si>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</si>
  <si>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</si>
  <si>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</si>
  <si>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</si>
  <si>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</si>
  <si>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</si>
  <si>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</si>
  <si>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</si>
  <si>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</si>
  <si>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</si>
  <si>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</si>
  <si>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</si>
  <si>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</si>
  <si>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</si>
  <si>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</si>
  <si>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</si>
  <si>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</si>
  <si>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</si>
  <si>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</si>
  <si>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</si>
  <si>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</si>
  <si>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</si>
  <si>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</si>
  <si>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</si>
  <si>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</si>
  <si>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</si>
  <si>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</si>
  <si>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</si>
  <si>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</si>
  <si>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</si>
  <si>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</si>
  <si>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</si>
  <si>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</si>
  <si>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</si>
  <si>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</si>
  <si>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</si>
  <si>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</si>
  <si>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</si>
  <si>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</si>
  <si>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</si>
  <si>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</si>
  <si>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</si>
  <si>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</si>
  <si>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</si>
  <si>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</si>
  <si>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</si>
  <si>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</si>
  <si>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</si>
  <si>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</si>
  <si>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</si>
  <si>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</si>
  <si>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</si>
  <si>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</si>
  <si>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</si>
  <si>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</si>
  <si>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</si>
  <si>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</si>
  <si>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</si>
  <si>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</si>
  <si>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</si>
  <si>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</si>
  <si>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</si>
  <si>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</si>
  <si>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</si>
  <si>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</si>
  <si>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</si>
  <si>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</si>
  <si>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</si>
  <si>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</si>
  <si>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</si>
  <si>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</si>
  <si>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</si>
  <si>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</si>
  <si>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</si>
  <si>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</si>
  <si>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</si>
  <si>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</si>
  <si>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</si>
  <si>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</si>
  <si>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</si>
  <si>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</si>
  <si>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</si>
  <si>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</si>
  <si>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</si>
  <si>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</si>
  <si>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</si>
  <si>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</si>
  <si>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</si>
  <si>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</si>
  <si>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</si>
  <si>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</si>
  <si>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</si>
  <si>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</si>
  <si>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</si>
  <si>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</si>
  <si>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</si>
  <si>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</si>
  <si>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</si>
  <si>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</si>
  <si>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</si>
  <si>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</si>
  <si>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</si>
  <si>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</si>
  <si>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</si>
  <si>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</si>
  <si>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</si>
  <si>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</si>
  <si>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</si>
  <si>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</si>
  <si>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</si>
  <si>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</si>
  <si>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</si>
  <si>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</si>
  <si>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</si>
  <si>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</si>
  <si>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</si>
  <si>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</si>
  <si>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</si>
  <si>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</si>
  <si>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</si>
  <si>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</si>
  <si>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</si>
  <si>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</si>
  <si>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</si>
  <si>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</si>
  <si>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</si>
  <si>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</si>
  <si>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</si>
  <si>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</si>
  <si>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</si>
  <si>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</si>
  <si>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</si>
  <si>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</si>
  <si>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</si>
  <si>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</si>
  <si>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</si>
  <si>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</si>
  <si>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</si>
  <si>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</si>
  <si>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</si>
  <si>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</si>
  <si>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</si>
  <si>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</si>
  <si>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</si>
  <si>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</si>
  <si>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</si>
  <si>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</si>
  <si>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</si>
  <si>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</si>
  <si>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</si>
  <si>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</si>
  <si>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</si>
  <si>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</si>
  <si>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</si>
  <si>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</si>
  <si>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</si>
  <si>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</si>
  <si>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</si>
  <si>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</si>
  <si>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</si>
  <si>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</si>
  <si>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</si>
  <si>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</si>
  <si>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</si>
  <si>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</si>
  <si>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</si>
  <si>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</si>
  <si>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</si>
  <si>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</si>
  <si>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</si>
  <si>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</si>
  <si>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</si>
  <si>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</si>
  <si>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</si>
  <si>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</si>
  <si>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</si>
  <si>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</si>
  <si>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</si>
  <si>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</si>
  <si>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</si>
  <si>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</si>
  <si>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</si>
  <si>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</si>
  <si>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</si>
  <si>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</si>
  <si>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</si>
  <si>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</si>
  <si>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</si>
  <si>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</si>
  <si>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</si>
  <si>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</si>
  <si>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</si>
  <si>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</si>
  <si>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</si>
  <si>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</si>
  <si>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</si>
  <si>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</si>
  <si>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</si>
  <si>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</si>
  <si>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</si>
  <si>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</si>
  <si>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</si>
  <si>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</si>
  <si>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</si>
  <si>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</si>
  <si>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</si>
  <si>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</si>
  <si>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</si>
  <si>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</si>
  <si>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</si>
  <si>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</si>
  <si>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</si>
  <si>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</si>
  <si>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</si>
  <si>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</si>
  <si>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</si>
  <si>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</si>
  <si>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</si>
  <si>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</si>
  <si>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</si>
  <si>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</si>
  <si>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</si>
  <si>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</si>
  <si>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</si>
  <si>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</si>
  <si>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</si>
  <si>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</si>
  <si>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</si>
  <si>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</si>
  <si>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</si>
  <si>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</si>
  <si>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</si>
  <si>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</si>
  <si>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</si>
  <si>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</si>
  <si>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</si>
  <si>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</si>
  <si>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</si>
  <si>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</si>
  <si>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</si>
  <si>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</si>
  <si>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</si>
  <si>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</si>
  <si>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</si>
  <si>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</si>
  <si>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</si>
  <si>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</si>
  <si>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</si>
  <si>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</si>
  <si>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</si>
  <si>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</si>
  <si>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</si>
  <si>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</si>
  <si>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</si>
  <si>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</si>
  <si>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</si>
  <si>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</si>
  <si>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</si>
  <si>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</si>
  <si>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</si>
  <si>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</si>
  <si>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</si>
  <si>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</si>
  <si>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</si>
  <si>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</si>
  <si>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</si>
  <si>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</si>
  <si>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</si>
  <si>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</si>
  <si>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</si>
  <si>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</si>
  <si>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</si>
  <si>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</si>
  <si>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</si>
  <si>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</si>
  <si>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</si>
  <si>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</si>
  <si>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</si>
  <si>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</si>
  <si>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</si>
  <si>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</si>
  <si>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</si>
  <si>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</si>
  <si>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</si>
  <si>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</si>
  <si>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</si>
  <si>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</si>
  <si>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</si>
  <si>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</si>
  <si>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</si>
  <si>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</si>
  <si>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</si>
  <si>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</si>
  <si>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</si>
  <si>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</si>
  <si>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</si>
  <si>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</si>
  <si>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</si>
  <si>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</si>
  <si>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</si>
  <si>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</si>
  <si>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</si>
  <si>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</si>
  <si>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</si>
  <si>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</si>
  <si>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</si>
  <si>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</si>
  <si>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</si>
  <si>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</si>
  <si>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</si>
  <si>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</si>
  <si>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</si>
  <si>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</si>
  <si>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</si>
  <si>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</si>
  <si>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</si>
  <si>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</si>
  <si>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</si>
  <si>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</si>
  <si>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</si>
  <si>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</si>
  <si>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</si>
  <si>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</si>
  <si>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</si>
  <si>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</si>
  <si>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</si>
  <si>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</si>
  <si>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</si>
  <si>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</si>
  <si>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</si>
  <si>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</si>
  <si>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</si>
  <si>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</si>
  <si>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</si>
  <si>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</si>
  <si>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</si>
  <si>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</si>
  <si>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</si>
  <si>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</si>
  <si>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</si>
  <si>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</si>
  <si>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</si>
  <si>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</si>
  <si>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</si>
  <si>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</si>
  <si>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</si>
  <si>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</si>
  <si>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</si>
  <si>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</si>
  <si>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</si>
  <si>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</si>
  <si>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</si>
  <si>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</si>
  <si>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</si>
  <si>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</si>
  <si>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</si>
  <si>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</si>
  <si>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</si>
  <si>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</si>
  <si>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</si>
  <si>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</si>
  <si>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</si>
  <si>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</si>
  <si>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</si>
  <si>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</si>
  <si>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</si>
  <si>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</si>
  <si>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</si>
  <si>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</si>
  <si>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</si>
  <si>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</si>
  <si>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</si>
  <si>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</si>
  <si>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</si>
  <si>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</si>
  <si>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</si>
  <si>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</si>
  <si>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</si>
  <si>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</si>
  <si>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</si>
  <si>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</si>
  <si>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</si>
  <si>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</si>
  <si>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</si>
  <si>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</si>
  <si>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</si>
  <si>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</si>
  <si>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</si>
  <si>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</si>
  <si>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</si>
  <si>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</si>
  <si>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</si>
  <si>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</si>
  <si>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</si>
  <si>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</si>
  <si>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</si>
  <si>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</si>
  <si>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</si>
  <si>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</si>
  <si>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</si>
  <si>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</si>
  <si>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</si>
  <si>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</si>
  <si>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</si>
  <si>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</si>
  <si>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</si>
  <si>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</si>
  <si>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</si>
  <si>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</si>
  <si>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</si>
  <si>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</si>
  <si>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</si>
  <si>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</si>
  <si>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</si>
  <si>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</si>
  <si>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</si>
  <si>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</si>
  <si>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</si>
  <si>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</si>
  <si>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</si>
  <si>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</si>
  <si>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</si>
  <si>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</si>
  <si>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</si>
  <si>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</si>
  <si>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</si>
  <si>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</si>
  <si>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</si>
  <si>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</si>
  <si>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</si>
  <si>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</si>
  <si>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</si>
  <si>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</si>
  <si>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</si>
  <si>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</si>
  <si>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</si>
  <si>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</si>
  <si>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</si>
  <si>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</si>
  <si>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</si>
  <si>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</si>
  <si>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</si>
  <si>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</si>
  <si>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</si>
  <si>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</si>
  <si>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</si>
  <si>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</si>
  <si>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</si>
  <si>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</si>
  <si>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</si>
  <si>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</si>
  <si>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</si>
  <si>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</si>
  <si>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</si>
  <si>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</si>
  <si>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</si>
  <si>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</si>
  <si>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</si>
  <si>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</si>
  <si>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</si>
  <si>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</si>
  <si>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</si>
  <si>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</si>
  <si>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</si>
  <si>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</si>
  <si>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</si>
  <si>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</si>
  <si>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</si>
  <si>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</si>
  <si>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</si>
  <si>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</si>
  <si>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</si>
  <si>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</si>
  <si>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</si>
  <si>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</si>
  <si>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</si>
  <si>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</si>
  <si>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</si>
  <si>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</si>
  <si>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</si>
  <si>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</si>
  <si>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</si>
  <si>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</si>
  <si>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</si>
  <si>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</si>
  <si>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</si>
  <si>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</si>
  <si>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</si>
  <si>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</si>
  <si>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</si>
  <si>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</si>
  <si>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</si>
  <si>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</si>
  <si>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</si>
  <si>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</si>
  <si>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</si>
  <si>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</si>
  <si>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</si>
  <si>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</si>
  <si>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</si>
  <si>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</si>
  <si>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</si>
  <si>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</si>
  <si>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</si>
  <si>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</si>
  <si>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</si>
  <si>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</si>
  <si>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</si>
  <si>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</si>
  <si>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</si>
  <si>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</si>
  <si>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</si>
  <si>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</si>
  <si>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</si>
  <si>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</si>
  <si>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</si>
  <si>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</si>
  <si>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</si>
  <si>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</si>
  <si>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</si>
  <si>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</si>
  <si>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</si>
  <si>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</si>
  <si>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</si>
  <si>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</si>
  <si>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</si>
  <si>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</si>
  <si>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</si>
  <si>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</si>
  <si>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</si>
  <si>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</si>
  <si>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</si>
  <si>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</si>
  <si>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</si>
  <si>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</si>
  <si>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</si>
  <si>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</si>
  <si>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</si>
  <si>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</si>
  <si>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</si>
  <si>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</si>
  <si>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</si>
  <si>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</si>
  <si>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</si>
  <si>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</si>
  <si>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</si>
  <si>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</si>
  <si>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</si>
  <si>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</si>
  <si>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</si>
  <si>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</si>
  <si>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</si>
  <si>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</si>
  <si>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</si>
  <si>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</si>
  <si>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</si>
  <si>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</si>
  <si>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</si>
  <si>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</si>
  <si>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</si>
  <si>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</si>
  <si>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</si>
  <si>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</si>
  <si>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</si>
  <si>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</si>
  <si>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</si>
  <si>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</si>
  <si>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</si>
  <si>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</si>
  <si>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</si>
  <si>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</si>
  <si>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</si>
  <si>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</si>
  <si>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</si>
  <si>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</si>
  <si>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</si>
  <si>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</si>
  <si>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</si>
  <si>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</si>
  <si>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</si>
  <si>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</si>
  <si>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</si>
  <si>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</si>
  <si>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</si>
  <si>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</si>
  <si>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</si>
  <si>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</si>
  <si>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</si>
  <si>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</si>
  <si>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</si>
  <si>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</si>
  <si>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</si>
  <si>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</si>
  <si>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</si>
  <si>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</si>
  <si>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</si>
  <si>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</si>
  <si>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</si>
  <si>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</si>
  <si>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</si>
  <si>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</si>
  <si>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</si>
  <si>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</si>
  <si>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</si>
  <si>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</si>
  <si>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</si>
  <si>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</si>
  <si>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</si>
  <si>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</si>
  <si>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</si>
  <si>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</si>
  <si>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</si>
  <si>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</si>
  <si>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</si>
  <si>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</si>
  <si>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</si>
  <si>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</si>
  <si>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</si>
  <si>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</si>
  <si>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</si>
  <si>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</si>
  <si>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</si>
  <si>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</si>
  <si>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</si>
  <si>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</si>
  <si>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</si>
  <si>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</si>
  <si>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</si>
  <si>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</si>
  <si>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</si>
  <si>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</si>
  <si>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</si>
  <si>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</si>
  <si>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</si>
  <si>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</si>
  <si>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</si>
  <si>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</si>
  <si>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</si>
  <si>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</si>
  <si>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</si>
  <si>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</si>
  <si>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</si>
  <si>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</si>
  <si>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</si>
  <si>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</si>
  <si>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</si>
  <si>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</si>
  <si>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</si>
  <si>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</si>
  <si>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</si>
  <si>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</si>
  <si>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</si>
  <si>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</si>
  <si>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</si>
  <si>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</si>
  <si>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</si>
  <si>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</si>
  <si>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</si>
  <si>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</si>
  <si>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</si>
  <si>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</si>
  <si>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</si>
  <si>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</si>
  <si>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</si>
  <si>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</si>
  <si>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</si>
  <si>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</si>
  <si>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</si>
  <si>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</si>
  <si>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</si>
  <si>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</si>
  <si>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</si>
  <si>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</si>
  <si>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</si>
  <si>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</si>
  <si>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</si>
  <si>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</si>
  <si>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</si>
  <si>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</si>
  <si>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</si>
  <si>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</si>
  <si>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</si>
  <si>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</si>
  <si>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</si>
  <si>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</si>
  <si>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</si>
  <si>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</si>
  <si>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</si>
  <si>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</si>
  <si>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</si>
  <si>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</si>
  <si>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</si>
  <si>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</si>
  <si>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</si>
  <si>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</si>
  <si>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</si>
  <si>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</si>
  <si>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</si>
  <si>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</si>
  <si>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</si>
  <si>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</si>
  <si>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</si>
  <si>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</si>
  <si>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</si>
  <si>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</si>
  <si>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</si>
  <si>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</si>
  <si>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</si>
  <si>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</si>
  <si>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</si>
  <si>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</si>
  <si>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</si>
  <si>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</si>
  <si>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</si>
  <si>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</si>
  <si>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</si>
  <si>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</si>
  <si>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</si>
  <si>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</si>
  <si>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</si>
  <si>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</si>
  <si>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</si>
  <si>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</si>
  <si>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</si>
  <si>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</si>
  <si>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</si>
  <si>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</si>
  <si>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</si>
  <si>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</si>
  <si>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</si>
  <si>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</si>
  <si>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</si>
  <si>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</si>
  <si>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</si>
  <si>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</si>
  <si>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</si>
  <si>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</si>
  <si>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</si>
  <si>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</si>
  <si>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</si>
  <si>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</si>
  <si>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</si>
  <si>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</si>
  <si>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</si>
  <si>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</si>
  <si>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</si>
  <si>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</si>
  <si>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</si>
  <si>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</si>
  <si>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</si>
  <si>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</si>
  <si>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</si>
  <si>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</si>
  <si>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</si>
  <si>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</si>
  <si>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</si>
  <si>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</si>
  <si>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</si>
  <si>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</si>
  <si>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</si>
  <si>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</si>
  <si>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</si>
  <si>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</si>
  <si>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</si>
  <si>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</si>
  <si>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</si>
  <si>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</si>
  <si>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</si>
  <si>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</si>
  <si>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</si>
  <si>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</si>
  <si>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</si>
  <si>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</si>
  <si>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</si>
  <si>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</si>
  <si>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</si>
  <si>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</si>
  <si>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</si>
  <si>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</si>
  <si>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</si>
  <si>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</si>
  <si>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</si>
  <si>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</si>
  <si>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</si>
  <si>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</si>
  <si>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</si>
  <si>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</si>
  <si>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</si>
  <si>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</si>
  <si>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</si>
  <si>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</si>
  <si>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</si>
  <si>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</si>
  <si>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</si>
  <si>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</si>
  <si>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</si>
  <si>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</si>
  <si>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</si>
  <si>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</si>
  <si>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</si>
  <si>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</si>
  <si>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</si>
  <si>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</si>
  <si>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</si>
  <si>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</si>
  <si>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</si>
  <si>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</si>
  <si>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</si>
  <si>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</si>
  <si>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</si>
  <si>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</si>
  <si>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</si>
  <si>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</si>
  <si>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</si>
  <si>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</si>
  <si>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</si>
  <si>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</si>
  <si>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</si>
  <si>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</si>
  <si>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</si>
  <si>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</si>
  <si>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</si>
  <si>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</si>
  <si>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</si>
  <si>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</si>
  <si>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</si>
  <si>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</si>
  <si>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</si>
  <si>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</si>
  <si>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</si>
  <si>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</si>
  <si>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</si>
  <si>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</si>
  <si>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</si>
  <si>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</si>
  <si>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</si>
  <si>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</si>
  <si>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</si>
  <si>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</si>
  <si>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</si>
  <si>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</si>
  <si>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</si>
  <si>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</si>
  <si>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</si>
  <si>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</si>
  <si>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</si>
  <si>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</si>
  <si>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</si>
  <si>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</si>
  <si>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</si>
  <si>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</si>
  <si>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</si>
  <si>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</si>
  <si>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</si>
  <si>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</si>
  <si>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</si>
  <si>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</si>
  <si>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</si>
  <si>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</si>
  <si>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</si>
  <si>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</si>
  <si>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</si>
  <si>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</si>
  <si>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</si>
  <si>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</si>
  <si>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</si>
  <si>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</si>
  <si>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</si>
  <si>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</si>
  <si>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</si>
  <si>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</si>
  <si>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</si>
  <si>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</si>
  <si>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</si>
  <si>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</si>
  <si>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</si>
  <si>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</si>
  <si>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</si>
  <si>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</si>
  <si>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</si>
  <si>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</si>
  <si>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</si>
  <si>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</si>
  <si>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</si>
  <si>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</si>
  <si>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</si>
  <si>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</si>
  <si>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</si>
  <si>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</si>
  <si>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</si>
  <si>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</si>
  <si>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</si>
  <si>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</si>
  <si>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</si>
  <si>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</si>
  <si>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</si>
  <si>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</si>
  <si>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</si>
  <si>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</si>
  <si>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</si>
  <si>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</si>
  <si>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</si>
  <si>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</si>
  <si>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</si>
  <si>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</si>
  <si>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</si>
  <si>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</si>
  <si>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</si>
  <si>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</si>
  <si>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</si>
  <si>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</si>
  <si>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</si>
  <si>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</si>
  <si>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</si>
  <si>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</si>
  <si>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</si>
  <si>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</si>
  <si>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</si>
  <si>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</si>
  <si>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</si>
  <si>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</si>
  <si>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</si>
  <si>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</si>
  <si>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</si>
  <si>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</si>
  <si>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</si>
  <si>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</si>
  <si>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</si>
  <si>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</si>
  <si>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</si>
  <si>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</si>
  <si>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</si>
  <si>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</si>
  <si>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</si>
  <si>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</si>
  <si>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</si>
  <si>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</si>
  <si>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</si>
  <si>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</si>
  <si>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</si>
  <si>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</si>
  <si>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</si>
  <si>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</si>
  <si>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</si>
  <si>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</si>
  <si>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</si>
  <si>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</si>
  <si>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</si>
  <si>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</si>
  <si>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</si>
  <si>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</si>
  <si>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</si>
  <si>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</si>
  <si>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</si>
  <si>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</si>
  <si>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</si>
  <si>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</si>
  <si>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</si>
  <si>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</si>
  <si>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</si>
  <si>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</si>
  <si>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</si>
  <si>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</si>
  <si>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</si>
  <si>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</si>
  <si>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</si>
  <si>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</si>
  <si>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</si>
  <si>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</si>
  <si>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</si>
  <si>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</si>
  <si>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</si>
  <si>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</si>
  <si>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</si>
  <si>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</si>
  <si>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</si>
  <si>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</si>
  <si>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</si>
  <si>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</si>
  <si>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</si>
  <si>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</si>
  <si>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</si>
  <si>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</si>
  <si>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</si>
  <si>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</si>
  <si>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</si>
  <si>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</si>
  <si>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</si>
  <si>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</si>
  <si>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</si>
  <si>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</si>
  <si>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</si>
  <si>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</si>
  <si>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</si>
  <si>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</si>
  <si>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</si>
  <si>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</si>
  <si>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</si>
  <si>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</si>
  <si>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</si>
  <si>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</si>
  <si>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</si>
  <si>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</si>
  <si>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</si>
  <si>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Requires 3 $tag_power$.</t>
  </si>
  <si>
    <t>Requiert 3 $tag_power$.</t>
  </si>
  <si>
    <t>$tag_power$$tag_power$$tag_power$</t>
  </si>
  <si>
    <t>FM23</t>
  </si>
  <si>
    <t>Advertising</t>
  </si>
  <si>
    <t>&gt;=$ressource_megacreditvoid_20$: $skipline$$ressource_megacreditvoid_1$production</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</si>
  <si>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</si>
  <si>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</si>
  <si>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</si>
  <si>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</si>
  <si>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</si>
  <si>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</si>
  <si>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</si>
  <si>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</si>
  <si>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</si>
  <si>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</si>
  <si>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</si>
  <si>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Increase one : $other_ocean$+$ressource_microbe$$ressource_microbe$* / $other_oxygen$+$ressource_plant$$ressource_plant$$ressource_plant$ / $other_temperature$+$ressource_science$$ressource_science$*</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</si>
  <si>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</si>
  <si>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</si>
  <si>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</si>
  <si>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</si>
  <si>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</si>
  <si>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</si>
  <si>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</si>
  <si>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</si>
  <si>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</si>
  <si>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</si>
  <si>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ajouter recyclon</t>
  </si>
  <si>
    <t>lili supprimer phase 4</t>
  </si>
  <si>
    <t>add round count</t>
  </si>
  <si>
    <t>ajouter paladin shipping avec 2 titane et -1 sur standard chaleur pour chaque event espace joué (via stock ressource science)</t>
  </si>
  <si>
    <t>add total seen cards</t>
  </si>
  <si>
    <t>controlled bloom</t>
  </si>
  <si>
    <t>phase action: obligé de cliquer infrastructure meme si a fond pour valider</t>
  </si>
  <si>
    <t>space debris cleaning opération</t>
  </si>
  <si>
    <t>solo mode : 2 corps uniquement / option pour 100%</t>
  </si>
  <si>
    <t>biobatteries mais sans la prod</t>
  </si>
  <si>
    <t>multi mode : ajouter une option pour le nombre de corps</t>
  </si>
  <si>
    <t>carbon nanosystems</t>
  </si>
  <si>
    <t>community service</t>
  </si>
  <si>
    <t>modpro n'affiche pas son tag</t>
  </si>
  <si>
    <t>conscription</t>
  </si>
  <si>
    <t>modpro premiere activation a bloqué l'app (marche apres refresh) ringcom en corpo 1</t>
  </si>
  <si>
    <t>cyanobacteria</t>
  </si>
  <si>
    <t>ajouter deck count</t>
  </si>
  <si>
    <t>impactor swarm</t>
  </si>
  <si>
    <t>quand un parametre est deja a fond en debut de phase et qu'on le monte quand meme le carré devient blanc</t>
  </si>
  <si>
    <t>last resort ingenuity</t>
  </si>
  <si>
    <t>forcer le client player a etre en bas sur la liste des player pannel</t>
  </si>
  <si>
    <t>jovian lanterns en science, avec 1=1vp, click = -5MC -&gt; 1science / 3 jovien</t>
  </si>
  <si>
    <t>standard tech passer à -2</t>
  </si>
  <si>
    <t>microbiology patents (mais avec tous les bios, renamed)</t>
  </si>
  <si>
    <t>traduction hematite B</t>
  </si>
  <si>
    <t>nobel labs 2microbe / 2science</t>
  </si>
  <si>
    <t>research grant pas d'icone dans le bouton activation (P24)</t>
  </si>
  <si>
    <t>cleanup à 1/2</t>
  </si>
  <si>
    <t>red spot mais draw 1 direct</t>
  </si>
  <si>
    <t xml:space="preserve">main button est lock en phase action apres avoir tout fait (derniere action était une pioche 49), le bouton se lock apres avoir cliqué sur rollback mais se dévérrouille apres un f5 </t>
  </si>
  <si>
    <t>soil enrichement</t>
  </si>
  <si>
    <t>ajouter un refus de connexion + message au subscribe WS qui fail</t>
  </si>
  <si>
    <t>sponsored academy</t>
  </si>
  <si>
    <t>spliter le tableau des phases : phase en ligne, round en colonne, 1 tableau par joueur</t>
  </si>
  <si>
    <t>urban decomposers</t>
  </si>
  <si>
    <t>ajouter le nombre de phases jouées totale par type</t>
  </si>
  <si>
    <t>awards en etant 2eme SANS EGALITE donne 1 point</t>
  </si>
  <si>
    <t>synthetic catastrophe rappelle un event wildtag (D20) le tag initial est conservé</t>
  </si>
  <si>
    <t>traduction metro (F19)</t>
  </si>
  <si>
    <t>check D22 en physique</t>
  </si>
  <si>
    <t>tronquer l'affichage des peseudos</t>
  </si>
  <si>
    <t>checker maglev trains checker et nombre de cartes piochées</t>
  </si>
  <si>
    <t>améliorer visuellement la contribution a terraform (décalage du premier joueur et tronche si 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</si>
</sst>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320</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0.4666666667</v>
      </c>
      <c r="J2" s="3">
        <f t="shared" ref="J2:J5" si="4">H2*(M2+N2)</f>
        <v>146</v>
      </c>
      <c r="K2" s="10">
        <f t="shared" ref="K2:K4" si="5">J2/sum($J$2:$J$4)</f>
        <v>0.477124183</v>
      </c>
      <c r="L2" s="11"/>
      <c r="M2" s="11">
        <f>COUNTIFS(card_list!$F:$F,"*",card_list!$L:$L,$E2,card_list!$A:$A,M$1)/$H2</f>
        <v>0.02721088435</v>
      </c>
      <c r="N2" s="11">
        <f>COUNTIFS(card_list!$F:$F,"*",card_list!$L:$L,$E2,card_list!$A:$A,N$1)/$H2</f>
        <v>0.9659863946</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99</v>
      </c>
      <c r="I3" s="10">
        <f t="shared" si="3"/>
        <v>0.3142857143</v>
      </c>
      <c r="J3" s="3">
        <f t="shared" si="4"/>
        <v>96</v>
      </c>
      <c r="K3" s="10">
        <f t="shared" si="5"/>
        <v>0.3137254902</v>
      </c>
      <c r="L3" s="11"/>
      <c r="M3" s="11">
        <f>COUNTIFS(card_list!$F:$F,"*",card_list!$L:$L,$E3,card_list!$A:$A,M$1)/$H3</f>
        <v>0.0101010101</v>
      </c>
      <c r="N3" s="11">
        <f>COUNTIFS(card_list!$F:$F,"*",card_list!$L:$L,$E3,card_list!$A:$A,N$1)/$H3</f>
        <v>0.9595959596</v>
      </c>
      <c r="O3" s="12">
        <f>COUNTIFS(card_list!$F:$F,"*",card_list!$L:$L,$E3,card_list!$A:$A,O$1)/$H3</f>
        <v>0.0303030303</v>
      </c>
      <c r="P3" s="12">
        <f>COUNTIFS(card_list!$F:$F,"*",card_list!$L:$L,$E3,card_list!$A:$A,P$1)/$H3</f>
        <v>0</v>
      </c>
      <c r="Q3" s="13">
        <f>COUNTIFS(card_list!$F:$F,"*",card_list!$L:$L,$E3,card_list!$A:$A,Q$1)/$H3</f>
        <v>0.0202020202</v>
      </c>
      <c r="R3" s="14">
        <f>COUNTIFS(card_list!$F:$F,"*",card_list!$L:$L,$E3,card_list!$A:$A,R$1)/$H3</f>
        <v>0</v>
      </c>
      <c r="S3" s="13">
        <f t="shared" si="6"/>
        <v>-0.0202020202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69</v>
      </c>
      <c r="I4" s="10">
        <f t="shared" si="3"/>
        <v>0.219047619</v>
      </c>
      <c r="J4" s="3">
        <f t="shared" si="4"/>
        <v>64</v>
      </c>
      <c r="K4" s="10">
        <f t="shared" si="5"/>
        <v>0.2091503268</v>
      </c>
      <c r="L4" s="11"/>
      <c r="M4" s="11">
        <f>COUNTIFS(card_list!$F:$F,"*",card_list!$L:$L,$E4,card_list!$A:$A,M$1)/$H4</f>
        <v>0.01449275362</v>
      </c>
      <c r="N4" s="11">
        <f>COUNTIFS(card_list!$F:$F,"*",card_list!$L:$L,$E4,card_list!$A:$A,N$1)/$H4</f>
        <v>0.9130434783</v>
      </c>
      <c r="O4" s="12">
        <f>COUNTIFS(card_list!$F:$F,"*",card_list!$L:$L,$E4,card_list!$A:$A,O$1)/$H4</f>
        <v>0.02898550725</v>
      </c>
      <c r="P4" s="12">
        <f>COUNTIFS(card_list!$F:$F,"*",card_list!$L:$L,$E4,card_list!$A:$A,P$1)/$H4</f>
        <v>0</v>
      </c>
      <c r="Q4" s="13">
        <f>COUNTIFS(card_list!$F:$F,"*",card_list!$L:$L,$E4,card_list!$A:$A,Q$1)/$H4</f>
        <v>0.02898550725</v>
      </c>
      <c r="R4" s="14">
        <f>COUNTIFS(card_list!$F:$F,"*",card_list!$L:$L,$E4,card_list!$A:$A,R$1)/$H4</f>
        <v>0</v>
      </c>
      <c r="S4" s="13">
        <f t="shared" si="6"/>
        <v>0.01449275362</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27</v>
      </c>
      <c r="K5" s="10"/>
      <c r="L5" s="11"/>
      <c r="M5" s="11">
        <f>COUNTIFS(card_list!$F:$F,"*",card_list!$L:$L,$E5,card_list!$A:$A,M$1)/$H5</f>
        <v>0.1176470588</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0.02941176471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3</v>
      </c>
      <c r="C8" s="3">
        <f>COUNTIFS(card_list!$F:$F,"*",card_list!$L:$L,"corporation",card_list!$A:$A,$A8)</f>
        <v>1</v>
      </c>
    </row>
    <row r="9">
      <c r="A9" s="8" t="s">
        <v>55</v>
      </c>
      <c r="B9" s="3">
        <f>COUNTIFS(card_list!$F:$F,"*",card_list!$L:$L,"&lt;&gt;corporation",card_list!$A:$A,$A9)</f>
        <v>6</v>
      </c>
      <c r="C9" s="3">
        <f>COUNTIFS(card_list!$F:$F,"*",card_list!$L:$L,"corporation",card_list!$A:$A,$A9)</f>
        <v>4</v>
      </c>
    </row>
    <row r="10">
      <c r="A10" s="8" t="s">
        <v>53</v>
      </c>
      <c r="B10" s="3">
        <f>COUNTIFS(card_list!$F:$F,"*",card_list!$L:$L,"&lt;&gt;corporation",card_list!$A:$A,$A10)</f>
        <v>300</v>
      </c>
      <c r="C10" s="3">
        <f>COUNTIFS(card_list!$F:$F,"*",card_list!$L:$L,"corporation",card_list!$A:$A,$A10)</f>
        <v>23</v>
      </c>
    </row>
    <row r="12">
      <c r="A12" s="8" t="s">
        <v>69</v>
      </c>
      <c r="B12" s="3">
        <f t="shared" ref="B12:C12" si="7">sum(B8:B10)</f>
        <v>309</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4"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5" t="s">
        <v>1988</v>
      </c>
      <c r="AV328" s="42"/>
      <c r="AW328" s="43"/>
      <c r="AX328" s="42"/>
      <c r="AY328" s="43"/>
      <c r="AZ328" s="42"/>
      <c r="BA328" s="43"/>
      <c r="BB328" s="42"/>
      <c r="BC328" s="43"/>
      <c r="BD328" s="42"/>
      <c r="BE328" s="43"/>
    </row>
    <row r="329" ht="42.0" customHeight="1">
      <c r="A329" s="28" t="s">
        <v>55</v>
      </c>
      <c r="B329" s="37" t="s">
        <v>1982</v>
      </c>
      <c r="C329" s="37"/>
      <c r="D329" s="33"/>
      <c r="E329" s="34" t="s">
        <v>1989</v>
      </c>
      <c r="F329" s="31" t="str">
        <f t="shared" si="1"/>
        <v>Pu$hn!k H4ck3r 4ll!@nc3</v>
      </c>
      <c r="G329" s="30"/>
      <c r="H329" s="30"/>
      <c r="I329" s="32"/>
      <c r="J329" s="33"/>
      <c r="K329" s="28">
        <v>40.0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167</v>
      </c>
      <c r="V329" s="29"/>
      <c r="W329" s="37"/>
      <c r="X329" s="29"/>
      <c r="Y329" s="29"/>
      <c r="Z329" s="29"/>
      <c r="AA329" s="37"/>
      <c r="AB329" s="29"/>
      <c r="AC329" s="31" t="str">
        <f t="array" ref="AC329">IFERROR(INDEX(params!$H:$H,MATCH($AB329,params!$G:$G,0)),"")</f>
        <v/>
      </c>
      <c r="AD329" s="51"/>
      <c r="AE329" s="32"/>
      <c r="AF329" s="29"/>
      <c r="AG329" s="4"/>
      <c r="AH329" s="4"/>
      <c r="AI329" s="31" t="str">
        <f t="shared" si="3"/>
        <v/>
      </c>
      <c r="AJ329" s="49" t="s">
        <v>1990</v>
      </c>
      <c r="AK329" s="46" t="s">
        <v>1990</v>
      </c>
      <c r="AL329" s="42"/>
      <c r="AM329" s="43"/>
      <c r="AN329" s="44" t="s">
        <v>1991</v>
      </c>
      <c r="AO329" s="43"/>
      <c r="AP329" s="44" t="s">
        <v>1992</v>
      </c>
      <c r="AQ329" s="43"/>
      <c r="AR329" s="42"/>
      <c r="AS329" s="43"/>
      <c r="AT329" s="42"/>
      <c r="AU329" s="45"/>
      <c r="AV329" s="44"/>
      <c r="AW329" s="43"/>
      <c r="AX329" s="42"/>
      <c r="AY329" s="43"/>
      <c r="AZ329" s="42"/>
      <c r="BA329" s="43"/>
      <c r="BB329" s="42"/>
      <c r="BC329" s="43"/>
      <c r="BD329" s="42"/>
      <c r="BE329" s="43"/>
    </row>
    <row r="330" ht="42.0" customHeight="1">
      <c r="A330" s="28" t="s">
        <v>68</v>
      </c>
      <c r="B330" s="37" t="s">
        <v>1982</v>
      </c>
      <c r="C330" s="37"/>
      <c r="D330" s="33"/>
      <c r="E330" s="34" t="s">
        <v>1993</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1994</v>
      </c>
      <c r="AK330" s="41"/>
      <c r="AL330" s="42"/>
      <c r="AM330" s="43"/>
      <c r="AN330" s="44" t="s">
        <v>1995</v>
      </c>
      <c r="AO330" s="45" t="s">
        <v>1995</v>
      </c>
      <c r="AP330" s="44" t="s">
        <v>1996</v>
      </c>
      <c r="AQ330" s="43"/>
      <c r="AR330" s="44" t="s">
        <v>1997</v>
      </c>
      <c r="AS330" s="43"/>
      <c r="AT330" s="44" t="s">
        <v>1998</v>
      </c>
      <c r="AU330" s="45" t="s">
        <v>1998</v>
      </c>
      <c r="AV330" s="44"/>
      <c r="AW330" s="43"/>
      <c r="AX330" s="42"/>
      <c r="AY330" s="43"/>
      <c r="AZ330" s="42"/>
      <c r="BA330" s="43"/>
      <c r="BB330" s="44" t="s">
        <v>1999</v>
      </c>
      <c r="BC330" s="43"/>
      <c r="BD330" s="42"/>
      <c r="BE330" s="43"/>
    </row>
    <row r="331" ht="42.0" customHeight="1">
      <c r="A331" s="28" t="s">
        <v>53</v>
      </c>
      <c r="B331" s="37" t="s">
        <v>1982</v>
      </c>
      <c r="C331" s="37"/>
      <c r="D331" s="33"/>
      <c r="E331" s="34" t="s">
        <v>2000</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2001</v>
      </c>
      <c r="AK331" s="41"/>
      <c r="AL331" s="42"/>
      <c r="AM331" s="43"/>
      <c r="AN331" s="44" t="s">
        <v>2002</v>
      </c>
      <c r="AO331" s="45" t="s">
        <v>2002</v>
      </c>
      <c r="AP331" s="44" t="s">
        <v>2003</v>
      </c>
      <c r="AQ331" s="43"/>
      <c r="AR331" s="44" t="s">
        <v>2004</v>
      </c>
      <c r="AS331" s="45" t="s">
        <v>2004</v>
      </c>
      <c r="AT331" s="44" t="s">
        <v>2005</v>
      </c>
      <c r="AU331" s="45" t="s">
        <v>2006</v>
      </c>
      <c r="AV331" s="44"/>
      <c r="AW331" s="43"/>
      <c r="AX331" s="42"/>
      <c r="AY331" s="43"/>
      <c r="AZ331" s="42"/>
      <c r="BA331" s="43"/>
      <c r="BB331" s="42"/>
      <c r="BC331" s="43"/>
      <c r="BD331" s="42"/>
      <c r="BE331" s="43"/>
    </row>
    <row r="332" ht="42.0" customHeight="1">
      <c r="A332" s="28" t="s">
        <v>55</v>
      </c>
      <c r="B332" s="37" t="s">
        <v>1982</v>
      </c>
      <c r="C332" s="37"/>
      <c r="D332" s="33"/>
      <c r="E332" s="34" t="s">
        <v>2007</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2008</v>
      </c>
      <c r="AK332" s="41"/>
      <c r="AL332" s="42"/>
      <c r="AM332" s="43"/>
      <c r="AN332" s="44" t="s">
        <v>2009</v>
      </c>
      <c r="AO332" s="45" t="s">
        <v>2009</v>
      </c>
      <c r="AP332" s="44" t="s">
        <v>2010</v>
      </c>
      <c r="AQ332" s="43"/>
      <c r="AR332" s="44"/>
      <c r="AS332" s="45"/>
      <c r="AT332" s="44"/>
      <c r="AU332" s="45"/>
      <c r="AV332" s="44" t="s">
        <v>2011</v>
      </c>
      <c r="AW332" s="43"/>
      <c r="AX332" s="42"/>
      <c r="AY332" s="43"/>
      <c r="AZ332" s="42"/>
      <c r="BA332" s="43"/>
      <c r="BB332" s="42"/>
      <c r="BC332" s="43"/>
      <c r="BD332" s="42"/>
      <c r="BE332" s="43"/>
    </row>
    <row r="333" ht="15.75" customHeight="1">
      <c r="A333" s="28" t="s">
        <v>53</v>
      </c>
      <c r="B333" s="37" t="s">
        <v>1982</v>
      </c>
      <c r="C333" s="37"/>
      <c r="D333" s="28"/>
      <c r="E333" s="34" t="s">
        <v>2012</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2013</v>
      </c>
      <c r="AK333" s="41"/>
      <c r="AL333" s="42"/>
      <c r="AM333" s="43"/>
      <c r="AN333" s="44" t="s">
        <v>2014</v>
      </c>
      <c r="AO333" s="45" t="s">
        <v>2014</v>
      </c>
      <c r="AP333" s="44" t="s">
        <v>2015</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2016</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2017</v>
      </c>
      <c r="AK334" s="41"/>
      <c r="AL334" s="42"/>
      <c r="AM334" s="43"/>
      <c r="AN334" s="44" t="s">
        <v>2018</v>
      </c>
      <c r="AO334" s="45" t="s">
        <v>2018</v>
      </c>
      <c r="AP334" s="44" t="s">
        <v>2019</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2020</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2021</v>
      </c>
      <c r="AK335" s="41"/>
      <c r="AL335" s="42"/>
      <c r="AM335" s="43"/>
      <c r="AN335" s="44" t="s">
        <v>2022</v>
      </c>
      <c r="AO335" s="45" t="s">
        <v>2022</v>
      </c>
      <c r="AP335" s="44" t="s">
        <v>2023</v>
      </c>
      <c r="AQ335" s="45" t="s">
        <v>2024</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2025</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2026</v>
      </c>
      <c r="AK336" s="41"/>
      <c r="AL336" s="42"/>
      <c r="AM336" s="43"/>
      <c r="AN336" s="44" t="s">
        <v>2027</v>
      </c>
      <c r="AO336" s="45" t="s">
        <v>2027</v>
      </c>
      <c r="AP336" s="44" t="s">
        <v>2028</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2029</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2030</v>
      </c>
      <c r="AK337" s="41"/>
      <c r="AL337" s="42"/>
      <c r="AM337" s="43"/>
      <c r="AN337" s="44" t="s">
        <v>2031</v>
      </c>
      <c r="AO337" s="45" t="s">
        <v>2031</v>
      </c>
      <c r="AP337" s="44" t="s">
        <v>2032</v>
      </c>
      <c r="AQ337" s="43"/>
      <c r="AR337" s="42"/>
      <c r="AS337" s="43"/>
      <c r="AT337" s="42"/>
      <c r="AU337" s="43"/>
      <c r="AV337" s="44"/>
      <c r="AW337" s="43"/>
      <c r="AX337" s="44" t="s">
        <v>647</v>
      </c>
      <c r="AY337" s="43"/>
      <c r="AZ337" s="44" t="s">
        <v>2033</v>
      </c>
      <c r="BA337" s="43"/>
      <c r="BB337" s="42"/>
      <c r="BC337" s="43"/>
      <c r="BD337" s="42"/>
      <c r="BE337" s="43"/>
    </row>
    <row r="338" ht="42.0" customHeight="1">
      <c r="A338" s="28" t="s">
        <v>53</v>
      </c>
      <c r="B338" s="37" t="s">
        <v>1982</v>
      </c>
      <c r="C338" s="37"/>
      <c r="D338" s="28"/>
      <c r="E338" s="34" t="s">
        <v>2034</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2035</v>
      </c>
      <c r="AK338" s="41"/>
      <c r="AL338" s="42"/>
      <c r="AM338" s="43"/>
      <c r="AN338" s="44"/>
      <c r="AO338" s="43"/>
      <c r="AP338" s="44"/>
      <c r="AQ338" s="43"/>
      <c r="AR338" s="42"/>
      <c r="AS338" s="43"/>
      <c r="AT338" s="42"/>
      <c r="AU338" s="43"/>
      <c r="AV338" s="44" t="s">
        <v>2036</v>
      </c>
      <c r="AW338" s="43"/>
      <c r="AX338" s="44"/>
      <c r="AY338" s="43"/>
      <c r="AZ338" s="44"/>
      <c r="BA338" s="43"/>
      <c r="BB338" s="42"/>
      <c r="BC338" s="43"/>
      <c r="BD338" s="42"/>
      <c r="BE338" s="43"/>
    </row>
    <row r="339" ht="42.0" customHeight="1">
      <c r="A339" s="28" t="s">
        <v>53</v>
      </c>
      <c r="B339" s="37" t="s">
        <v>1982</v>
      </c>
      <c r="C339" s="37"/>
      <c r="D339" s="28"/>
      <c r="E339" s="34" t="s">
        <v>2037</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2038</v>
      </c>
      <c r="AK339" s="41"/>
      <c r="AL339" s="42"/>
      <c r="AM339" s="43"/>
      <c r="AN339" s="44"/>
      <c r="AO339" s="43"/>
      <c r="AP339" s="44"/>
      <c r="AQ339" s="43"/>
      <c r="AR339" s="42"/>
      <c r="AS339" s="43"/>
      <c r="AT339" s="42"/>
      <c r="AU339" s="43"/>
      <c r="AV339" s="44" t="s">
        <v>2039</v>
      </c>
      <c r="AW339" s="43"/>
      <c r="AX339" s="44"/>
      <c r="AY339" s="43"/>
      <c r="AZ339" s="44"/>
      <c r="BA339" s="43"/>
      <c r="BB339" s="42"/>
      <c r="BC339" s="43"/>
      <c r="BD339" s="42"/>
      <c r="BE339" s="43"/>
    </row>
    <row r="340" ht="42.0" customHeight="1">
      <c r="A340" s="28" t="s">
        <v>53</v>
      </c>
      <c r="B340" s="37" t="s">
        <v>1982</v>
      </c>
      <c r="C340" s="37"/>
      <c r="D340" s="28"/>
      <c r="E340" s="34" t="s">
        <v>2040</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2041</v>
      </c>
      <c r="AK340" s="41"/>
      <c r="AL340" s="42"/>
      <c r="AM340" s="43"/>
      <c r="AN340" s="44"/>
      <c r="AO340" s="43"/>
      <c r="AP340" s="44"/>
      <c r="AQ340" s="43"/>
      <c r="AR340" s="42"/>
      <c r="AS340" s="43"/>
      <c r="AT340" s="42"/>
      <c r="AU340" s="43"/>
      <c r="AV340" s="44" t="s">
        <v>2042</v>
      </c>
      <c r="AW340" s="43"/>
      <c r="AX340" s="44"/>
      <c r="AY340" s="43"/>
      <c r="AZ340" s="44"/>
      <c r="BA340" s="43"/>
      <c r="BB340" s="42"/>
      <c r="BC340" s="43"/>
      <c r="BD340" s="42"/>
      <c r="BE340" s="43"/>
    </row>
    <row r="341" ht="42.0" customHeight="1">
      <c r="A341" s="28" t="s">
        <v>53</v>
      </c>
      <c r="B341" s="37" t="s">
        <v>1982</v>
      </c>
      <c r="C341" s="37"/>
      <c r="D341" s="28"/>
      <c r="E341" s="34" t="s">
        <v>2043</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2044</v>
      </c>
      <c r="AK341" s="41"/>
      <c r="AL341" s="42"/>
      <c r="AM341" s="43"/>
      <c r="AN341" s="44" t="s">
        <v>2045</v>
      </c>
      <c r="AO341" s="45" t="s">
        <v>2045</v>
      </c>
      <c r="AP341" s="44" t="s">
        <v>2046</v>
      </c>
      <c r="AQ341" s="45" t="s">
        <v>2047</v>
      </c>
      <c r="AR341" s="42"/>
      <c r="AS341" s="43"/>
      <c r="AT341" s="42"/>
      <c r="AU341" s="43"/>
      <c r="AV341" s="44" t="s">
        <v>2048</v>
      </c>
      <c r="AW341" s="43"/>
      <c r="AX341" s="44"/>
      <c r="AY341" s="43"/>
      <c r="AZ341" s="44"/>
      <c r="BA341" s="43"/>
      <c r="BB341" s="42"/>
      <c r="BC341" s="43"/>
      <c r="BD341" s="42"/>
      <c r="BE341" s="43"/>
    </row>
    <row r="342" ht="42.0" customHeight="1">
      <c r="A342" s="28" t="s">
        <v>68</v>
      </c>
      <c r="B342" s="37" t="s">
        <v>1982</v>
      </c>
      <c r="C342" s="37"/>
      <c r="D342" s="28"/>
      <c r="E342" s="34" t="s">
        <v>2043</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2049</v>
      </c>
      <c r="AK342" s="41"/>
      <c r="AL342" s="42"/>
      <c r="AM342" s="43"/>
      <c r="AN342" s="44"/>
      <c r="AO342" s="43"/>
      <c r="AP342" s="44"/>
      <c r="AQ342" s="43"/>
      <c r="AR342" s="42"/>
      <c r="AS342" s="43"/>
      <c r="AT342" s="42"/>
      <c r="AU342" s="43"/>
      <c r="AV342" s="44" t="s">
        <v>2050</v>
      </c>
      <c r="AW342" s="43"/>
      <c r="AX342" s="44"/>
      <c r="AY342" s="43"/>
      <c r="AZ342" s="44"/>
      <c r="BA342" s="43"/>
      <c r="BB342" s="42"/>
      <c r="BC342" s="43"/>
      <c r="BD342" s="42"/>
      <c r="BE342" s="43"/>
    </row>
    <row r="343" ht="15.75" customHeight="1">
      <c r="A343" s="28" t="s">
        <v>53</v>
      </c>
      <c r="B343" s="37" t="s">
        <v>1982</v>
      </c>
      <c r="C343" s="37"/>
      <c r="D343" s="28"/>
      <c r="E343" s="34" t="s">
        <v>2051</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2052</v>
      </c>
      <c r="AK343" s="41"/>
      <c r="AL343" s="44" t="s">
        <v>2053</v>
      </c>
      <c r="AM343" s="45" t="s">
        <v>2053</v>
      </c>
      <c r="AN343" s="44" t="s">
        <v>2054</v>
      </c>
      <c r="AO343" s="45" t="s">
        <v>2054</v>
      </c>
      <c r="AP343" s="44" t="s">
        <v>2055</v>
      </c>
      <c r="AQ343" s="45" t="s">
        <v>2056</v>
      </c>
      <c r="AR343" s="44"/>
      <c r="AS343" s="43"/>
      <c r="AT343" s="44"/>
      <c r="AU343" s="43"/>
      <c r="AV343" s="44"/>
      <c r="AW343" s="43"/>
      <c r="AX343" s="44" t="s">
        <v>2057</v>
      </c>
      <c r="AY343" s="43"/>
      <c r="AZ343" s="44" t="s">
        <v>721</v>
      </c>
      <c r="BA343" s="43"/>
      <c r="BB343" s="44" t="s">
        <v>2058</v>
      </c>
      <c r="BC343" s="45" t="s">
        <v>2058</v>
      </c>
      <c r="BD343" s="42"/>
      <c r="BE343" s="43"/>
    </row>
    <row r="344" ht="15.75" customHeight="1">
      <c r="A344" s="28" t="s">
        <v>53</v>
      </c>
      <c r="B344" s="37" t="s">
        <v>1982</v>
      </c>
      <c r="C344" s="37"/>
      <c r="D344" s="33"/>
      <c r="E344" s="34" t="s">
        <v>2059</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2060</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2061</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2062</v>
      </c>
      <c r="AK345" s="41"/>
      <c r="AL345" s="42"/>
      <c r="AM345" s="43"/>
      <c r="AN345" s="44" t="s">
        <v>2063</v>
      </c>
      <c r="AO345" s="45" t="s">
        <v>2063</v>
      </c>
      <c r="AP345" s="44" t="s">
        <v>2064</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2065</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2066</v>
      </c>
      <c r="AK346" s="46" t="s">
        <v>2066</v>
      </c>
      <c r="AL346" s="44" t="s">
        <v>2067</v>
      </c>
      <c r="AM346" s="45" t="s">
        <v>2067</v>
      </c>
      <c r="AN346" s="44" t="s">
        <v>2068</v>
      </c>
      <c r="AO346" s="45" t="s">
        <v>2068</v>
      </c>
      <c r="AP346" s="44" t="s">
        <v>2069</v>
      </c>
      <c r="AQ346" s="45" t="s">
        <v>2070</v>
      </c>
      <c r="AR346" s="44"/>
      <c r="AS346" s="45"/>
      <c r="AT346" s="44"/>
      <c r="AU346" s="45"/>
      <c r="AV346" s="44"/>
      <c r="AW346" s="45"/>
      <c r="AX346" s="44"/>
      <c r="AY346" s="45"/>
      <c r="AZ346" s="44"/>
      <c r="BA346" s="45"/>
      <c r="BB346" s="44" t="s">
        <v>2071</v>
      </c>
      <c r="BC346" s="45" t="s">
        <v>2071</v>
      </c>
      <c r="BD346" s="44"/>
      <c r="BE346" s="45"/>
    </row>
    <row r="347" ht="42.0" customHeight="1">
      <c r="A347" s="28" t="s">
        <v>53</v>
      </c>
      <c r="B347" s="37" t="s">
        <v>1982</v>
      </c>
      <c r="C347" s="29"/>
      <c r="D347" s="33"/>
      <c r="E347" s="34" t="s">
        <v>2072</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2073</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2074</v>
      </c>
      <c r="AK347" s="46" t="s">
        <v>2075</v>
      </c>
      <c r="AL347" s="42"/>
      <c r="AM347" s="43"/>
      <c r="AN347" s="44" t="s">
        <v>2076</v>
      </c>
      <c r="AO347" s="45" t="s">
        <v>2076</v>
      </c>
      <c r="AP347" s="44" t="s">
        <v>2077</v>
      </c>
      <c r="AQ347" s="45" t="s">
        <v>2078</v>
      </c>
      <c r="AR347" s="42"/>
      <c r="AS347" s="45"/>
      <c r="AT347" s="42"/>
      <c r="AU347" s="45"/>
      <c r="AV347" s="44" t="s">
        <v>2079</v>
      </c>
      <c r="AW347" s="45" t="s">
        <v>2080</v>
      </c>
      <c r="AX347" s="42"/>
      <c r="AY347" s="45"/>
      <c r="AZ347" s="42"/>
      <c r="BA347" s="45"/>
      <c r="BB347" s="42"/>
      <c r="BC347" s="45"/>
      <c r="BD347" s="42"/>
      <c r="BE347" s="45"/>
    </row>
    <row r="348" ht="42.0" customHeight="1">
      <c r="A348" s="28" t="s">
        <v>55</v>
      </c>
      <c r="B348" s="37" t="s">
        <v>1982</v>
      </c>
      <c r="C348" s="29"/>
      <c r="D348" s="33"/>
      <c r="E348" s="34" t="s">
        <v>2081</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2082</v>
      </c>
      <c r="AK348" s="46" t="s">
        <v>2083</v>
      </c>
      <c r="AL348" s="42"/>
      <c r="AM348" s="43"/>
      <c r="AN348" s="44" t="s">
        <v>2084</v>
      </c>
      <c r="AO348" s="45" t="s">
        <v>2084</v>
      </c>
      <c r="AP348" s="44" t="s">
        <v>2085</v>
      </c>
      <c r="AQ348" s="45" t="s">
        <v>2086</v>
      </c>
      <c r="AR348" s="42"/>
      <c r="AS348" s="45"/>
      <c r="AT348" s="42"/>
      <c r="AU348" s="45"/>
      <c r="AV348" s="44" t="s">
        <v>2087</v>
      </c>
      <c r="AW348" s="45" t="s">
        <v>2088</v>
      </c>
      <c r="AX348" s="42"/>
      <c r="AY348" s="45"/>
      <c r="AZ348" s="42"/>
      <c r="BA348" s="45"/>
      <c r="BB348" s="42"/>
      <c r="BC348" s="45"/>
      <c r="BD348" s="42"/>
      <c r="BE348" s="45"/>
    </row>
    <row r="349" ht="42.0" customHeight="1">
      <c r="A349" s="28" t="s">
        <v>53</v>
      </c>
      <c r="B349" s="37" t="s">
        <v>1982</v>
      </c>
      <c r="C349" s="29"/>
      <c r="D349" s="33"/>
      <c r="E349" s="34" t="s">
        <v>2089</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2090</v>
      </c>
      <c r="AK349" s="46" t="s">
        <v>2091</v>
      </c>
      <c r="AL349" s="42"/>
      <c r="AM349" s="43"/>
      <c r="AN349" s="44" t="s">
        <v>2092</v>
      </c>
      <c r="AO349" s="45" t="s">
        <v>2092</v>
      </c>
      <c r="AP349" s="44" t="s">
        <v>2093</v>
      </c>
      <c r="AQ349" s="45" t="s">
        <v>2094</v>
      </c>
      <c r="AR349" s="42"/>
      <c r="AS349" s="45"/>
      <c r="AT349" s="42"/>
      <c r="AU349" s="45"/>
      <c r="AV349" s="44"/>
      <c r="AW349" s="45"/>
      <c r="AX349" s="42"/>
      <c r="AY349" s="45"/>
      <c r="AZ349" s="42"/>
      <c r="BA349" s="45"/>
      <c r="BB349" s="42"/>
      <c r="BC349" s="45"/>
      <c r="BD349" s="42"/>
      <c r="BE349" s="45"/>
    </row>
    <row r="350" ht="42.0" customHeight="1">
      <c r="A350" s="28" t="s">
        <v>53</v>
      </c>
      <c r="B350" s="37" t="s">
        <v>1982</v>
      </c>
      <c r="C350" s="29"/>
      <c r="D350" s="33"/>
      <c r="E350" s="34" t="s">
        <v>2095</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2096</v>
      </c>
      <c r="AK350" s="46" t="s">
        <v>2097</v>
      </c>
      <c r="AL350" s="42"/>
      <c r="AM350" s="43"/>
      <c r="AN350" s="44" t="s">
        <v>2045</v>
      </c>
      <c r="AO350" s="45" t="s">
        <v>2045</v>
      </c>
      <c r="AP350" s="44" t="s">
        <v>2046</v>
      </c>
      <c r="AQ350" s="45" t="s">
        <v>2047</v>
      </c>
      <c r="AR350" s="42"/>
      <c r="AS350" s="45"/>
      <c r="AT350" s="42"/>
      <c r="AU350" s="45"/>
      <c r="AV350" s="44"/>
      <c r="AW350" s="45"/>
      <c r="AX350" s="42"/>
      <c r="AY350" s="45"/>
      <c r="AZ350" s="42"/>
      <c r="BA350" s="45"/>
      <c r="BB350" s="42"/>
      <c r="BC350" s="45"/>
      <c r="BD350" s="42"/>
      <c r="BE350" s="45"/>
    </row>
    <row r="351" ht="42.0" customHeight="1">
      <c r="A351" s="28" t="s">
        <v>55</v>
      </c>
      <c r="B351" s="37" t="s">
        <v>1982</v>
      </c>
      <c r="C351" s="29"/>
      <c r="D351" s="33"/>
      <c r="E351" s="34" t="s">
        <v>2098</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2099</v>
      </c>
      <c r="AK351" s="46" t="s">
        <v>2099</v>
      </c>
      <c r="AL351" s="42"/>
      <c r="AM351" s="43"/>
      <c r="AN351" s="44" t="s">
        <v>2100</v>
      </c>
      <c r="AO351" s="45" t="s">
        <v>2100</v>
      </c>
      <c r="AP351" s="44" t="s">
        <v>2101</v>
      </c>
      <c r="AQ351" s="45" t="s">
        <v>2102</v>
      </c>
      <c r="AR351" s="42"/>
      <c r="AS351" s="45"/>
      <c r="AT351" s="42"/>
      <c r="AU351" s="45"/>
      <c r="AV351" s="44"/>
      <c r="AW351" s="45"/>
      <c r="AX351" s="42"/>
      <c r="AY351" s="45"/>
      <c r="AZ351" s="42"/>
      <c r="BA351" s="45"/>
      <c r="BB351" s="42"/>
      <c r="BC351" s="45"/>
      <c r="BD351" s="42"/>
      <c r="BE351" s="45"/>
    </row>
    <row r="352" ht="42.0" customHeight="1">
      <c r="A352" s="28" t="s">
        <v>53</v>
      </c>
      <c r="B352" s="37" t="s">
        <v>1982</v>
      </c>
      <c r="C352" s="37"/>
      <c r="D352" s="28"/>
      <c r="E352" s="34" t="s">
        <v>2103</v>
      </c>
      <c r="F352" s="31" t="str">
        <f t="shared" si="1"/>
        <v>Io Sulphur Research</v>
      </c>
      <c r="G352" s="30"/>
      <c r="H352" s="30"/>
      <c r="I352" s="32"/>
      <c r="J352" s="28">
        <v>17.0</v>
      </c>
      <c r="K352" s="33"/>
      <c r="L352" s="37" t="s">
        <v>65</v>
      </c>
      <c r="M352" s="37" t="s">
        <v>112</v>
      </c>
      <c r="N352" s="37" t="s">
        <v>87</v>
      </c>
      <c r="O352" s="37" t="s">
        <v>101</v>
      </c>
      <c r="P352" s="31" t="str">
        <f t="array" ref="P352">IFERROR(INDEX(params!$H:$H,MATCH($M352,params!$G:$G,0)),"")&amp;IF(AND($M352&lt;&gt;"",$N352&lt;&gt;""),",","")&amp;IFERROR(INDEX(params!$H:$H,MATCH($N352,params!$G:$G,0)),"")&amp;IF(AND($N352&lt;&gt;"",$O352&lt;&gt;""),",","")&amp;IFERROR(INDEX(params!$H:$H,MATCH($O352,params!$G:$G,0)),"")</f>
        <v>9,2,5</v>
      </c>
      <c r="Q352" s="34">
        <v>2.0</v>
      </c>
      <c r="R352" s="35">
        <f t="shared" si="2"/>
        <v>0</v>
      </c>
      <c r="S352" s="36"/>
      <c r="T352" s="47"/>
      <c r="U352" s="37"/>
      <c r="V352" s="29"/>
      <c r="W352" s="29"/>
      <c r="X352" s="29"/>
      <c r="Y352" s="29"/>
      <c r="Z352" s="29"/>
      <c r="AA352" s="37"/>
      <c r="AB352" s="29"/>
      <c r="AC352" s="31" t="str">
        <f t="array" ref="AC352">IFERROR(INDEX(params!$H:$H,MATCH($AB352,params!$G:$G,0)),"")</f>
        <v/>
      </c>
      <c r="AD352" s="38"/>
      <c r="AE352" s="32"/>
      <c r="AF352" s="29"/>
      <c r="AG352" s="4"/>
      <c r="AH352" s="4"/>
      <c r="AI352" s="31" t="str">
        <f t="shared" si="3"/>
        <v/>
      </c>
      <c r="AJ352" s="49" t="s">
        <v>2104</v>
      </c>
      <c r="AK352" s="46" t="s">
        <v>2105</v>
      </c>
      <c r="AL352" s="42"/>
      <c r="AM352" s="43"/>
      <c r="AN352" s="44"/>
      <c r="AO352" s="43"/>
      <c r="AP352" s="44"/>
      <c r="AQ352" s="43"/>
      <c r="AR352" s="42"/>
      <c r="AS352" s="43"/>
      <c r="AT352" s="42"/>
      <c r="AU352" s="43"/>
      <c r="AV352" s="44" t="s">
        <v>2106</v>
      </c>
      <c r="AW352" s="45" t="s">
        <v>2107</v>
      </c>
      <c r="AX352" s="44"/>
      <c r="AY352" s="43"/>
      <c r="AZ352" s="44"/>
      <c r="BA352" s="43"/>
      <c r="BB352" s="42"/>
      <c r="BC352" s="43"/>
      <c r="BD352" s="42"/>
      <c r="BE352" s="43"/>
    </row>
    <row r="353" ht="42.0" customHeight="1">
      <c r="A353" s="28" t="s">
        <v>55</v>
      </c>
      <c r="B353" s="37" t="s">
        <v>1982</v>
      </c>
      <c r="C353" s="37"/>
      <c r="D353" s="28"/>
      <c r="E353" s="34" t="s">
        <v>2108</v>
      </c>
      <c r="F353" s="31" t="str">
        <f t="shared" si="1"/>
        <v>Magnetic Shield</v>
      </c>
      <c r="G353" s="30"/>
      <c r="H353" s="30"/>
      <c r="I353" s="32"/>
      <c r="J353" s="28">
        <v>24.0</v>
      </c>
      <c r="K353" s="33"/>
      <c r="L353" s="37" t="s">
        <v>65</v>
      </c>
      <c r="M353" s="37" t="s">
        <v>112</v>
      </c>
      <c r="N353" s="37" t="s">
        <v>83</v>
      </c>
      <c r="O353" s="37"/>
      <c r="P353" s="31" t="str">
        <f t="array" ref="P353">IFERROR(INDEX(params!$H:$H,MATCH($M353,params!$G:$G,0)),"")&amp;IF(AND($M353&lt;&gt;"",$N353&lt;&gt;""),",","")&amp;IFERROR(INDEX(params!$H:$H,MATCH($N353,params!$G:$G,0)),"")&amp;IF(AND($N353&lt;&gt;"",$O353&lt;&gt;""),",","")&amp;IFERROR(INDEX(params!$H:$H,MATCH($O353,params!$G:$G,0)),"")</f>
        <v>9,1</v>
      </c>
      <c r="Q353" s="34"/>
      <c r="R353" s="35">
        <f t="shared" si="2"/>
        <v>0</v>
      </c>
      <c r="S353" s="36"/>
      <c r="T353" s="47"/>
      <c r="U353" s="37"/>
      <c r="V353" s="29"/>
      <c r="W353" s="29"/>
      <c r="X353" s="29"/>
      <c r="Y353" s="29"/>
      <c r="Z353" s="29"/>
      <c r="AA353" s="37"/>
      <c r="AB353" s="29"/>
      <c r="AC353" s="31" t="str">
        <f t="array" ref="AC353">IFERROR(INDEX(params!$H:$H,MATCH($AB353,params!$G:$G,0)),"")</f>
        <v/>
      </c>
      <c r="AD353" s="38"/>
      <c r="AE353" s="32"/>
      <c r="AF353" s="29"/>
      <c r="AG353" s="4"/>
      <c r="AH353" s="4"/>
      <c r="AI353" s="31" t="str">
        <f t="shared" si="3"/>
        <v/>
      </c>
      <c r="AJ353" s="49" t="s">
        <v>2109</v>
      </c>
      <c r="AK353" s="46" t="s">
        <v>2110</v>
      </c>
      <c r="AL353" s="42"/>
      <c r="AM353" s="43"/>
      <c r="AN353" s="44"/>
      <c r="AO353" s="43"/>
      <c r="AP353" s="44"/>
      <c r="AQ353" s="43"/>
      <c r="AR353" s="42"/>
      <c r="AS353" s="43"/>
      <c r="AT353" s="42"/>
      <c r="AU353" s="43"/>
      <c r="AV353" s="44" t="s">
        <v>2111</v>
      </c>
      <c r="AW353" s="45" t="s">
        <v>2112</v>
      </c>
      <c r="AX353" s="44" t="s">
        <v>2113</v>
      </c>
      <c r="AY353" s="45" t="s">
        <v>2114</v>
      </c>
      <c r="AZ353" s="44" t="s">
        <v>2115</v>
      </c>
      <c r="BA353" s="45" t="s">
        <v>2115</v>
      </c>
      <c r="BB353" s="42"/>
      <c r="BC353" s="43"/>
      <c r="BD353" s="42"/>
      <c r="BE353" s="43"/>
    </row>
    <row r="354" ht="33.75" customHeight="1">
      <c r="A354" s="28" t="s">
        <v>53</v>
      </c>
      <c r="B354" s="37" t="s">
        <v>1982</v>
      </c>
      <c r="C354" s="37"/>
      <c r="D354" s="28"/>
      <c r="E354" s="34" t="s">
        <v>2116</v>
      </c>
      <c r="F354" s="31" t="str">
        <f t="shared" si="1"/>
        <v>Advertising</v>
      </c>
      <c r="G354" s="30"/>
      <c r="H354" s="30"/>
      <c r="I354" s="32"/>
      <c r="J354" s="28">
        <v>4.0</v>
      </c>
      <c r="K354" s="33"/>
      <c r="L354" s="37" t="s">
        <v>64</v>
      </c>
      <c r="M354" s="37" t="s">
        <v>98</v>
      </c>
      <c r="N354" s="37"/>
      <c r="O354" s="29" t="s">
        <v>165</v>
      </c>
      <c r="P354" s="31" t="str">
        <f t="array" ref="P354">IFERROR(INDEX(params!$H:$H,MATCH($M354,params!$G:$G,0)),"")&amp;IF(AND($M354&lt;&gt;"",$N354&lt;&gt;""),",","")&amp;IFERROR(INDEX(params!$H:$H,MATCH($N354,params!$G:$G,0)),"")&amp;IF(AND($N354&lt;&gt;"",$O354&lt;&gt;""),",","")&amp;IFERROR(INDEX(params!$H:$H,MATCH($O354,params!$G:$G,0)),"")</f>
        <v>4</v>
      </c>
      <c r="Q354" s="30"/>
      <c r="R354" s="35">
        <f t="shared" si="2"/>
        <v>0</v>
      </c>
      <c r="S354" s="36"/>
      <c r="T354" s="47"/>
      <c r="U354" s="37" t="s">
        <v>167</v>
      </c>
      <c r="V354" s="29"/>
      <c r="W354" s="29"/>
      <c r="X354" s="29"/>
      <c r="Y354" s="37" t="s">
        <v>188</v>
      </c>
      <c r="Z354" s="37"/>
      <c r="AA354" s="37"/>
      <c r="AB354" s="37"/>
      <c r="AC354" s="31"/>
      <c r="AD354" s="38"/>
      <c r="AE354" s="48"/>
      <c r="AF354" s="29"/>
      <c r="AG354" s="4"/>
      <c r="AH354" s="4"/>
      <c r="AI354" s="31" t="str">
        <f t="shared" si="3"/>
        <v/>
      </c>
      <c r="AJ354" s="49" t="s">
        <v>2117</v>
      </c>
      <c r="AK354" s="41"/>
      <c r="AL354" s="42"/>
      <c r="AM354" s="43"/>
      <c r="AN354" s="44" t="s">
        <v>2118</v>
      </c>
      <c r="AO354" s="45" t="s">
        <v>2118</v>
      </c>
      <c r="AP354" s="44" t="s">
        <v>2119</v>
      </c>
      <c r="AQ354" s="45" t="s">
        <v>2120</v>
      </c>
      <c r="AR354" s="42"/>
      <c r="AS354" s="43"/>
      <c r="AT354" s="42"/>
      <c r="AU354" s="43"/>
      <c r="AV354" s="44"/>
      <c r="AW354" s="43"/>
      <c r="AX354" s="44"/>
      <c r="AY354" s="43"/>
      <c r="AZ354" s="44"/>
      <c r="BA354" s="43"/>
      <c r="BB354" s="42"/>
      <c r="BC354" s="43"/>
      <c r="BD354" s="42"/>
      <c r="BE354" s="43"/>
    </row>
    <row r="355" ht="15.75" customHeight="1">
      <c r="A355" s="28" t="s">
        <v>53</v>
      </c>
      <c r="B355" s="37" t="s">
        <v>1982</v>
      </c>
      <c r="C355" s="37"/>
      <c r="D355" s="28"/>
      <c r="E355" s="34" t="s">
        <v>2121</v>
      </c>
      <c r="F355" s="31" t="str">
        <f t="shared" si="1"/>
        <v>Spinoff Department</v>
      </c>
      <c r="G355" s="30"/>
      <c r="H355" s="30"/>
      <c r="I355" s="32"/>
      <c r="J355" s="28">
        <v>10.0</v>
      </c>
      <c r="K355" s="33"/>
      <c r="L355" s="37" t="s">
        <v>64</v>
      </c>
      <c r="M355" s="37" t="s">
        <v>78</v>
      </c>
      <c r="N355" s="37"/>
      <c r="O355" s="29" t="s">
        <v>165</v>
      </c>
      <c r="P355" s="31" t="str">
        <f t="array" ref="P355">IFERROR(INDEX(params!$H:$H,MATCH($M355,params!$G:$G,0)),"")&amp;IF(AND($M355&lt;&gt;"",$N355&lt;&gt;""),",","")&amp;IFERROR(INDEX(params!$H:$H,MATCH($N355,params!$G:$G,0)),"")&amp;IF(AND($N355&lt;&gt;"",$O355&lt;&gt;""),",","")&amp;IFERROR(INDEX(params!$H:$H,MATCH($O355,params!$G:$G,0)),"")</f>
        <v>0</v>
      </c>
      <c r="Q355" s="30"/>
      <c r="R355" s="35">
        <f t="shared" si="2"/>
        <v>0</v>
      </c>
      <c r="S355" s="36"/>
      <c r="T355" s="47"/>
      <c r="U355" s="37" t="s">
        <v>167</v>
      </c>
      <c r="V355" s="29"/>
      <c r="W355" s="29"/>
      <c r="X355" s="29"/>
      <c r="Y355" s="37" t="s">
        <v>188</v>
      </c>
      <c r="Z355" s="37"/>
      <c r="AA355" s="37"/>
      <c r="AB355" s="37"/>
      <c r="AC355" s="31"/>
      <c r="AD355" s="38"/>
      <c r="AE355" s="48"/>
      <c r="AF355" s="29"/>
      <c r="AG355" s="4"/>
      <c r="AH355" s="4"/>
      <c r="AI355" s="31" t="str">
        <f t="shared" si="3"/>
        <v/>
      </c>
      <c r="AJ355" s="49" t="s">
        <v>2122</v>
      </c>
      <c r="AK355" s="46" t="s">
        <v>2123</v>
      </c>
      <c r="AL355" s="42"/>
      <c r="AM355" s="43"/>
      <c r="AN355" s="44" t="s">
        <v>2124</v>
      </c>
      <c r="AO355" s="45" t="s">
        <v>2124</v>
      </c>
      <c r="AP355" s="44" t="s">
        <v>2125</v>
      </c>
      <c r="AQ355" s="45" t="s">
        <v>2126</v>
      </c>
      <c r="AR355" s="42"/>
      <c r="AS355" s="43"/>
      <c r="AT355" s="42"/>
      <c r="AU355" s="43"/>
      <c r="AV355" s="44"/>
      <c r="AW355" s="43"/>
      <c r="AX355" s="44"/>
      <c r="AY355" s="43"/>
      <c r="AZ355" s="44"/>
      <c r="BA355" s="43"/>
      <c r="BB355" s="42"/>
      <c r="BC355" s="43"/>
      <c r="BD355" s="42"/>
      <c r="BE355" s="43"/>
    </row>
    <row r="356" ht="36.75" customHeight="1">
      <c r="A356" s="28" t="s">
        <v>68</v>
      </c>
      <c r="B356" s="37" t="s">
        <v>1982</v>
      </c>
      <c r="C356" s="37"/>
      <c r="D356" s="28"/>
      <c r="E356" s="34" t="s">
        <v>2127</v>
      </c>
      <c r="F356" s="31" t="str">
        <f t="shared" si="1"/>
        <v>Secret Labs</v>
      </c>
      <c r="G356" s="30"/>
      <c r="H356" s="30"/>
      <c r="I356" s="32"/>
      <c r="J356" s="28">
        <v>21.0</v>
      </c>
      <c r="K356" s="33"/>
      <c r="L356" s="37" t="s">
        <v>65</v>
      </c>
      <c r="M356" s="37" t="s">
        <v>112</v>
      </c>
      <c r="N356" s="37" t="s">
        <v>83</v>
      </c>
      <c r="O356" s="37" t="s">
        <v>101</v>
      </c>
      <c r="P356" s="31" t="str">
        <f t="array" ref="P356">IFERROR(INDEX(params!$H:$H,MATCH($M356,params!$G:$G,0)),"")&amp;IF(AND($M356&lt;&gt;"",$N356&lt;&gt;""),",","")&amp;IFERROR(INDEX(params!$H:$H,MATCH($N356,params!$G:$G,0)),"")&amp;IF(AND($N356&lt;&gt;"",$O356&lt;&gt;""),",","")&amp;IFERROR(INDEX(params!$H:$H,MATCH($O356,params!$G:$G,0)),"")</f>
        <v>9,1,5</v>
      </c>
      <c r="Q356" s="34">
        <v>1.0</v>
      </c>
      <c r="R356" s="35">
        <f t="shared" si="2"/>
        <v>0</v>
      </c>
      <c r="S356" s="36"/>
      <c r="T356" s="47"/>
      <c r="U356" s="37"/>
      <c r="V356" s="29"/>
      <c r="W356" s="29"/>
      <c r="X356" s="29"/>
      <c r="Y356" s="29"/>
      <c r="Z356" s="29"/>
      <c r="AA356" s="37"/>
      <c r="AB356" s="29"/>
      <c r="AC356" s="31" t="str">
        <f t="array" ref="AC356">IFERROR(INDEX(params!$H:$H,MATCH($AB356,params!$G:$G,0)),"")</f>
        <v/>
      </c>
      <c r="AD356" s="38"/>
      <c r="AE356" s="32"/>
      <c r="AF356" s="29"/>
      <c r="AG356" s="4"/>
      <c r="AH356" s="4"/>
      <c r="AI356" s="31" t="str">
        <f t="shared" si="3"/>
        <v/>
      </c>
      <c r="AJ356" s="49" t="s">
        <v>2128</v>
      </c>
      <c r="AK356" s="46" t="s">
        <v>2129</v>
      </c>
      <c r="AL356" s="42"/>
      <c r="AM356" s="43"/>
      <c r="AN356" s="44"/>
      <c r="AO356" s="43"/>
      <c r="AP356" s="44"/>
      <c r="AQ356" s="43"/>
      <c r="AR356" s="42"/>
      <c r="AS356" s="43"/>
      <c r="AT356" s="42"/>
      <c r="AU356" s="43"/>
      <c r="AV356" s="44" t="s">
        <v>2130</v>
      </c>
      <c r="AW356" s="43" t="s">
        <v>2130</v>
      </c>
      <c r="AX356" s="44"/>
      <c r="AY356" s="45"/>
      <c r="AZ356" s="44"/>
      <c r="BA356" s="45"/>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6">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2131</v>
      </c>
      <c r="C1" s="3" t="s">
        <v>24</v>
      </c>
      <c r="E1" s="8" t="s">
        <v>2132</v>
      </c>
      <c r="G1" s="3" t="s">
        <v>2133</v>
      </c>
      <c r="H1" s="3" t="s">
        <v>19</v>
      </c>
      <c r="J1" s="3" t="s">
        <v>26</v>
      </c>
      <c r="L1" s="3" t="s">
        <v>25</v>
      </c>
      <c r="N1" s="3" t="s">
        <v>11</v>
      </c>
      <c r="P1" s="3" t="s">
        <v>140</v>
      </c>
      <c r="R1" s="8" t="s">
        <v>139</v>
      </c>
      <c r="T1" s="3" t="s">
        <v>142</v>
      </c>
      <c r="V1" s="8" t="s">
        <v>2134</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4.29"/>
  </cols>
  <sheetData>
    <row r="1">
      <c r="A1" s="8" t="s">
        <v>2135</v>
      </c>
      <c r="C1" s="8" t="s">
        <v>2136</v>
      </c>
      <c r="D1" s="8" t="s">
        <v>2137</v>
      </c>
      <c r="F1" s="8" t="s">
        <v>2138</v>
      </c>
      <c r="G1" s="8" t="s">
        <v>2139</v>
      </c>
    </row>
    <row r="2">
      <c r="A2" s="8" t="s">
        <v>2140</v>
      </c>
      <c r="D2" s="8" t="s">
        <v>2141</v>
      </c>
      <c r="G2" s="8" t="s">
        <v>2142</v>
      </c>
    </row>
    <row r="3">
      <c r="A3" s="8" t="s">
        <v>2143</v>
      </c>
      <c r="D3" s="8" t="s">
        <v>2144</v>
      </c>
    </row>
    <row r="4">
      <c r="A4" s="8" t="s">
        <v>2145</v>
      </c>
      <c r="D4" s="8" t="s">
        <v>2146</v>
      </c>
    </row>
    <row r="5">
      <c r="A5" s="8" t="s">
        <v>2147</v>
      </c>
      <c r="D5" s="8" t="s">
        <v>2148</v>
      </c>
    </row>
    <row r="6">
      <c r="A6" s="8" t="s">
        <v>2149</v>
      </c>
      <c r="D6" s="8" t="s">
        <v>2150</v>
      </c>
    </row>
    <row r="7">
      <c r="A7" s="8" t="s">
        <v>2151</v>
      </c>
      <c r="D7" s="8" t="s">
        <v>2152</v>
      </c>
    </row>
    <row r="8">
      <c r="D8" s="8" t="s">
        <v>2153</v>
      </c>
    </row>
    <row r="9">
      <c r="A9" s="8" t="s">
        <v>2154</v>
      </c>
      <c r="D9" s="8" t="s">
        <v>2155</v>
      </c>
    </row>
    <row r="10">
      <c r="A10" s="8" t="s">
        <v>2156</v>
      </c>
      <c r="D10" s="8" t="s">
        <v>2157</v>
      </c>
    </row>
    <row r="11">
      <c r="A11" s="8" t="s">
        <v>2158</v>
      </c>
      <c r="D11" s="8" t="s">
        <v>2159</v>
      </c>
    </row>
    <row r="12">
      <c r="A12" s="8" t="s">
        <v>2160</v>
      </c>
      <c r="D12" s="8" t="s">
        <v>2161</v>
      </c>
    </row>
    <row r="13">
      <c r="A13" s="8" t="s">
        <v>2162</v>
      </c>
      <c r="D13" s="8" t="s">
        <v>2163</v>
      </c>
    </row>
    <row r="14">
      <c r="A14" s="8" t="s">
        <v>2164</v>
      </c>
      <c r="D14" s="8" t="s">
        <v>2165</v>
      </c>
    </row>
    <row r="15">
      <c r="A15" s="8" t="s">
        <v>2166</v>
      </c>
      <c r="D15" s="8" t="s">
        <v>2167</v>
      </c>
    </row>
    <row r="16">
      <c r="A16" s="8" t="s">
        <v>2168</v>
      </c>
      <c r="D16" s="8" t="s">
        <v>2169</v>
      </c>
    </row>
    <row r="17">
      <c r="D17" s="8" t="s">
        <v>2170</v>
      </c>
    </row>
    <row r="18">
      <c r="A18" s="8" t="s">
        <v>2171</v>
      </c>
      <c r="D18" s="8" t="s">
        <v>2172</v>
      </c>
    </row>
    <row r="19">
      <c r="A19" s="8" t="s">
        <v>2173</v>
      </c>
      <c r="D19" s="8" t="s">
        <v>2174</v>
      </c>
    </row>
    <row r="20">
      <c r="A20" s="8" t="s">
        <v>2175</v>
      </c>
      <c r="D20" s="8" t="s">
        <v>2176</v>
      </c>
    </row>
    <row r="21">
      <c r="A21" s="8" t="s">
        <v>2177</v>
      </c>
    </row>
    <row r="22">
      <c r="A22" s="8" t="s">
        <v>2178</v>
      </c>
    </row>
    <row r="23">
      <c r="A23" s="8" t="s">
        <v>2179</v>
      </c>
    </row>
    <row r="24">
      <c r="A24" s="8" t="s">
        <v>2180</v>
      </c>
    </row>
    <row r="25">
      <c r="A25" s="8" t="s">
        <v>2181</v>
      </c>
    </row>
    <row r="26">
      <c r="A26" s="8" t="s">
        <v>2182</v>
      </c>
    </row>
    <row r="27">
      <c r="A27" s="8" t="s">
        <v>2183</v>
      </c>
    </row>
    <row r="28">
      <c r="A28" s="8" t="s">
        <v>2184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