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card_list!$A$1:$BH$1014</definedName>
  </definedNames>
  <calcPr/>
  <extLst>
    <ext uri="GoogleSheetsCustomDataVersion2">
      <go:sheetsCustomData xmlns:go="http://customooxmlschemas.google.com/" r:id="rId10" roundtripDataChecksum="bGETj17XLyIpehXGJYdw0fSsgqr89Z6hipFt3CKXQKw="/>
    </ext>
  </extLst>
</workbook>
</file>

<file path=xl/sharedStrings.xml><?xml version="1.0" encoding="utf-8"?>
<sst xmlns="http://schemas.openxmlformats.org/spreadsheetml/2006/main" count="5176" uniqueCount="1614">
  <si>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</si>
  <si>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</si>
  <si>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</si>
  <si>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</si>
  <si>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</si>
  <si>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</si>
  <si>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</si>
  <si>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</si>
  <si>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</si>
  <si>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</si>
  <si>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</si>
  <si>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</si>
  <si>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</si>
  <si>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</si>
  <si>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</si>
  <si>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</si>
  <si>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</si>
  <si>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</si>
  <si>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</si>
  <si>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</si>
  <si>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</si>
  <si>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</si>
  <si>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</si>
  <si>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</si>
  <si>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</si>
  <si>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</si>
  <si>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</si>
  <si>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</si>
  <si>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</si>
  <si>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</si>
  <si>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</si>
  <si>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</si>
  <si>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</si>
  <si>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</si>
  <si>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</si>
  <si>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</si>
  <si>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</si>
  <si>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</si>
  <si>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</si>
  <si>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</si>
  <si>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</si>
  <si>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</si>
  <si>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</si>
  <si>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</si>
  <si>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</si>
  <si>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</si>
  <si>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</si>
  <si>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</si>
  <si>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</si>
  <si>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</si>
  <si>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non-fanmade non-excluded count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</si>
  <si>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</si>
  <si>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</si>
  <si>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</si>
  <si>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</si>
  <si>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</si>
  <si>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</si>
  <si>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</si>
  <si>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</si>
  <si>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</si>
  <si>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</si>
  <si>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</si>
  <si>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</si>
  <si>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</si>
  <si>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</si>
  <si>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</si>
  <si>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</si>
  <si>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</si>
  <si>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</si>
  <si>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</si>
  <si>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</si>
  <si>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</si>
  <si>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</si>
  <si>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</si>
  <si>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</si>
  <si>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</si>
  <si>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</si>
  <si>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</si>
  <si>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</si>
  <si>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</si>
  <si>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</si>
  <si>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</si>
  <si>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</si>
  <si>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</si>
  <si>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</si>
  <si>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</si>
  <si>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</si>
  <si>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</si>
  <si>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</si>
  <si>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</si>
  <si>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</si>
  <si>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</si>
  <si>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</si>
  <si>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</si>
  <si>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</si>
  <si>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</si>
  <si>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</si>
  <si>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</si>
  <si>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</si>
  <si>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</si>
  <si>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</si>
  <si>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</si>
  <si>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</si>
  <si>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</si>
  <si>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</si>
  <si>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</si>
  <si>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</si>
  <si>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</si>
  <si>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</si>
  <si>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</si>
  <si>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</si>
  <si>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</si>
  <si>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</si>
  <si>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</si>
  <si>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</si>
  <si>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</si>
  <si>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</si>
  <si>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</si>
  <si>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</si>
  <si>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</si>
  <si>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</si>
  <si>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</si>
  <si>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</si>
  <si>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</si>
  <si>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</si>
  <si>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</si>
  <si>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</si>
  <si>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</si>
  <si>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</si>
  <si>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</si>
  <si>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</si>
  <si>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</si>
  <si>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</si>
  <si>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</si>
  <si>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</si>
  <si>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</si>
  <si>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</si>
  <si>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</si>
  <si>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</si>
  <si>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</si>
  <si>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</si>
  <si>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</si>
  <si>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</si>
  <si>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</si>
  <si>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</si>
  <si>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</si>
  <si>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</si>
  <si>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</si>
  <si>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</si>
  <si>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</si>
  <si>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</si>
  <si>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</si>
  <si>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</si>
  <si>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</si>
  <si>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</si>
  <si>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</si>
  <si>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</si>
  <si>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</si>
  <si>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</si>
  <si>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</si>
  <si>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</si>
  <si>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</si>
  <si>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</si>
  <si>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</si>
  <si>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</si>
  <si>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</si>
  <si>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</si>
  <si>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</si>
  <si>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</si>
  <si>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</si>
  <si>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</si>
  <si>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</si>
  <si>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</si>
  <si>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</si>
  <si>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</si>
  <si>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</si>
  <si>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</si>
  <si>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</si>
  <si>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</si>
  <si>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</si>
  <si>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</si>
  <si>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</si>
  <si>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</si>
  <si>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</si>
  <si>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</si>
  <si>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</si>
  <si>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</si>
  <si>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</si>
  <si>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</si>
  <si>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</si>
  <si>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</si>
  <si>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</si>
  <si>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</si>
  <si>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</si>
  <si>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</si>
  <si>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</si>
  <si>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</si>
  <si>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</si>
  <si>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</si>
  <si>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</si>
  <si>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</si>
  <si>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</si>
  <si>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</si>
  <si>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</si>
  <si>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</si>
  <si>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</si>
  <si>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</si>
  <si>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</si>
  <si>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</si>
  <si>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</si>
  <si>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</si>
  <si>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</si>
  <si>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</si>
  <si>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</si>
  <si>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</si>
  <si>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</si>
  <si>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</si>
  <si>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</si>
  <si>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</si>
  <si>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</si>
  <si>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</si>
  <si>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</si>
  <si>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</si>
  <si>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</si>
  <si>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</si>
  <si>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</si>
  <si>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</si>
  <si>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</si>
  <si>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busted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</si>
  <si>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</si>
  <si>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</si>
  <si>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</si>
  <si>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</si>
  <si>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</si>
  <si>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</si>
  <si>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</si>
  <si>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</si>
  <si>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</si>
  <si>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</si>
  <si>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</si>
  <si>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</si>
  <si>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</si>
  <si>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</si>
  <si>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</si>
  <si>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</si>
  <si>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</si>
  <si>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</si>
  <si>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</si>
  <si>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</si>
  <si>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</si>
  <si>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</si>
  <si>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</si>
  <si>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</si>
  <si>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</si>
  <si>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</si>
  <si>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</si>
  <si>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</si>
  <si>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</si>
  <si>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</si>
  <si>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</si>
  <si>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</si>
  <si>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</si>
  <si>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</si>
  <si>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</si>
  <si>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</si>
  <si>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</si>
  <si>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</si>
  <si>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</si>
  <si>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</si>
  <si>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</si>
  <si>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</si>
  <si>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</si>
  <si>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</si>
  <si>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</si>
  <si>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</si>
  <si>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</si>
  <si>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</si>
  <si>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</si>
  <si>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</si>
  <si>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</si>
  <si>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</si>
  <si>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</si>
  <si>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</si>
  <si>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</si>
  <si>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</si>
  <si>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</si>
  <si>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</si>
  <si>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</si>
  <si>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</si>
  <si>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</si>
  <si>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</si>
  <si>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</si>
  <si>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</si>
  <si>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</si>
  <si>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</si>
  <si>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</si>
  <si>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</si>
  <si>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</si>
  <si>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</si>
  <si>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</si>
  <si>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</si>
  <si>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</si>
  <si>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</si>
  <si>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</si>
  <si>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</si>
  <si>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</si>
  <si>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</si>
  <si>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</si>
  <si>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</si>
  <si>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</si>
  <si>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</si>
  <si>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</si>
  <si>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</si>
  <si>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</si>
  <si>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</si>
  <si>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</si>
  <si>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</si>
  <si>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</si>
  <si>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</si>
  <si>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</si>
  <si>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</si>
  <si>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</si>
  <si>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</si>
  <si>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</si>
  <si>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</si>
  <si>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</si>
  <si>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</si>
  <si>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</si>
  <si>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</si>
  <si>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</si>
  <si>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</si>
  <si>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</si>
  <si>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</si>
  <si>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</si>
  <si>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</si>
  <si>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</si>
  <si>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</si>
  <si>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</si>
  <si>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</si>
  <si>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</si>
  <si>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</si>
  <si>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</si>
  <si>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</si>
  <si>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</si>
  <si>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</si>
  <si>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</si>
  <si>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</si>
  <si>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</si>
  <si>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</si>
  <si>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</si>
  <si>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</si>
  <si>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</si>
  <si>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</si>
  <si>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</si>
  <si>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</si>
  <si>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</si>
  <si>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</si>
  <si>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</si>
  <si>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</si>
  <si>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</si>
  <si>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</si>
  <si>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</si>
  <si>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</si>
  <si>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</si>
  <si>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</si>
  <si>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</si>
  <si>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</si>
  <si>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</si>
  <si>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</si>
  <si>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</si>
  <si>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</si>
  <si>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</si>
  <si>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</si>
  <si>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</si>
  <si>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</si>
  <si>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</si>
  <si>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</si>
  <si>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</si>
  <si>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</si>
  <si>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</si>
  <si>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</si>
  <si>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</si>
  <si>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</si>
  <si>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</si>
  <si>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</si>
  <si>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</si>
  <si>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</si>
  <si>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</si>
  <si>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</si>
  <si>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</si>
  <si>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</si>
  <si>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</si>
  <si>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</si>
  <si>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</si>
  <si>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</si>
  <si>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</si>
  <si>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</si>
  <si>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</si>
  <si>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</si>
  <si>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</si>
  <si>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</si>
  <si>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</si>
  <si>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</si>
  <si>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</si>
  <si>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</si>
  <si>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</si>
  <si>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</si>
  <si>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</si>
  <si>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</si>
  <si>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</si>
  <si>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$ressource_microbe$</t>
  </si>
  <si>
    <t>-3$ressource_microbe$: $other_ocean$</t>
  </si>
  <si>
    <t>Add 3 microbes to this card.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</si>
  <si>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</si>
  <si>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</si>
  <si>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</si>
  <si>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</si>
  <si>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</si>
  <si>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</si>
  <si>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</si>
  <si>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</si>
  <si>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</si>
  <si>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</si>
  <si>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</si>
  <si>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</si>
  <si>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</si>
  <si>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</si>
  <si>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</si>
  <si>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</si>
  <si>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</si>
  <si>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</si>
  <si>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</si>
  <si>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</si>
  <si>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</si>
  <si>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</si>
  <si>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</si>
  <si>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</si>
  <si>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</si>
  <si>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</si>
  <si>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</si>
  <si>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</si>
  <si>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</si>
  <si>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</si>
  <si>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</si>
  <si>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</si>
  <si>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</si>
  <si>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</si>
  <si>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</si>
  <si>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</si>
  <si>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</si>
  <si>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</si>
  <si>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</si>
  <si>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</si>
  <si>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</si>
  <si>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</si>
  <si>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</si>
  <si>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</si>
  <si>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</si>
  <si>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</si>
  <si>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</si>
  <si>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</si>
  <si>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</si>
  <si>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</si>
  <si>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</si>
  <si>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</si>
  <si>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</si>
  <si>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</si>
  <si>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</si>
  <si>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</si>
  <si>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</si>
  <si>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</si>
  <si>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</si>
  <si>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</si>
  <si>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</si>
  <si>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</si>
  <si>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</si>
  <si>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</si>
  <si>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</si>
  <si>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</si>
  <si>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</si>
  <si>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</si>
  <si>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</si>
  <si>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</si>
  <si>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</si>
  <si>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</si>
  <si>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</si>
  <si>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</si>
  <si>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</si>
  <si>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</si>
  <si>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</si>
  <si>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</si>
  <si>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</si>
  <si>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</si>
  <si>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</si>
  <si>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</si>
  <si>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</si>
  <si>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</si>
  <si>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</si>
  <si>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</si>
  <si>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</si>
  <si>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</si>
  <si>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</si>
  <si>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</si>
  <si>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</si>
  <si>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</si>
  <si>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</si>
  <si>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</si>
  <si>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</si>
  <si>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</si>
  <si>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</si>
  <si>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</si>
  <si>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</si>
  <si>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</si>
  <si>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</si>
  <si>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</si>
  <si>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</si>
  <si>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</si>
  <si>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</si>
  <si>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</si>
  <si>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</si>
  <si>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</si>
  <si>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</si>
  <si>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</si>
  <si>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</si>
  <si>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</si>
  <si>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</si>
  <si>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</si>
  <si>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</si>
  <si>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</si>
  <si>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</si>
  <si>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</si>
  <si>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</si>
  <si>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</si>
  <si>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</si>
  <si>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</si>
  <si>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</si>
  <si>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</si>
  <si>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</si>
  <si>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</si>
  <si>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</si>
  <si>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</si>
  <si>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</si>
  <si>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</si>
  <si>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</si>
  <si>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</si>
  <si>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</si>
  <si>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</si>
  <si>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</si>
  <si>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</si>
  <si>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</si>
  <si>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</si>
  <si>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</si>
  <si>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</si>
  <si>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</si>
  <si>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</si>
  <si>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</si>
  <si>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</si>
  <si>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</si>
  <si>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</si>
  <si>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</si>
  <si>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</si>
  <si>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</si>
  <si>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</si>
  <si>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</si>
  <si>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</si>
  <si>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</si>
  <si>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</si>
  <si>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</si>
  <si>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</si>
  <si>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</si>
  <si>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</si>
  <si>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</si>
  <si>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</si>
  <si>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</si>
  <si>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</si>
  <si>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</si>
  <si>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</si>
  <si>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</si>
  <si>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</si>
  <si>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</si>
  <si>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</si>
  <si>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</si>
  <si>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</si>
  <si>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</si>
  <si>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</si>
  <si>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</si>
  <si>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</si>
  <si>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</si>
  <si>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</si>
  <si>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</si>
  <si>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</si>
  <si>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</si>
  <si>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</si>
  <si>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</si>
  <si>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</si>
  <si>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</si>
  <si>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</si>
  <si>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</si>
  <si>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</si>
  <si>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</si>
  <si>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</si>
  <si>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</si>
  <si>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</si>
  <si>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</si>
  <si>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</si>
  <si>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</si>
  <si>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</si>
  <si>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</si>
  <si>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</si>
  <si>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</si>
  <si>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</si>
  <si>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</si>
  <si>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</si>
  <si>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</si>
  <si>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</si>
  <si>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</si>
  <si>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</si>
  <si>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</si>
  <si>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</si>
  <si>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</si>
  <si>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</si>
  <si>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</si>
  <si>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</si>
  <si>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</si>
  <si>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</si>
  <si>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</si>
  <si>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</si>
  <si>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</si>
  <si>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</si>
  <si>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</si>
  <si>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</si>
  <si>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</si>
  <si>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</si>
  <si>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</si>
  <si>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</si>
  <si>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</si>
  <si>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</si>
  <si>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</si>
  <si>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</si>
  <si>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</si>
  <si>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</si>
  <si>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</si>
  <si>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</si>
  <si>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</si>
  <si>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</si>
  <si>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</si>
  <si>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</si>
  <si>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</si>
  <si>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</si>
  <si>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</si>
  <si>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</si>
  <si>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</si>
  <si>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</si>
  <si>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</si>
  <si>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</si>
  <si>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</si>
  <si>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</si>
  <si>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</si>
  <si>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</si>
  <si>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</si>
  <si>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</si>
  <si>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</si>
  <si>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</si>
  <si>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</si>
  <si>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</si>
  <si>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</si>
  <si>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</si>
  <si>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</si>
  <si>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</si>
  <si>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</si>
  <si>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</si>
  <si>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</si>
  <si>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</si>
  <si>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</si>
  <si>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</si>
  <si>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</si>
  <si>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</si>
  <si>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</si>
  <si>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</si>
  <si>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</si>
  <si>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</si>
  <si>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</si>
  <si>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</si>
  <si>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</si>
  <si>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</si>
  <si>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</si>
  <si>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</si>
  <si>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</si>
  <si>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</si>
  <si>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</si>
  <si>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</si>
  <si>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</si>
  <si>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</si>
  <si>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</si>
  <si>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</si>
  <si>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</si>
  <si>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</si>
  <si>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</si>
  <si>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</si>
  <si>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</si>
  <si>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</si>
  <si>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</si>
  <si>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</si>
  <si>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</si>
  <si>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</si>
  <si>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</si>
  <si>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</si>
  <si>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</si>
  <si>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</si>
  <si>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</si>
  <si>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</si>
  <si>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</si>
  <si>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</si>
  <si>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</si>
  <si>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</si>
  <si>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</si>
  <si>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</si>
  <si>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</si>
  <si>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</si>
  <si>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</si>
  <si>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</si>
  <si>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</si>
  <si>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</si>
  <si>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</si>
  <si>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</si>
  <si>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</si>
  <si>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</si>
  <si>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</si>
  <si>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</si>
  <si>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</si>
  <si>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</si>
  <si>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</si>
  <si>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</si>
  <si>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</si>
  <si>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</si>
  <si>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</si>
  <si>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</si>
  <si>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</si>
  <si>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</si>
  <si>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</si>
  <si>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</si>
  <si>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</si>
  <si>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</si>
  <si>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</si>
  <si>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</si>
  <si>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</si>
  <si>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</si>
  <si>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</si>
  <si>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</si>
  <si>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</si>
  <si>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</si>
  <si>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</si>
  <si>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</si>
  <si>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</si>
  <si>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</si>
  <si>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</si>
  <si>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</si>
  <si>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</si>
  <si>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</si>
  <si>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</si>
  <si>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</si>
  <si>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</si>
  <si>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</si>
  <si>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</si>
  <si>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</si>
  <si>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</si>
  <si>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</si>
  <si>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</si>
  <si>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</si>
  <si>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</si>
  <si>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</si>
  <si>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</si>
  <si>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</si>
  <si>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</si>
  <si>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</si>
  <si>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</si>
  <si>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</si>
  <si>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</si>
  <si>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</si>
  <si>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</si>
  <si>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</si>
  <si>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</si>
  <si>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</si>
  <si>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</si>
  <si>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</si>
  <si>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</si>
  <si>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</si>
  <si>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</si>
  <si>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</si>
  <si>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</si>
  <si>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</si>
  <si>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</si>
  <si>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</si>
  <si>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</si>
  <si>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</si>
  <si>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</si>
  <si>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</si>
  <si>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</si>
  <si>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</si>
  <si>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</si>
  <si>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</si>
  <si>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</si>
  <si>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</si>
  <si>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</si>
  <si>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</si>
  <si>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</si>
  <si>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</si>
  <si>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</si>
  <si>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</si>
  <si>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</si>
  <si>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</si>
  <si>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</si>
  <si>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</si>
  <si>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</si>
  <si>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</si>
  <si>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</si>
  <si>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</si>
  <si>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</si>
  <si>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</si>
  <si>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</si>
  <si>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</si>
  <si>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</si>
  <si>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</si>
  <si>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</si>
  <si>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</si>
  <si>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</si>
  <si>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</si>
  <si>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</si>
  <si>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</si>
  <si>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</si>
  <si>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</si>
  <si>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</si>
  <si>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</si>
  <si>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</si>
  <si>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</si>
  <si>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</si>
  <si>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</si>
  <si>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</si>
  <si>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</si>
  <si>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</si>
  <si>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</si>
  <si>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</si>
  <si>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</si>
  <si>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</si>
  <si>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</si>
  <si>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</si>
  <si>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</si>
  <si>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</si>
  <si>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</si>
  <si>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</si>
  <si>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</si>
  <si>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</si>
  <si>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</si>
  <si>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</si>
  <si>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</si>
  <si>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</si>
  <si>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</si>
  <si>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</si>
  <si>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</si>
  <si>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</si>
  <si>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</si>
  <si>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</si>
  <si>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</si>
  <si>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</si>
  <si>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</si>
  <si>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</si>
  <si>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</si>
  <si>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</si>
  <si>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</si>
  <si>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</si>
  <si>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</si>
  <si>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</si>
  <si>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</si>
  <si>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</si>
  <si>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</si>
  <si>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</si>
  <si>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</si>
  <si>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</si>
  <si>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</si>
  <si>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</si>
  <si>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</si>
  <si>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</si>
  <si>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</si>
  <si>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</si>
  <si>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</si>
  <si>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</si>
  <si>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</si>
  <si>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</si>
  <si>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</si>
  <si>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</si>
  <si>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</si>
  <si>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</si>
  <si>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</si>
  <si>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</si>
  <si>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</si>
  <si>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</si>
  <si>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</si>
  <si>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</si>
  <si>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</si>
  <si>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</si>
  <si>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</si>
  <si>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</si>
  <si>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</si>
  <si>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</si>
  <si>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</si>
  <si>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</si>
  <si>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</si>
  <si>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</si>
  <si>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</si>
  <si>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</si>
  <si>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</si>
  <si>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</si>
  <si>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</si>
  <si>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</si>
  <si>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</si>
  <si>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</si>
  <si>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</si>
  <si>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</si>
  <si>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</si>
  <si>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</si>
  <si>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</si>
  <si>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</si>
  <si>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</si>
  <si>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</si>
  <si>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</si>
  <si>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</si>
  <si>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</si>
  <si>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</si>
  <si>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</si>
  <si>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</si>
  <si>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</si>
  <si>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</si>
  <si>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</si>
  <si>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</si>
  <si>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</si>
  <si>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</si>
  <si>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</si>
  <si>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</si>
  <si>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</si>
  <si>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</si>
  <si>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</si>
  <si>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</si>
  <si>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</si>
  <si>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</si>
  <si>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</si>
  <si>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</si>
  <si>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</si>
  <si>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</si>
  <si>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</si>
  <si>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</si>
  <si>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</si>
  <si>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</si>
  <si>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</si>
  <si>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</si>
  <si>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</si>
  <si>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</si>
  <si>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</si>
  <si>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</si>
  <si>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</si>
  <si>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</si>
  <si>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</si>
  <si>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</si>
  <si>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</si>
  <si>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</si>
  <si>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</si>
  <si>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</si>
  <si>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</si>
  <si>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</si>
  <si>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</si>
  <si>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</si>
  <si>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</si>
  <si>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</si>
  <si>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</si>
  <si>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</si>
  <si>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</si>
  <si>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</si>
  <si>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</si>
  <si>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</si>
  <si>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</si>
  <si>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</si>
  <si>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</si>
  <si>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</si>
  <si>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</si>
  <si>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</si>
  <si>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</si>
  <si>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</si>
  <si>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</si>
  <si>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</si>
  <si>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</si>
  <si>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</si>
  <si>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</si>
  <si>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</si>
  <si>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</si>
  <si>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</si>
  <si>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</si>
  <si>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</si>
  <si>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</si>
  <si>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</si>
  <si>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</si>
  <si>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</si>
  <si>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</si>
  <si>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</si>
  <si>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</si>
  <si>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</si>
  <si>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</si>
  <si>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</si>
  <si>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</si>
  <si>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</si>
  <si>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</si>
  <si>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</si>
  <si>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</si>
  <si>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</si>
  <si>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</si>
  <si>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</si>
  <si>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</si>
  <si>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</si>
  <si>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</si>
  <si>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</si>
  <si>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</si>
  <si>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</si>
  <si>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</si>
  <si>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</si>
  <si>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</si>
  <si>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</si>
  <si>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</si>
  <si>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</si>
  <si>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</si>
  <si>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</si>
  <si>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</si>
  <si>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</si>
  <si>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</si>
  <si>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</si>
  <si>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</si>
  <si>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</si>
  <si>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</si>
  <si>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</si>
  <si>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</si>
  <si>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</si>
  <si>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</si>
  <si>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</si>
  <si>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</si>
  <si>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</si>
  <si>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</si>
  <si>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</si>
  <si>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</si>
  <si>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</si>
  <si>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</si>
  <si>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</si>
  <si>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</si>
  <si>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</si>
  <si>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</si>
  <si>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</si>
  <si>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</si>
  <si>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</si>
  <si>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</si>
  <si>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</si>
  <si>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</si>
  <si>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</si>
  <si>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</si>
  <si>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</si>
  <si>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</si>
  <si>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</si>
  <si>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</si>
  <si>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</si>
  <si>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</si>
  <si>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</si>
  <si>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</si>
  <si>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</si>
  <si>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</si>
  <si>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</si>
  <si>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</si>
  <si>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</si>
  <si>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</si>
  <si>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</si>
  <si>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</si>
  <si>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</si>
  <si>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</si>
  <si>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</si>
  <si>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</si>
  <si>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</si>
  <si>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</si>
  <si>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</si>
  <si>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</si>
  <si>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</si>
  <si>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</si>
  <si>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</si>
  <si>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</si>
  <si>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</si>
  <si>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</si>
  <si>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</si>
  <si>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</si>
  <si>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</si>
  <si>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</si>
  <si>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</si>
  <si>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</si>
  <si>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</si>
  <si>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</si>
  <si>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</si>
  <si>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</si>
  <si>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</si>
  <si>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</si>
  <si>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</si>
  <si>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</si>
  <si>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</si>
  <si>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</si>
  <si>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</si>
  <si>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</si>
  <si>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</si>
  <si>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</si>
  <si>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</si>
  <si>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</si>
  <si>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</si>
  <si>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</si>
  <si>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</si>
  <si>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</si>
  <si>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</si>
  <si>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</si>
  <si>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</si>
  <si>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</si>
  <si>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</si>
  <si>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</si>
  <si>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</si>
  <si>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</si>
  <si>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</si>
  <si>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</si>
  <si>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</si>
  <si>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</si>
  <si>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</si>
  <si>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</si>
  <si>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</si>
  <si>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</si>
  <si>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</si>
  <si>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</si>
  <si>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</si>
  <si>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</si>
  <si>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</si>
  <si>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</si>
  <si>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</si>
  <si>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</si>
  <si>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</si>
  <si>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</si>
  <si>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</si>
  <si>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</si>
  <si>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</si>
  <si>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</si>
  <si>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</si>
  <si>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</si>
  <si>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</si>
  <si>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</si>
  <si>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</si>
  <si>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</si>
  <si>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</si>
  <si>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</si>
  <si>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</si>
  <si>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</si>
  <si>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</si>
  <si>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</si>
  <si>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</si>
  <si>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</si>
  <si>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</si>
  <si>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</si>
  <si>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</si>
  <si>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</si>
  <si>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</si>
  <si>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</si>
  <si>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</si>
  <si>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</si>
  <si>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</si>
  <si>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</si>
  <si>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</si>
  <si>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</si>
  <si>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</si>
  <si>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</si>
  <si>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</si>
  <si>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</si>
  <si>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</si>
  <si>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</si>
  <si>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</si>
  <si>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</si>
  <si>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</si>
  <si>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</si>
  <si>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</si>
  <si>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</si>
  <si>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</si>
  <si>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</si>
  <si>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</si>
  <si>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</si>
  <si>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</si>
  <si>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</si>
  <si>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</si>
  <si>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</si>
  <si>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</si>
  <si>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</si>
  <si>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</si>
  <si>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</si>
  <si>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</si>
  <si>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</si>
  <si>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</si>
  <si>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</si>
  <si>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</si>
  <si>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</si>
  <si>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</si>
  <si>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</si>
  <si>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</si>
  <si>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</si>
  <si>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</si>
  <si>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</si>
  <si>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</si>
  <si>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</si>
  <si>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</si>
  <si>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</si>
  <si>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</si>
  <si>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</si>
  <si>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</si>
  <si>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</si>
  <si>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</si>
  <si>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</si>
  <si>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</si>
  <si>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</si>
  <si>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</si>
  <si>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</si>
  <si>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</si>
  <si>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</si>
  <si>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</si>
  <si>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</si>
  <si>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</si>
  <si>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</si>
  <si>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</si>
  <si>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</si>
  <si>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</si>
  <si>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4 $ressource_heat$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</si>
  <si>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</si>
  <si>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</si>
  <si>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</si>
  <si>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</si>
  <si>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</si>
  <si>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</si>
  <si>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</si>
  <si>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</si>
  <si>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</si>
  <si>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</si>
  <si>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</si>
  <si>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</si>
  <si>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</si>
  <si>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</si>
  <si>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</si>
  <si>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</si>
  <si>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</si>
  <si>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</si>
  <si>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</si>
  <si>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</si>
  <si>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</si>
  <si>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</si>
  <si>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</si>
  <si>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</si>
  <si>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</si>
  <si>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</si>
  <si>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</si>
  <si>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</si>
  <si>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</si>
  <si>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</si>
  <si>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</si>
  <si>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</si>
  <si>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</si>
  <si>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</si>
  <si>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</si>
  <si>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</si>
  <si>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</si>
  <si>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</si>
  <si>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</si>
  <si>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</si>
  <si>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</si>
  <si>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</si>
  <si>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</si>
  <si>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</si>
  <si>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</si>
  <si>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</si>
  <si>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</si>
  <si>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</si>
  <si>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</si>
  <si>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</si>
  <si>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</si>
  <si>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</si>
  <si>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</si>
  <si>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</si>
  <si>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</si>
  <si>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</si>
  <si>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</si>
  <si>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</si>
  <si>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</si>
  <si>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</si>
  <si>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</si>
  <si>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</si>
  <si>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</si>
  <si>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</si>
  <si>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</si>
  <si>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</si>
  <si>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</si>
  <si>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</si>
  <si>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</si>
  <si>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</si>
  <si>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</si>
  <si>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</si>
  <si>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</si>
  <si>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</si>
  <si>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</si>
  <si>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</si>
  <si>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</si>
  <si>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</si>
  <si>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</si>
  <si>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</si>
  <si>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</si>
  <si>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</si>
  <si>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</si>
  <si>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</si>
  <si>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</si>
  <si>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</si>
  <si>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</si>
  <si>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</si>
  <si>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</si>
  <si>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</si>
  <si>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</si>
  <si>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</si>
  <si>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</si>
  <si>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</si>
  <si>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</si>
  <si>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</si>
  <si>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</si>
  <si>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</si>
  <si>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</si>
  <si>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</si>
  <si>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</si>
  <si>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</si>
  <si>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</si>
  <si>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</si>
  <si>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</si>
  <si>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</si>
  <si>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</si>
  <si>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</si>
  <si>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</si>
  <si>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</si>
  <si>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</si>
  <si>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</si>
  <si>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</si>
  <si>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</si>
  <si>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</si>
  <si>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</si>
  <si>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</si>
  <si>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</si>
  <si>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</si>
  <si>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</si>
  <si>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</si>
  <si>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</si>
  <si>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</si>
  <si>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</si>
  <si>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</si>
  <si>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</si>
  <si>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</si>
  <si>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</si>
  <si>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</si>
  <si>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</si>
  <si>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</si>
  <si>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</si>
  <si>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</si>
  <si>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</si>
  <si>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</si>
  <si>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</si>
  <si>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</si>
  <si>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</si>
  <si>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</si>
  <si>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</si>
  <si>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</si>
  <si>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</si>
  <si>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</si>
  <si>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</si>
  <si>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</si>
  <si>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</si>
  <si>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</si>
  <si>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</si>
  <si>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</si>
  <si>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</si>
  <si>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</si>
  <si>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</si>
  <si>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</si>
  <si>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</si>
  <si>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</si>
  <si>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</si>
  <si>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</si>
  <si>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</si>
  <si>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</si>
  <si>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</si>
  <si>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</si>
  <si>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</si>
  <si>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</si>
  <si>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</si>
  <si>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</si>
  <si>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</si>
  <si>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</si>
  <si>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</si>
  <si>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</si>
  <si>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</si>
  <si>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</si>
  <si>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</si>
  <si>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</si>
  <si>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</si>
  <si>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</si>
  <si>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</si>
  <si>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</si>
  <si>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</si>
  <si>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</si>
  <si>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</si>
  <si>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</si>
  <si>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</si>
  <si>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</si>
  <si>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</si>
  <si>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</si>
  <si>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</si>
  <si>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</si>
  <si>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</si>
  <si>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</si>
  <si>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</si>
  <si>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</si>
  <si>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</si>
  <si>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</si>
  <si>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</si>
  <si>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</si>
  <si>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</si>
  <si>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</si>
  <si>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</si>
  <si>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</si>
  <si>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</si>
  <si>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</si>
  <si>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</si>
  <si>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</si>
  <si>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</si>
  <si>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</si>
  <si>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</si>
  <si>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</si>
  <si>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</si>
  <si>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</si>
  <si>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</si>
  <si>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</si>
  <si>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</si>
  <si>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</si>
  <si>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</si>
  <si>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</si>
  <si>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</si>
  <si>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</si>
  <si>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</si>
  <si>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</si>
  <si>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</si>
  <si>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</si>
  <si>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</si>
  <si>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</si>
  <si>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</si>
  <si>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</si>
  <si>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</si>
  <si>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</si>
  <si>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</si>
  <si>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</si>
  <si>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</si>
  <si>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</si>
  <si>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</si>
  <si>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</si>
  <si>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</si>
  <si>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</si>
  <si>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</si>
  <si>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</si>
  <si>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</si>
  <si>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</si>
  <si>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</si>
  <si>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</si>
  <si>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</si>
  <si>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</si>
  <si>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</si>
  <si>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</si>
  <si>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</si>
  <si>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</si>
  <si>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</si>
  <si>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</si>
  <si>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</si>
  <si>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</si>
  <si>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</si>
  <si>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</si>
  <si>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</si>
  <si>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</si>
  <si>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</si>
  <si>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</si>
  <si>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</si>
  <si>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</si>
  <si>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</si>
  <si>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</si>
  <si>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</si>
  <si>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</si>
  <si>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</si>
  <si>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</si>
  <si>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</si>
  <si>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</si>
  <si>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</si>
  <si>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</si>
  <si>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</si>
  <si>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</si>
  <si>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</si>
  <si>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</si>
  <si>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</si>
  <si>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</si>
  <si>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</si>
  <si>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</si>
  <si>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</si>
  <si>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</si>
  <si>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</si>
  <si>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</si>
  <si>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</si>
  <si>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</si>
  <si>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</si>
  <si>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</si>
  <si>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</si>
  <si>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</si>
  <si>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</si>
  <si>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</si>
  <si>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</si>
  <si>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</si>
  <si>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</si>
  <si>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</si>
  <si>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</si>
  <si>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</si>
  <si>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</si>
  <si>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</si>
  <si>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</si>
  <si>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</si>
  <si>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</si>
  <si>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</si>
  <si>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</si>
  <si>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</si>
  <si>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</si>
  <si>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</si>
  <si>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</si>
  <si>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</si>
  <si>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</si>
  <si>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</si>
  <si>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</si>
  <si>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</si>
  <si>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</si>
  <si>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</si>
  <si>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</si>
  <si>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</si>
  <si>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</si>
  <si>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</si>
  <si>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</si>
  <si>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</si>
  <si>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</si>
  <si>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</si>
  <si>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</si>
  <si>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</si>
  <si>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</si>
  <si>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</si>
  <si>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</si>
  <si>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</si>
  <si>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</si>
  <si>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</si>
  <si>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</si>
  <si>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</si>
  <si>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</si>
  <si>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</si>
  <si>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FM1</t>
  </si>
  <si>
    <t>You may play an additional blue or red card during this phase.$skipline$Draw 3 cards.</t>
  </si>
  <si>
    <t>Asset Liquidation V2</t>
  </si>
  <si>
    <t>Lose 1 TR.</t>
  </si>
  <si>
    <t>FM2</t>
  </si>
  <si>
    <t>Solar Logistics</t>
  </si>
  <si>
    <t>$tag_earth$: $ressource_megacreditvoid_-3$$skipline$$tag_space$$tag_event$: $ressource_card$$skipline$$tag_space$$tag_event$: $ressource_megacreditvoid_-6$</t>
  </si>
  <si>
    <t>EFFECT : When you play an $tag_earth$, you pay 3 MC less.$skipline$When you play an $tag_space$$tag_event$, draw a card. When you play an $tag_space$+$tag_event$, you pay 6 MC less for it.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</si>
  <si>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</si>
  <si>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</si>
  <si>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</si>
  <si>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</si>
  <si>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</si>
  <si>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</si>
  <si>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$ressource_animal$*: $ressource_megacreditvoid_2$</t>
  </si>
  <si>
    <t>EFFECT: When you add any number of animal to another card, gain 2MC for each animal added.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</si>
  <si>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</si>
  <si>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</si>
  <si>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</si>
  <si>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</si>
  <si>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</si>
  <si>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</si>
  <si>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</si>
  <si>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</si>
  <si>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</si>
  <si>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</si>
  <si>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</si>
  <si>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</si>
  <si>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</si>
  <si>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</si>
  <si>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</si>
  <si>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</si>
  <si>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</si>
  <si>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</si>
  <si>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</si>
  <si>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For every 2 $tag_jovian$ you have gain $ressource_titanium$.$skipline$Flip an ocean.$skipline$Draw a card$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</si>
  <si>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</si>
  <si>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</si>
  <si>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</si>
  <si>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</si>
  <si>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</si>
  <si>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</si>
  <si>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for each 4 $tag_science$ you have.</t>
  </si>
  <si>
    <t>card_type</t>
  </si>
  <si>
    <t>cardSummaryOption</t>
  </si>
  <si>
    <t>tagsName</t>
  </si>
  <si>
    <t>workStatus</t>
  </si>
  <si>
    <t>scale de point à 0</t>
  </si>
  <si>
    <t>switch assets liquidation en event, garder toute la compo de la carte</t>
  </si>
  <si>
    <t>hyperion v2 : ajouter un +1 trigger MC quand une carte est activée, retirer 1Mc de l'activation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</si>
</sst>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9.86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307</v>
      </c>
      <c r="C2" s="3">
        <f>COUNTIFS(card_list!$D:$D,"*",card_list!$K:$K,"corporation")</f>
        <v>30</v>
      </c>
      <c r="E2" s="8" t="s">
        <v>62</v>
      </c>
      <c r="F2" s="3">
        <f>COUNTIFS(card_list!D:D,"*",card_list!K:K,E2,card_list!$A:$A,"&lt;&gt;excluded",card_list!$E:$E,"&lt;&gt;fanmade")</f>
        <v>139</v>
      </c>
      <c r="G2" s="10">
        <f t="shared" ref="G2:G4" si="2">F2/SUM($F$2:$F$4)</f>
        <v>0.4826388889</v>
      </c>
      <c r="H2" s="3">
        <f>COUNTIFS(card_list!D:D,"*",card_list!K:K,E2,card_list!$A:$A,"&lt;&gt;excluded")</f>
        <v>139</v>
      </c>
      <c r="I2" s="10">
        <f t="shared" ref="I2:I4" si="3">H2/sum($H$2:$H$4)</f>
        <v>0.4633333333</v>
      </c>
      <c r="J2" s="3">
        <f t="shared" ref="J2:J5" si="4">H2*(M2+N2)</f>
        <v>137</v>
      </c>
      <c r="K2" s="10">
        <f t="shared" ref="K2:K4" si="5">J2/sum($J$2:$J$4)</f>
        <v>0.4981818182</v>
      </c>
      <c r="L2" s="11"/>
      <c r="M2" s="11">
        <f>COUNTIFS(card_list!$D:$D,"*",card_list!$K:$K,$E2,card_list!$A:$A,M$1)/$H2</f>
        <v>0</v>
      </c>
      <c r="N2" s="11">
        <f>COUNTIFS(card_list!$D:$D,"*",card_list!$K:$K,$E2,card_list!$A:$A,N$1)/$H2</f>
        <v>0.9856115108</v>
      </c>
      <c r="O2" s="12">
        <f>COUNTIFS(card_list!$D:$D,"*",card_list!$K:$K,$E2,card_list!$A:$A,O$1)/$H2</f>
        <v>0.01438848921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0.01438848921</v>
      </c>
      <c r="R2" s="14">
        <f>COUNTIFS(card_list!$D:$D,"*",card_list!$K:$K,$E2,card_list!$A:$A,R$1)/$H2</f>
        <v>0</v>
      </c>
      <c r="S2" s="13">
        <f t="shared" ref="S2:S5" si="6">1-sum(M2:R2)</f>
        <v>-0.01438848921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0.3055555556</v>
      </c>
      <c r="H3" s="3">
        <f>COUNTIFS(card_list!D:D,"*",card_list!K:K,E3,card_list!$A:$A,"&lt;&gt;excluded")</f>
        <v>94</v>
      </c>
      <c r="I3" s="10">
        <f t="shared" si="3"/>
        <v>0.3133333333</v>
      </c>
      <c r="J3" s="3">
        <f t="shared" si="4"/>
        <v>81</v>
      </c>
      <c r="K3" s="10">
        <f t="shared" si="5"/>
        <v>0.2945454545</v>
      </c>
      <c r="L3" s="11"/>
      <c r="M3" s="11">
        <f>COUNTIFS(card_list!$D:$D,"*",card_list!$K:$K,$E3,card_list!$A:$A,M$1)/$H3</f>
        <v>0</v>
      </c>
      <c r="N3" s="11">
        <f>COUNTIFS(card_list!$D:$D,"*",card_list!$K:$K,$E3,card_list!$A:$A,N$1)/$H3</f>
        <v>0.8617021277</v>
      </c>
      <c r="O3" s="12">
        <f>COUNTIFS(card_list!$D:$D,"*",card_list!$K:$K,$E3,card_list!$A:$A,O$1)/$H3</f>
        <v>0.06382978723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0.03191489362</v>
      </c>
      <c r="R3" s="14">
        <f>COUNTIFS(card_list!$D:$D,"*",card_list!$K:$K,$E3,card_list!$A:$A,R$1)/$H3</f>
        <v>0</v>
      </c>
      <c r="S3" s="13">
        <f t="shared" si="6"/>
        <v>0.04255319149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61</v>
      </c>
      <c r="G4" s="10">
        <f t="shared" si="2"/>
        <v>0.2118055556</v>
      </c>
      <c r="H4" s="3">
        <f>COUNTIFS(card_list!D:D,"*",card_list!K:K,E4,card_list!$A:$A,"&lt;&gt;excluded")</f>
        <v>67</v>
      </c>
      <c r="I4" s="10">
        <f t="shared" si="3"/>
        <v>0.2233333333</v>
      </c>
      <c r="J4" s="3">
        <f t="shared" si="4"/>
        <v>57</v>
      </c>
      <c r="K4" s="10">
        <f t="shared" si="5"/>
        <v>0.2072727273</v>
      </c>
      <c r="L4" s="11"/>
      <c r="M4" s="11">
        <f>COUNTIFS(card_list!$D:$D,"*",card_list!$K:$K,$E4,card_list!$A:$A,M$1)/$H4</f>
        <v>0</v>
      </c>
      <c r="N4" s="11">
        <f>COUNTIFS(card_list!$D:$D,"*",card_list!$K:$K,$E4,card_list!$A:$A,N$1)/$H4</f>
        <v>0.8507462687</v>
      </c>
      <c r="O4" s="12">
        <f>COUNTIFS(card_list!$D:$D,"*",card_list!$K:$K,$E4,card_list!$A:$A,O$1)/$H4</f>
        <v>0.0447761194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0.02985074627</v>
      </c>
      <c r="R4" s="14">
        <f>COUNTIFS(card_list!$D:$D,"*",card_list!$K:$K,$E4,card_list!$A:$A,R$1)/$H4</f>
        <v>0</v>
      </c>
      <c r="S4" s="13">
        <f t="shared" si="6"/>
        <v>0.07462686567</v>
      </c>
    </row>
    <row r="5">
      <c r="A5" s="8" t="s">
        <v>58</v>
      </c>
      <c r="B5" s="3">
        <f>COUNTIFS(card_list!$D:$D,"*",card_list!$K:$K,"&lt;&gt;corporation",card_list!$A:$A,$A5)</f>
        <v>7</v>
      </c>
      <c r="C5" s="3">
        <f>COUNTIFS(card_list!$D:$D,"*",card_list!$K:$K,"corporation",card_list!$A:$A,$A5)</f>
        <v>1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29</v>
      </c>
      <c r="J5" s="3">
        <f t="shared" si="4"/>
        <v>22</v>
      </c>
      <c r="K5" s="10"/>
      <c r="L5" s="11"/>
      <c r="M5" s="11">
        <f>COUNTIFS(card_list!$D:$D,"*",card_list!$K:$K,$E5,card_list!$A:$A,M$1)/$H5</f>
        <v>0.06896551724</v>
      </c>
      <c r="N5" s="11">
        <f>COUNTIFS(card_list!$D:$D,"*",card_list!$K:$K,$E5,card_list!$A:$A,N$1)/$H5</f>
        <v>0.6896551724</v>
      </c>
      <c r="O5" s="12">
        <f>COUNTIFS(card_list!$D:$D,"*",card_list!$K:$K,$E5,card_list!$A:$A,O$1)/$H5</f>
        <v>0.1724137931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0.03448275862</v>
      </c>
      <c r="R5" s="14">
        <f>COUNTIFS(card_list!$D:$D,"*",card_list!$K:$K,$E5,card_list!$A:$A,R$1)/$H5</f>
        <v>0</v>
      </c>
      <c r="S5" s="13">
        <f t="shared" si="6"/>
        <v>0.03448275862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11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14</v>
      </c>
      <c r="C8" s="3">
        <f>COUNTIFS(card_list!$D:$D,"*",card_list!$K:$K,"corporation",card_list!$A:$A,$A8)</f>
        <v>2</v>
      </c>
    </row>
    <row r="9">
      <c r="A9" s="8" t="s">
        <v>55</v>
      </c>
      <c r="B9" s="3">
        <f>COUNTIFS(card_list!$D:$D,"*",card_list!$K:$K,"&lt;&gt;corporation",card_list!$A:$A,$A9)</f>
        <v>0</v>
      </c>
      <c r="C9" s="3">
        <f>COUNTIFS(card_list!$D:$D,"*",card_list!$K:$K,"corporation",card_list!$A:$A,$A9)</f>
        <v>2</v>
      </c>
    </row>
    <row r="10">
      <c r="A10" s="8" t="s">
        <v>53</v>
      </c>
      <c r="B10" s="3">
        <f>COUNTIFS(card_list!$D:$D,"*",card_list!$K:$K,"&lt;&gt;corporation",card_list!$A:$A,$A10)</f>
        <v>275</v>
      </c>
      <c r="C10" s="3">
        <f>COUNTIFS(card_list!$D:$D,"*",card_list!$K:$K,"corporation",card_list!$A:$A,$A10)</f>
        <v>20</v>
      </c>
    </row>
    <row r="12">
      <c r="A12" s="8" t="s">
        <v>69</v>
      </c>
      <c r="B12" s="3">
        <f t="shared" ref="B12:C12" si="7">sum(B8:B10)</f>
        <v>289</v>
      </c>
      <c r="C12" s="3">
        <f t="shared" si="7"/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19.43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29.71"/>
    <col customWidth="1" min="54" max="54" width="20.43"/>
    <col customWidth="1" min="55" max="55" width="29.71"/>
    <col customWidth="1" min="56" max="56" width="20.43"/>
    <col customWidth="1" min="57" max="57" width="29.71"/>
    <col customWidth="1" min="58" max="58" width="20.43"/>
    <col customWidth="1" min="59" max="59" width="29.71"/>
    <col customWidth="1" min="60" max="60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  <c r="BE1" s="26" t="s">
        <v>162</v>
      </c>
      <c r="BF1" s="27" t="s">
        <v>163</v>
      </c>
      <c r="BG1" s="26" t="s">
        <v>164</v>
      </c>
      <c r="BH1" s="27" t="s">
        <v>165</v>
      </c>
    </row>
    <row r="2">
      <c r="A2" s="28" t="s">
        <v>53</v>
      </c>
      <c r="B2" s="28"/>
      <c r="C2" s="29">
        <v>1.0</v>
      </c>
      <c r="D2" s="30" t="str">
        <f t="shared" ref="D2:D1014" si="1">$AI2</f>
        <v>Adaptation Technology</v>
      </c>
      <c r="E2" s="31" t="s">
        <v>166</v>
      </c>
      <c r="F2" s="29" t="s">
        <v>167</v>
      </c>
      <c r="G2" s="29" t="s">
        <v>167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168</v>
      </c>
      <c r="N2" s="31" t="s">
        <v>168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4" si="2">if(P2="*",1,0)</f>
        <v>0</v>
      </c>
      <c r="R2" s="36"/>
      <c r="S2" s="36" t="s">
        <v>169</v>
      </c>
      <c r="T2" s="37" t="s">
        <v>170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171</v>
      </c>
      <c r="AJ2" s="41"/>
      <c r="AK2" s="42"/>
      <c r="AL2" s="43"/>
      <c r="AM2" s="44" t="s">
        <v>172</v>
      </c>
      <c r="AN2" s="43"/>
      <c r="AO2" s="44" t="s">
        <v>173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  <c r="BE2" s="42"/>
      <c r="BF2" s="43"/>
      <c r="BG2" s="42"/>
      <c r="BH2" s="43"/>
    </row>
    <row r="3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166</v>
      </c>
      <c r="F3" s="29" t="s">
        <v>167</v>
      </c>
      <c r="G3" s="29" t="s">
        <v>167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168</v>
      </c>
      <c r="N3" s="31" t="s">
        <v>168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174</v>
      </c>
      <c r="T3" s="37" t="s">
        <v>170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175</v>
      </c>
      <c r="AJ3" s="41"/>
      <c r="AK3" s="42"/>
      <c r="AL3" s="43"/>
      <c r="AM3" s="44" t="s">
        <v>176</v>
      </c>
      <c r="AN3" s="43"/>
      <c r="AO3" s="42" t="s">
        <v>174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  <c r="BE3" s="42"/>
      <c r="BF3" s="43"/>
      <c r="BG3" s="42"/>
      <c r="BH3" s="43"/>
    </row>
    <row r="4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166</v>
      </c>
      <c r="F4" s="29" t="s">
        <v>177</v>
      </c>
      <c r="G4" s="29" t="s">
        <v>177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168</v>
      </c>
      <c r="N4" s="31" t="s">
        <v>168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5" t="s">
        <v>178</v>
      </c>
      <c r="T4" s="37" t="s">
        <v>179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180</v>
      </c>
      <c r="AJ4" s="41"/>
      <c r="AK4" s="42"/>
      <c r="AL4" s="43"/>
      <c r="AM4" s="44" t="s">
        <v>181</v>
      </c>
      <c r="AN4" s="43"/>
      <c r="AO4" s="44" t="s">
        <v>182</v>
      </c>
      <c r="AP4" s="43"/>
      <c r="AQ4" s="42"/>
      <c r="AR4" s="43"/>
      <c r="AS4" s="42" t="s">
        <v>183</v>
      </c>
      <c r="AT4" s="43"/>
      <c r="AU4" s="42"/>
      <c r="AV4" s="43"/>
      <c r="AW4" s="42"/>
      <c r="AX4" s="43"/>
      <c r="AY4" s="42"/>
      <c r="AZ4" s="43"/>
      <c r="BA4" s="42"/>
      <c r="BB4" s="43"/>
      <c r="BC4" s="42"/>
      <c r="BD4" s="43"/>
      <c r="BE4" s="42"/>
      <c r="BF4" s="43"/>
      <c r="BG4" s="42"/>
      <c r="BH4" s="43"/>
    </row>
    <row r="5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166</v>
      </c>
      <c r="F5" s="29" t="s">
        <v>177</v>
      </c>
      <c r="G5" s="29" t="s">
        <v>177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168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184</v>
      </c>
      <c r="S5" s="36" t="s">
        <v>185</v>
      </c>
      <c r="T5" s="37" t="s">
        <v>179</v>
      </c>
      <c r="U5" s="31"/>
      <c r="V5" s="37"/>
      <c r="W5" s="37"/>
      <c r="X5" s="37" t="s">
        <v>186</v>
      </c>
      <c r="Y5" s="37" t="s">
        <v>187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6">
        <v>5.0</v>
      </c>
      <c r="AE5" s="31"/>
      <c r="AF5" s="31"/>
      <c r="AG5" s="31"/>
      <c r="AH5" s="30" t="str">
        <f t="shared" si="3"/>
        <v/>
      </c>
      <c r="AI5" s="40" t="s">
        <v>188</v>
      </c>
      <c r="AJ5" s="47" t="s">
        <v>189</v>
      </c>
      <c r="AK5" s="42"/>
      <c r="AL5" s="43"/>
      <c r="AM5" s="44" t="s">
        <v>190</v>
      </c>
      <c r="AN5" s="48" t="s">
        <v>190</v>
      </c>
      <c r="AO5" s="44" t="s">
        <v>191</v>
      </c>
      <c r="AP5" s="48" t="s">
        <v>192</v>
      </c>
      <c r="AQ5" s="44"/>
      <c r="AR5" s="48"/>
      <c r="AS5" s="44" t="s">
        <v>193</v>
      </c>
      <c r="AT5" s="48"/>
      <c r="AU5" s="44"/>
      <c r="AV5" s="48"/>
      <c r="AW5" s="44"/>
      <c r="AX5" s="48"/>
      <c r="AY5" s="44"/>
      <c r="AZ5" s="48"/>
      <c r="BA5" s="44" t="s">
        <v>194</v>
      </c>
      <c r="BB5" s="48"/>
      <c r="BC5" s="44" t="s">
        <v>195</v>
      </c>
      <c r="BD5" s="48"/>
      <c r="BE5" s="44"/>
      <c r="BF5" s="48"/>
      <c r="BG5" s="44"/>
      <c r="BH5" s="48"/>
    </row>
    <row r="6">
      <c r="A6" s="28" t="s">
        <v>56</v>
      </c>
      <c r="B6" s="28" t="s">
        <v>196</v>
      </c>
      <c r="C6" s="29">
        <v>5.0</v>
      </c>
      <c r="D6" s="30" t="str">
        <f t="shared" si="1"/>
        <v>Anaerobic Microorganisms</v>
      </c>
      <c r="E6" s="31" t="s">
        <v>166</v>
      </c>
      <c r="F6" s="29" t="s">
        <v>167</v>
      </c>
      <c r="G6" s="29" t="s">
        <v>167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168</v>
      </c>
      <c r="N6" s="31" t="s">
        <v>168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197</v>
      </c>
      <c r="T6" s="37" t="s">
        <v>170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198</v>
      </c>
      <c r="AJ6" s="47" t="s">
        <v>199</v>
      </c>
      <c r="AK6" s="42"/>
      <c r="AL6" s="43"/>
      <c r="AM6" s="44" t="s">
        <v>200</v>
      </c>
      <c r="AN6" s="43"/>
      <c r="AO6" s="44" t="s">
        <v>201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  <c r="BE6" s="42"/>
      <c r="BF6" s="43"/>
      <c r="BG6" s="42"/>
      <c r="BH6" s="43"/>
    </row>
    <row r="7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166</v>
      </c>
      <c r="F7" s="29" t="s">
        <v>167</v>
      </c>
      <c r="G7" s="29" t="s">
        <v>167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168</v>
      </c>
      <c r="N7" s="31" t="s">
        <v>168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184</v>
      </c>
      <c r="S7" s="36" t="s">
        <v>202</v>
      </c>
      <c r="T7" s="37" t="s">
        <v>170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203</v>
      </c>
      <c r="AJ7" s="41"/>
      <c r="AK7" s="42"/>
      <c r="AL7" s="43"/>
      <c r="AM7" s="44" t="s">
        <v>204</v>
      </c>
      <c r="AN7" s="43"/>
      <c r="AO7" s="42" t="s">
        <v>202</v>
      </c>
      <c r="AP7" s="43"/>
      <c r="AQ7" s="42"/>
      <c r="AR7" s="43"/>
      <c r="AS7" s="42"/>
      <c r="AT7" s="43"/>
      <c r="AU7" s="42"/>
      <c r="AV7" s="43"/>
      <c r="AW7" s="42"/>
      <c r="AX7" s="43"/>
      <c r="AY7" s="42"/>
      <c r="AZ7" s="43"/>
      <c r="BA7" s="42" t="s">
        <v>205</v>
      </c>
      <c r="BB7" s="43"/>
      <c r="BC7" s="42" t="s">
        <v>195</v>
      </c>
      <c r="BD7" s="43"/>
      <c r="BE7" s="42"/>
      <c r="BF7" s="43"/>
      <c r="BG7" s="42"/>
      <c r="BH7" s="43"/>
    </row>
    <row r="8" ht="42.0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166</v>
      </c>
      <c r="F8" s="29" t="s">
        <v>177</v>
      </c>
      <c r="G8" s="29" t="s">
        <v>177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168</v>
      </c>
      <c r="N8" s="31" t="s">
        <v>168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206</v>
      </c>
      <c r="T8" s="37" t="s">
        <v>179</v>
      </c>
      <c r="U8" s="37" t="s">
        <v>207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208</v>
      </c>
      <c r="AJ8" s="41"/>
      <c r="AK8" s="42"/>
      <c r="AL8" s="43"/>
      <c r="AM8" s="44" t="s">
        <v>209</v>
      </c>
      <c r="AN8" s="43"/>
      <c r="AO8" s="42" t="s">
        <v>206</v>
      </c>
      <c r="AP8" s="43"/>
      <c r="AQ8" s="42"/>
      <c r="AR8" s="43"/>
      <c r="AS8" s="42" t="s">
        <v>210</v>
      </c>
      <c r="AT8" s="43"/>
      <c r="AU8" s="42"/>
      <c r="AV8" s="43"/>
      <c r="AW8" s="42"/>
      <c r="AX8" s="43"/>
      <c r="AY8" s="42"/>
      <c r="AZ8" s="43"/>
      <c r="BA8" s="42"/>
      <c r="BB8" s="43"/>
      <c r="BC8" s="42"/>
      <c r="BD8" s="43"/>
      <c r="BE8" s="42"/>
      <c r="BF8" s="43"/>
      <c r="BG8" s="42"/>
      <c r="BH8" s="43"/>
    </row>
    <row r="9" ht="42.0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166</v>
      </c>
      <c r="F9" s="29" t="s">
        <v>211</v>
      </c>
      <c r="G9" s="29" t="s">
        <v>211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168</v>
      </c>
      <c r="N9" s="31" t="s">
        <v>168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212</v>
      </c>
      <c r="S9" s="36" t="s">
        <v>213</v>
      </c>
      <c r="T9" s="37" t="s">
        <v>170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214</v>
      </c>
      <c r="AJ9" s="41"/>
      <c r="AK9" s="42"/>
      <c r="AL9" s="43"/>
      <c r="AM9" s="44" t="s">
        <v>215</v>
      </c>
      <c r="AN9" s="43"/>
      <c r="AO9" s="42" t="s">
        <v>213</v>
      </c>
      <c r="AP9" s="43"/>
      <c r="AQ9" s="42"/>
      <c r="AR9" s="43"/>
      <c r="AS9" s="42"/>
      <c r="AT9" s="43"/>
      <c r="AU9" s="42"/>
      <c r="AV9" s="43"/>
      <c r="AW9" s="42"/>
      <c r="AX9" s="43"/>
      <c r="AY9" s="42"/>
      <c r="AZ9" s="43"/>
      <c r="BA9" s="42" t="s">
        <v>216</v>
      </c>
      <c r="BB9" s="43"/>
      <c r="BC9" s="42" t="s">
        <v>217</v>
      </c>
      <c r="BD9" s="43"/>
      <c r="BE9" s="42"/>
      <c r="BF9" s="43"/>
      <c r="BG9" s="42"/>
      <c r="BH9" s="43"/>
    </row>
    <row r="10" ht="42.0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166</v>
      </c>
      <c r="F10" s="29" t="s">
        <v>177</v>
      </c>
      <c r="G10" s="29" t="s">
        <v>177</v>
      </c>
      <c r="H10" s="32"/>
      <c r="I10" s="33">
        <v>5.0</v>
      </c>
      <c r="J10" s="33"/>
      <c r="K10" s="31" t="s">
        <v>64</v>
      </c>
      <c r="L10" s="31"/>
      <c r="M10" s="31" t="s">
        <v>168</v>
      </c>
      <c r="N10" s="31" t="s">
        <v>168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218</v>
      </c>
      <c r="T10" s="37" t="s">
        <v>179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219</v>
      </c>
      <c r="AJ10" s="47" t="s">
        <v>220</v>
      </c>
      <c r="AK10" s="42"/>
      <c r="AL10" s="43"/>
      <c r="AM10" s="44" t="s">
        <v>221</v>
      </c>
      <c r="AN10" s="48" t="s">
        <v>221</v>
      </c>
      <c r="AO10" s="44" t="s">
        <v>222</v>
      </c>
      <c r="AP10" s="48" t="s">
        <v>223</v>
      </c>
      <c r="AQ10" s="44"/>
      <c r="AR10" s="48"/>
      <c r="AS10" s="44" t="s">
        <v>224</v>
      </c>
      <c r="AT10" s="48"/>
      <c r="AU10" s="44"/>
      <c r="AV10" s="48"/>
      <c r="AW10" s="44"/>
      <c r="AX10" s="48"/>
      <c r="AY10" s="44"/>
      <c r="AZ10" s="48"/>
      <c r="BA10" s="44"/>
      <c r="BB10" s="48"/>
      <c r="BC10" s="44"/>
      <c r="BD10" s="48"/>
      <c r="BE10" s="44"/>
      <c r="BF10" s="48"/>
      <c r="BG10" s="44"/>
      <c r="BH10" s="48"/>
    </row>
    <row r="11" ht="42.0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166</v>
      </c>
      <c r="F11" s="29" t="s">
        <v>177</v>
      </c>
      <c r="G11" s="29" t="s">
        <v>177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168</v>
      </c>
      <c r="N11" s="31" t="s">
        <v>168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225</v>
      </c>
      <c r="T11" s="37" t="s">
        <v>170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226</v>
      </c>
      <c r="AJ11" s="41"/>
      <c r="AK11" s="42"/>
      <c r="AL11" s="43"/>
      <c r="AM11" s="44" t="s">
        <v>227</v>
      </c>
      <c r="AN11" s="43"/>
      <c r="AO11" s="42" t="s">
        <v>225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  <c r="BE11" s="42"/>
      <c r="BF11" s="43"/>
      <c r="BG11" s="42"/>
      <c r="BH11" s="43"/>
    </row>
    <row r="12" ht="42.0" customHeight="1">
      <c r="A12" s="28" t="s">
        <v>58</v>
      </c>
      <c r="B12" s="28" t="s">
        <v>228</v>
      </c>
      <c r="C12" s="29">
        <v>11.0</v>
      </c>
      <c r="D12" s="30" t="str">
        <f t="shared" si="1"/>
        <v>Asset Liquidation</v>
      </c>
      <c r="E12" s="31" t="s">
        <v>166</v>
      </c>
      <c r="F12" s="29" t="s">
        <v>177</v>
      </c>
      <c r="G12" s="29" t="s">
        <v>177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168</v>
      </c>
      <c r="N12" s="31" t="s">
        <v>168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229</v>
      </c>
      <c r="T12" s="37" t="s">
        <v>179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230</v>
      </c>
      <c r="AJ12" s="41"/>
      <c r="AK12" s="42"/>
      <c r="AL12" s="43"/>
      <c r="AM12" s="44" t="s">
        <v>231</v>
      </c>
      <c r="AN12" s="43"/>
      <c r="AO12" s="44" t="s">
        <v>232</v>
      </c>
      <c r="AP12" s="43"/>
      <c r="AQ12" s="42"/>
      <c r="AR12" s="43"/>
      <c r="AS12" s="42" t="s">
        <v>233</v>
      </c>
      <c r="AT12" s="43"/>
      <c r="AU12" s="42"/>
      <c r="AV12" s="43"/>
      <c r="AW12" s="42"/>
      <c r="AX12" s="43"/>
      <c r="AY12" s="42" t="s">
        <v>234</v>
      </c>
      <c r="AZ12" s="43"/>
      <c r="BA12" s="42"/>
      <c r="BB12" s="43"/>
      <c r="BC12" s="42"/>
      <c r="BD12" s="43"/>
      <c r="BE12" s="42"/>
      <c r="BF12" s="43"/>
      <c r="BG12" s="42"/>
      <c r="BH12" s="43"/>
    </row>
    <row r="13" ht="42.0" customHeight="1">
      <c r="A13" s="49" t="s">
        <v>53</v>
      </c>
      <c r="B13" s="33"/>
      <c r="C13" s="29">
        <v>12.0</v>
      </c>
      <c r="D13" s="30" t="str">
        <f t="shared" si="1"/>
        <v>Birds</v>
      </c>
      <c r="E13" s="31" t="s">
        <v>166</v>
      </c>
      <c r="F13" s="29" t="s">
        <v>177</v>
      </c>
      <c r="G13" s="29" t="s">
        <v>177</v>
      </c>
      <c r="H13" s="32"/>
      <c r="I13" s="33">
        <v>15.0</v>
      </c>
      <c r="J13" s="33"/>
      <c r="K13" s="31" t="s">
        <v>64</v>
      </c>
      <c r="L13" s="31" t="s">
        <v>76</v>
      </c>
      <c r="M13" s="31" t="s">
        <v>168</v>
      </c>
      <c r="N13" s="31" t="s">
        <v>168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235</v>
      </c>
      <c r="Q13" s="35">
        <f t="shared" si="2"/>
        <v>1</v>
      </c>
      <c r="R13" s="36" t="s">
        <v>236</v>
      </c>
      <c r="S13" s="36" t="s">
        <v>237</v>
      </c>
      <c r="T13" s="37" t="s">
        <v>179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76</v>
      </c>
      <c r="AF13" s="4"/>
      <c r="AG13" s="4"/>
      <c r="AH13" s="30" t="str">
        <f t="shared" si="3"/>
        <v>animal</v>
      </c>
      <c r="AI13" s="40" t="s">
        <v>238</v>
      </c>
      <c r="AJ13" s="41"/>
      <c r="AK13" s="44" t="s">
        <v>239</v>
      </c>
      <c r="AL13" s="43"/>
      <c r="AM13" s="44" t="s">
        <v>240</v>
      </c>
      <c r="AN13" s="43"/>
      <c r="AO13" s="44" t="s">
        <v>241</v>
      </c>
      <c r="AP13" s="43"/>
      <c r="AQ13" s="42"/>
      <c r="AR13" s="43"/>
      <c r="AS13" s="42" t="s">
        <v>77</v>
      </c>
      <c r="AT13" s="43"/>
      <c r="AU13" s="42"/>
      <c r="AV13" s="43"/>
      <c r="AW13" s="42"/>
      <c r="AX13" s="43"/>
      <c r="AY13" s="42"/>
      <c r="AZ13" s="43"/>
      <c r="BA13" s="42" t="s">
        <v>242</v>
      </c>
      <c r="BB13" s="43"/>
      <c r="BC13" s="42" t="s">
        <v>243</v>
      </c>
      <c r="BD13" s="43"/>
      <c r="BE13" s="42"/>
      <c r="BF13" s="43"/>
      <c r="BG13" s="42"/>
      <c r="BH13" s="43"/>
    </row>
    <row r="14" ht="42.0" customHeight="1">
      <c r="A14" s="49" t="s">
        <v>53</v>
      </c>
      <c r="B14" s="28"/>
      <c r="C14" s="29">
        <v>13.0</v>
      </c>
      <c r="D14" s="30" t="str">
        <f t="shared" si="1"/>
        <v>Brainstorming Session</v>
      </c>
      <c r="E14" s="31" t="s">
        <v>166</v>
      </c>
      <c r="F14" s="29" t="s">
        <v>177</v>
      </c>
      <c r="G14" s="29" t="s">
        <v>177</v>
      </c>
      <c r="H14" s="32"/>
      <c r="I14" s="33">
        <v>8.0</v>
      </c>
      <c r="J14" s="33"/>
      <c r="K14" s="31" t="s">
        <v>64</v>
      </c>
      <c r="L14" s="31" t="s">
        <v>83</v>
      </c>
      <c r="M14" s="31" t="s">
        <v>168</v>
      </c>
      <c r="N14" s="31" t="s">
        <v>168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244</v>
      </c>
      <c r="T14" s="37" t="s">
        <v>179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245</v>
      </c>
      <c r="AJ14" s="41"/>
      <c r="AK14" s="42"/>
      <c r="AL14" s="43"/>
      <c r="AM14" s="44" t="s">
        <v>246</v>
      </c>
      <c r="AN14" s="43"/>
      <c r="AO14" s="42" t="s">
        <v>244</v>
      </c>
      <c r="AP14" s="43"/>
      <c r="AQ14" s="42"/>
      <c r="AR14" s="43"/>
      <c r="AS14" s="42" t="s">
        <v>247</v>
      </c>
      <c r="AT14" s="43"/>
      <c r="AU14" s="42"/>
      <c r="AV14" s="43"/>
      <c r="AW14" s="42"/>
      <c r="AX14" s="43"/>
      <c r="AY14" s="42"/>
      <c r="AZ14" s="43"/>
      <c r="BA14" s="42"/>
      <c r="BB14" s="43"/>
      <c r="BC14" s="42"/>
      <c r="BD14" s="43"/>
      <c r="BE14" s="42"/>
      <c r="BF14" s="43"/>
      <c r="BG14" s="42"/>
      <c r="BH14" s="43"/>
    </row>
    <row r="15" ht="42.0" customHeight="1">
      <c r="A15" s="49" t="s">
        <v>53</v>
      </c>
      <c r="B15" s="33"/>
      <c r="C15" s="29">
        <v>14.0</v>
      </c>
      <c r="D15" s="30" t="str">
        <f t="shared" si="1"/>
        <v>Caretaker Contract</v>
      </c>
      <c r="E15" s="31" t="s">
        <v>166</v>
      </c>
      <c r="F15" s="29" t="s">
        <v>177</v>
      </c>
      <c r="G15" s="29" t="s">
        <v>177</v>
      </c>
      <c r="H15" s="32"/>
      <c r="I15" s="33">
        <v>18.0</v>
      </c>
      <c r="J15" s="33"/>
      <c r="K15" s="31" t="s">
        <v>64</v>
      </c>
      <c r="L15" s="31"/>
      <c r="M15" s="31" t="s">
        <v>168</v>
      </c>
      <c r="N15" s="31" t="s">
        <v>168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248</v>
      </c>
      <c r="S15" s="36" t="s">
        <v>249</v>
      </c>
      <c r="T15" s="37" t="s">
        <v>179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250</v>
      </c>
      <c r="AJ15" s="41"/>
      <c r="AK15" s="42"/>
      <c r="AL15" s="43"/>
      <c r="AM15" s="44" t="s">
        <v>251</v>
      </c>
      <c r="AN15" s="43"/>
      <c r="AO15" s="42" t="s">
        <v>249</v>
      </c>
      <c r="AP15" s="43"/>
      <c r="AQ15" s="42"/>
      <c r="AR15" s="43"/>
      <c r="AS15" s="42" t="s">
        <v>252</v>
      </c>
      <c r="AT15" s="43"/>
      <c r="AU15" s="42"/>
      <c r="AV15" s="43"/>
      <c r="AW15" s="42"/>
      <c r="AX15" s="43"/>
      <c r="AY15" s="42"/>
      <c r="AZ15" s="43"/>
      <c r="BA15" s="42" t="s">
        <v>253</v>
      </c>
      <c r="BB15" s="43"/>
      <c r="BC15" s="42" t="s">
        <v>217</v>
      </c>
      <c r="BD15" s="43"/>
      <c r="BE15" s="42"/>
      <c r="BF15" s="43"/>
      <c r="BG15" s="42"/>
      <c r="BH15" s="43"/>
    </row>
    <row r="16" ht="42.0" customHeight="1">
      <c r="A16" s="28" t="s">
        <v>53</v>
      </c>
      <c r="B16" s="33"/>
      <c r="C16" s="29">
        <v>15.0</v>
      </c>
      <c r="D16" s="30" t="str">
        <f t="shared" si="1"/>
        <v>Circuit Board Factory</v>
      </c>
      <c r="E16" s="31" t="s">
        <v>166</v>
      </c>
      <c r="F16" s="29" t="s">
        <v>177</v>
      </c>
      <c r="G16" s="29" t="s">
        <v>177</v>
      </c>
      <c r="H16" s="32"/>
      <c r="I16" s="33">
        <v>14.0</v>
      </c>
      <c r="J16" s="33"/>
      <c r="K16" s="31" t="s">
        <v>64</v>
      </c>
      <c r="L16" s="31" t="s">
        <v>78</v>
      </c>
      <c r="M16" s="31" t="s">
        <v>168</v>
      </c>
      <c r="N16" s="31" t="s">
        <v>168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254</v>
      </c>
      <c r="T16" s="37" t="s">
        <v>179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255</v>
      </c>
      <c r="AJ16" s="41"/>
      <c r="AK16" s="42"/>
      <c r="AL16" s="43"/>
      <c r="AM16" s="44" t="s">
        <v>256</v>
      </c>
      <c r="AN16" s="43"/>
      <c r="AO16" s="42" t="s">
        <v>254</v>
      </c>
      <c r="AP16" s="43"/>
      <c r="AQ16" s="42"/>
      <c r="AR16" s="43"/>
      <c r="AS16" s="42" t="s">
        <v>257</v>
      </c>
      <c r="AT16" s="43"/>
      <c r="AU16" s="42"/>
      <c r="AV16" s="43"/>
      <c r="AW16" s="42"/>
      <c r="AX16" s="43"/>
      <c r="AY16" s="42"/>
      <c r="AZ16" s="43"/>
      <c r="BA16" s="42"/>
      <c r="BB16" s="43"/>
      <c r="BC16" s="42"/>
      <c r="BD16" s="43"/>
      <c r="BE16" s="42"/>
      <c r="BF16" s="43"/>
      <c r="BG16" s="42"/>
      <c r="BH16" s="43"/>
    </row>
    <row r="17" ht="42.0" customHeight="1">
      <c r="A17" s="28" t="s">
        <v>53</v>
      </c>
      <c r="B17" s="33"/>
      <c r="C17" s="29">
        <v>16.0</v>
      </c>
      <c r="D17" s="30" t="str">
        <f t="shared" si="1"/>
        <v>Community Gardens</v>
      </c>
      <c r="E17" s="31" t="s">
        <v>166</v>
      </c>
      <c r="F17" s="29" t="s">
        <v>177</v>
      </c>
      <c r="G17" s="29" t="s">
        <v>177</v>
      </c>
      <c r="H17" s="32"/>
      <c r="I17" s="33">
        <v>20.0</v>
      </c>
      <c r="J17" s="33"/>
      <c r="K17" s="31" t="s">
        <v>64</v>
      </c>
      <c r="L17" s="31" t="s">
        <v>100</v>
      </c>
      <c r="M17" s="31" t="s">
        <v>168</v>
      </c>
      <c r="N17" s="31" t="s">
        <v>168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258</v>
      </c>
      <c r="T17" s="37" t="s">
        <v>179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259</v>
      </c>
      <c r="AJ17" s="41"/>
      <c r="AK17" s="42"/>
      <c r="AL17" s="43"/>
      <c r="AM17" s="44" t="s">
        <v>260</v>
      </c>
      <c r="AN17" s="43"/>
      <c r="AO17" s="42" t="s">
        <v>258</v>
      </c>
      <c r="AP17" s="43"/>
      <c r="AQ17" s="42"/>
      <c r="AR17" s="43"/>
      <c r="AS17" s="42" t="s">
        <v>261</v>
      </c>
      <c r="AT17" s="43"/>
      <c r="AU17" s="42"/>
      <c r="AV17" s="43"/>
      <c r="AW17" s="42"/>
      <c r="AX17" s="43"/>
      <c r="AY17" s="42"/>
      <c r="AZ17" s="43"/>
      <c r="BA17" s="42"/>
      <c r="BB17" s="43"/>
      <c r="BC17" s="42"/>
      <c r="BD17" s="43"/>
      <c r="BE17" s="42"/>
      <c r="BF17" s="43"/>
      <c r="BG17" s="42"/>
      <c r="BH17" s="43"/>
    </row>
    <row r="18" ht="42.0" customHeight="1">
      <c r="A18" s="28" t="s">
        <v>53</v>
      </c>
      <c r="B18" s="33"/>
      <c r="C18" s="29">
        <v>17.0</v>
      </c>
      <c r="D18" s="30" t="str">
        <f t="shared" si="1"/>
        <v>Composting Factory</v>
      </c>
      <c r="E18" s="31" t="s">
        <v>166</v>
      </c>
      <c r="F18" s="29" t="s">
        <v>262</v>
      </c>
      <c r="G18" s="29" t="s">
        <v>262</v>
      </c>
      <c r="H18" s="32"/>
      <c r="I18" s="33">
        <v>13.0</v>
      </c>
      <c r="J18" s="33"/>
      <c r="K18" s="31" t="s">
        <v>64</v>
      </c>
      <c r="L18" s="31" t="s">
        <v>78</v>
      </c>
      <c r="M18" s="31" t="s">
        <v>168</v>
      </c>
      <c r="N18" s="31" t="s">
        <v>168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263</v>
      </c>
      <c r="T18" s="37" t="s">
        <v>170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264</v>
      </c>
      <c r="AJ18" s="41"/>
      <c r="AK18" s="42"/>
      <c r="AL18" s="43"/>
      <c r="AM18" s="44" t="s">
        <v>265</v>
      </c>
      <c r="AN18" s="43"/>
      <c r="AO18" s="42" t="s">
        <v>263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  <c r="BE18" s="42"/>
      <c r="BF18" s="43"/>
      <c r="BG18" s="42"/>
      <c r="BH18" s="43"/>
    </row>
    <row r="19" ht="42.0" customHeight="1">
      <c r="A19" s="28" t="s">
        <v>53</v>
      </c>
      <c r="B19" s="28"/>
      <c r="C19" s="29">
        <v>18.0</v>
      </c>
      <c r="D19" s="30" t="str">
        <f t="shared" si="1"/>
        <v>Conserved Biome</v>
      </c>
      <c r="E19" s="31" t="s">
        <v>166</v>
      </c>
      <c r="F19" s="29" t="s">
        <v>177</v>
      </c>
      <c r="G19" s="29" t="s">
        <v>177</v>
      </c>
      <c r="H19" s="32"/>
      <c r="I19" s="33">
        <v>25.0</v>
      </c>
      <c r="J19" s="33"/>
      <c r="K19" s="31" t="s">
        <v>64</v>
      </c>
      <c r="L19" s="31" t="s">
        <v>78</v>
      </c>
      <c r="M19" s="31" t="s">
        <v>97</v>
      </c>
      <c r="N19" s="31" t="s">
        <v>76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235</v>
      </c>
      <c r="Q19" s="35">
        <f t="shared" si="2"/>
        <v>1</v>
      </c>
      <c r="R19" s="36"/>
      <c r="S19" s="36" t="s">
        <v>266</v>
      </c>
      <c r="T19" s="37" t="s">
        <v>179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267</v>
      </c>
      <c r="AJ19" s="47" t="s">
        <v>268</v>
      </c>
      <c r="AK19" s="44" t="s">
        <v>269</v>
      </c>
      <c r="AL19" s="48" t="s">
        <v>270</v>
      </c>
      <c r="AM19" s="44" t="s">
        <v>271</v>
      </c>
      <c r="AN19" s="48" t="s">
        <v>272</v>
      </c>
      <c r="AO19" s="44" t="s">
        <v>273</v>
      </c>
      <c r="AP19" s="48" t="s">
        <v>274</v>
      </c>
      <c r="AQ19" s="44"/>
      <c r="AR19" s="48"/>
      <c r="AS19" s="44" t="s">
        <v>275</v>
      </c>
      <c r="AT19" s="48"/>
      <c r="AU19" s="44" t="s">
        <v>276</v>
      </c>
      <c r="AV19" s="48"/>
      <c r="AW19" s="44"/>
      <c r="AX19" s="48"/>
      <c r="AY19" s="44"/>
      <c r="AZ19" s="48"/>
      <c r="BA19" s="44"/>
      <c r="BB19" s="48"/>
      <c r="BC19" s="44"/>
      <c r="BD19" s="48"/>
      <c r="BE19" s="44"/>
      <c r="BF19" s="48"/>
      <c r="BG19" s="44"/>
      <c r="BH19" s="48"/>
    </row>
    <row r="20" ht="42.0" customHeight="1">
      <c r="A20" s="28" t="s">
        <v>53</v>
      </c>
      <c r="B20" s="28"/>
      <c r="C20" s="29">
        <v>19.0</v>
      </c>
      <c r="D20" s="30" t="str">
        <f t="shared" si="1"/>
        <v>Decomposers</v>
      </c>
      <c r="E20" s="31" t="s">
        <v>166</v>
      </c>
      <c r="F20" s="29" t="s">
        <v>167</v>
      </c>
      <c r="G20" s="29" t="s">
        <v>167</v>
      </c>
      <c r="H20" s="32"/>
      <c r="I20" s="33">
        <v>7.0</v>
      </c>
      <c r="J20" s="33"/>
      <c r="K20" s="31" t="s">
        <v>64</v>
      </c>
      <c r="L20" s="31" t="s">
        <v>97</v>
      </c>
      <c r="M20" s="31" t="s">
        <v>168</v>
      </c>
      <c r="N20" s="31" t="s">
        <v>168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277</v>
      </c>
      <c r="S20" s="36" t="s">
        <v>278</v>
      </c>
      <c r="T20" s="37" t="s">
        <v>170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97</v>
      </c>
      <c r="AF20" s="4"/>
      <c r="AG20" s="4"/>
      <c r="AH20" s="30" t="str">
        <f t="shared" si="3"/>
        <v>microbe</v>
      </c>
      <c r="AI20" s="40" t="s">
        <v>279</v>
      </c>
      <c r="AJ20" s="41"/>
      <c r="AK20" s="42"/>
      <c r="AL20" s="43"/>
      <c r="AM20" s="44" t="s">
        <v>280</v>
      </c>
      <c r="AN20" s="43"/>
      <c r="AO20" s="44" t="s">
        <v>281</v>
      </c>
      <c r="AP20" s="43"/>
      <c r="AQ20" s="42"/>
      <c r="AR20" s="43"/>
      <c r="AS20" s="42"/>
      <c r="AT20" s="43"/>
      <c r="AU20" s="42"/>
      <c r="AV20" s="43"/>
      <c r="AW20" s="42"/>
      <c r="AX20" s="43"/>
      <c r="AY20" s="42"/>
      <c r="AZ20" s="43"/>
      <c r="BA20" s="42" t="s">
        <v>282</v>
      </c>
      <c r="BB20" s="43"/>
      <c r="BC20" s="42" t="s">
        <v>243</v>
      </c>
      <c r="BD20" s="43"/>
      <c r="BE20" s="42"/>
      <c r="BF20" s="43"/>
      <c r="BG20" s="42"/>
      <c r="BH20" s="43"/>
    </row>
    <row r="21" ht="42.0" customHeight="1">
      <c r="A21" s="28" t="s">
        <v>56</v>
      </c>
      <c r="B21" s="28" t="s">
        <v>283</v>
      </c>
      <c r="C21" s="29">
        <v>20.0</v>
      </c>
      <c r="D21" s="30" t="str">
        <f t="shared" si="1"/>
        <v>Decomposing Fungus</v>
      </c>
      <c r="E21" s="31" t="s">
        <v>166</v>
      </c>
      <c r="F21" s="29" t="s">
        <v>177</v>
      </c>
      <c r="G21" s="29" t="s">
        <v>177</v>
      </c>
      <c r="H21" s="32"/>
      <c r="I21" s="33">
        <v>10.0</v>
      </c>
      <c r="J21" s="33"/>
      <c r="K21" s="31" t="s">
        <v>64</v>
      </c>
      <c r="L21" s="31" t="s">
        <v>97</v>
      </c>
      <c r="M21" s="31" t="s">
        <v>168</v>
      </c>
      <c r="N21" s="31" t="s">
        <v>168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284</v>
      </c>
      <c r="T21" s="37" t="s">
        <v>179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31"/>
      <c r="AG21" s="31"/>
      <c r="AH21" s="30" t="str">
        <f t="shared" si="3"/>
        <v>microbe</v>
      </c>
      <c r="AI21" s="40" t="s">
        <v>285</v>
      </c>
      <c r="AJ21" s="47" t="s">
        <v>286</v>
      </c>
      <c r="AK21" s="42"/>
      <c r="AL21" s="43"/>
      <c r="AM21" s="44" t="s">
        <v>287</v>
      </c>
      <c r="AN21" s="48" t="s">
        <v>287</v>
      </c>
      <c r="AO21" s="44" t="s">
        <v>288</v>
      </c>
      <c r="AP21" s="48" t="s">
        <v>289</v>
      </c>
      <c r="AQ21" s="44"/>
      <c r="AR21" s="48"/>
      <c r="AS21" s="44" t="s">
        <v>290</v>
      </c>
      <c r="AT21" s="48"/>
      <c r="AU21" s="44"/>
      <c r="AV21" s="48"/>
      <c r="AW21" s="44"/>
      <c r="AX21" s="48"/>
      <c r="AY21" s="44" t="s">
        <v>291</v>
      </c>
      <c r="AZ21" s="48" t="s">
        <v>292</v>
      </c>
      <c r="BA21" s="44"/>
      <c r="BB21" s="48"/>
      <c r="BC21" s="44"/>
      <c r="BD21" s="48"/>
      <c r="BE21" s="44"/>
      <c r="BF21" s="48"/>
      <c r="BG21" s="44"/>
      <c r="BH21" s="48"/>
    </row>
    <row r="22" ht="42.0" customHeight="1">
      <c r="A22" s="28" t="s">
        <v>53</v>
      </c>
      <c r="B22" s="28"/>
      <c r="C22" s="29">
        <v>21.0</v>
      </c>
      <c r="D22" s="30" t="str">
        <f t="shared" si="1"/>
        <v>Developped Infrastructure</v>
      </c>
      <c r="E22" s="31" t="s">
        <v>166</v>
      </c>
      <c r="F22" s="29" t="s">
        <v>177</v>
      </c>
      <c r="G22" s="29" t="s">
        <v>177</v>
      </c>
      <c r="H22" s="32"/>
      <c r="I22" s="33">
        <v>12.0</v>
      </c>
      <c r="J22" s="33"/>
      <c r="K22" s="31" t="s">
        <v>64</v>
      </c>
      <c r="L22" s="31"/>
      <c r="M22" s="31" t="s">
        <v>168</v>
      </c>
      <c r="N22" s="31" t="s">
        <v>168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293</v>
      </c>
      <c r="T22" s="37" t="s">
        <v>179</v>
      </c>
      <c r="U22" s="37" t="s">
        <v>207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294</v>
      </c>
      <c r="AJ22" s="41"/>
      <c r="AK22" s="42"/>
      <c r="AL22" s="43"/>
      <c r="AM22" s="44" t="s">
        <v>295</v>
      </c>
      <c r="AN22" s="43"/>
      <c r="AO22" s="42" t="s">
        <v>293</v>
      </c>
      <c r="AP22" s="43"/>
      <c r="AQ22" s="42"/>
      <c r="AR22" s="43"/>
      <c r="AS22" s="42" t="s">
        <v>296</v>
      </c>
      <c r="AT22" s="43"/>
      <c r="AU22" s="42"/>
      <c r="AV22" s="43"/>
      <c r="AW22" s="42"/>
      <c r="AX22" s="43"/>
      <c r="AY22" s="42"/>
      <c r="AZ22" s="43"/>
      <c r="BA22" s="42"/>
      <c r="BB22" s="43"/>
      <c r="BC22" s="42"/>
      <c r="BD22" s="43"/>
      <c r="BE22" s="42"/>
      <c r="BF22" s="43"/>
      <c r="BG22" s="42"/>
      <c r="BH22" s="43"/>
    </row>
    <row r="23" ht="42.0" customHeight="1">
      <c r="A23" s="28" t="s">
        <v>53</v>
      </c>
      <c r="B23" s="33"/>
      <c r="C23" s="29">
        <v>22.0</v>
      </c>
      <c r="D23" s="30" t="str">
        <f t="shared" si="1"/>
        <v>Development Center</v>
      </c>
      <c r="E23" s="31" t="s">
        <v>166</v>
      </c>
      <c r="F23" s="29" t="s">
        <v>177</v>
      </c>
      <c r="G23" s="29" t="s">
        <v>177</v>
      </c>
      <c r="H23" s="32"/>
      <c r="I23" s="33">
        <v>7.0</v>
      </c>
      <c r="J23" s="33"/>
      <c r="K23" s="31" t="s">
        <v>64</v>
      </c>
      <c r="L23" s="31" t="s">
        <v>87</v>
      </c>
      <c r="M23" s="31" t="s">
        <v>78</v>
      </c>
      <c r="N23" s="31" t="s">
        <v>168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297</v>
      </c>
      <c r="T23" s="37" t="s">
        <v>179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298</v>
      </c>
      <c r="AJ23" s="41"/>
      <c r="AK23" s="42"/>
      <c r="AL23" s="43"/>
      <c r="AM23" s="44" t="s">
        <v>299</v>
      </c>
      <c r="AN23" s="43"/>
      <c r="AO23" s="42" t="s">
        <v>297</v>
      </c>
      <c r="AP23" s="43"/>
      <c r="AQ23" s="42"/>
      <c r="AR23" s="43"/>
      <c r="AS23" s="42" t="s">
        <v>300</v>
      </c>
      <c r="AT23" s="43"/>
      <c r="AU23" s="42"/>
      <c r="AV23" s="43"/>
      <c r="AW23" s="42"/>
      <c r="AX23" s="43"/>
      <c r="AY23" s="42"/>
      <c r="AZ23" s="43"/>
      <c r="BA23" s="42"/>
      <c r="BB23" s="43"/>
      <c r="BC23" s="42"/>
      <c r="BD23" s="43"/>
      <c r="BE23" s="42"/>
      <c r="BF23" s="43"/>
      <c r="BG23" s="42"/>
      <c r="BH23" s="43"/>
    </row>
    <row r="24" ht="42.0" customHeight="1">
      <c r="A24" s="28" t="s">
        <v>53</v>
      </c>
      <c r="B24" s="33"/>
      <c r="C24" s="29">
        <v>23.0</v>
      </c>
      <c r="D24" s="30" t="str">
        <f t="shared" si="1"/>
        <v>Earth Catapult</v>
      </c>
      <c r="E24" s="31" t="s">
        <v>166</v>
      </c>
      <c r="F24" s="29" t="s">
        <v>167</v>
      </c>
      <c r="G24" s="29" t="s">
        <v>167</v>
      </c>
      <c r="H24" s="32"/>
      <c r="I24" s="33">
        <v>24.0</v>
      </c>
      <c r="J24" s="33"/>
      <c r="K24" s="31" t="s">
        <v>64</v>
      </c>
      <c r="L24" s="31" t="s">
        <v>78</v>
      </c>
      <c r="M24" s="31" t="s">
        <v>98</v>
      </c>
      <c r="N24" s="31" t="s">
        <v>168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301</v>
      </c>
      <c r="T24" s="37" t="s">
        <v>170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302</v>
      </c>
      <c r="AJ24" s="41"/>
      <c r="AK24" s="42"/>
      <c r="AL24" s="43"/>
      <c r="AM24" s="44" t="s">
        <v>303</v>
      </c>
      <c r="AN24" s="43"/>
      <c r="AO24" s="42" t="s">
        <v>301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  <c r="BE24" s="42"/>
      <c r="BF24" s="43"/>
      <c r="BG24" s="42"/>
      <c r="BH24" s="43"/>
    </row>
    <row r="25" ht="42.0" customHeight="1">
      <c r="A25" s="28" t="s">
        <v>53</v>
      </c>
      <c r="B25" s="33"/>
      <c r="C25" s="29">
        <v>24.0</v>
      </c>
      <c r="D25" s="30" t="str">
        <f t="shared" si="1"/>
        <v>Ecological Zone</v>
      </c>
      <c r="E25" s="31" t="s">
        <v>166</v>
      </c>
      <c r="F25" s="29" t="s">
        <v>167</v>
      </c>
      <c r="G25" s="29" t="s">
        <v>167</v>
      </c>
      <c r="H25" s="32"/>
      <c r="I25" s="33">
        <v>11.0</v>
      </c>
      <c r="J25" s="33"/>
      <c r="K25" s="31" t="s">
        <v>64</v>
      </c>
      <c r="L25" s="31" t="s">
        <v>100</v>
      </c>
      <c r="M25" s="31" t="s">
        <v>76</v>
      </c>
      <c r="N25" s="31" t="s">
        <v>168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235</v>
      </c>
      <c r="Q25" s="35">
        <f t="shared" si="2"/>
        <v>1</v>
      </c>
      <c r="R25" s="36"/>
      <c r="S25" s="36" t="s">
        <v>304</v>
      </c>
      <c r="T25" s="37" t="s">
        <v>170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76</v>
      </c>
      <c r="AF25" s="4"/>
      <c r="AG25" s="4"/>
      <c r="AH25" s="30" t="str">
        <f t="shared" si="3"/>
        <v>animal</v>
      </c>
      <c r="AI25" s="40" t="s">
        <v>305</v>
      </c>
      <c r="AJ25" s="41"/>
      <c r="AK25" s="44" t="s">
        <v>306</v>
      </c>
      <c r="AL25" s="43"/>
      <c r="AM25" s="44" t="s">
        <v>307</v>
      </c>
      <c r="AN25" s="43"/>
      <c r="AO25" s="44" t="s">
        <v>308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  <c r="BE25" s="42"/>
      <c r="BF25" s="43"/>
      <c r="BG25" s="42"/>
      <c r="BH25" s="43"/>
    </row>
    <row r="26" ht="42.0" customHeight="1">
      <c r="A26" s="28" t="s">
        <v>53</v>
      </c>
      <c r="B26" s="33"/>
      <c r="C26" s="29">
        <v>25.0</v>
      </c>
      <c r="D26" s="30" t="str">
        <f t="shared" si="1"/>
        <v>Energy Subsidies</v>
      </c>
      <c r="E26" s="31" t="s">
        <v>166</v>
      </c>
      <c r="F26" s="29" t="s">
        <v>167</v>
      </c>
      <c r="G26" s="29" t="s">
        <v>167</v>
      </c>
      <c r="H26" s="32"/>
      <c r="I26" s="33">
        <v>5.0</v>
      </c>
      <c r="J26" s="33"/>
      <c r="K26" s="31" t="s">
        <v>64</v>
      </c>
      <c r="L26" s="31" t="s">
        <v>83</v>
      </c>
      <c r="M26" s="31" t="s">
        <v>168</v>
      </c>
      <c r="N26" s="31" t="s">
        <v>168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309</v>
      </c>
      <c r="T26" s="37" t="s">
        <v>170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310</v>
      </c>
      <c r="AJ26" s="47" t="s">
        <v>311</v>
      </c>
      <c r="AK26" s="42"/>
      <c r="AL26" s="43"/>
      <c r="AM26" s="44" t="s">
        <v>312</v>
      </c>
      <c r="AN26" s="48" t="s">
        <v>312</v>
      </c>
      <c r="AO26" s="44" t="s">
        <v>313</v>
      </c>
      <c r="AP26" s="48" t="s">
        <v>314</v>
      </c>
      <c r="AQ26" s="44"/>
      <c r="AR26" s="48"/>
      <c r="AS26" s="44"/>
      <c r="AT26" s="48"/>
      <c r="AU26" s="44"/>
      <c r="AV26" s="48"/>
      <c r="AW26" s="44"/>
      <c r="AX26" s="48"/>
      <c r="AY26" s="44"/>
      <c r="AZ26" s="48"/>
      <c r="BA26" s="44"/>
      <c r="BB26" s="48"/>
      <c r="BC26" s="44"/>
      <c r="BD26" s="48"/>
      <c r="BE26" s="44"/>
      <c r="BF26" s="48"/>
      <c r="BG26" s="44"/>
      <c r="BH26" s="48"/>
    </row>
    <row r="27" ht="42.0" customHeight="1">
      <c r="A27" s="28" t="s">
        <v>53</v>
      </c>
      <c r="B27" s="33"/>
      <c r="C27" s="29">
        <v>26.0</v>
      </c>
      <c r="D27" s="30" t="str">
        <f t="shared" si="1"/>
        <v>Extended Resources</v>
      </c>
      <c r="E27" s="31" t="s">
        <v>166</v>
      </c>
      <c r="F27" s="29" t="s">
        <v>315</v>
      </c>
      <c r="G27" s="29" t="s">
        <v>315</v>
      </c>
      <c r="H27" s="32"/>
      <c r="I27" s="33">
        <v>10.0</v>
      </c>
      <c r="J27" s="33"/>
      <c r="K27" s="31" t="s">
        <v>64</v>
      </c>
      <c r="L27" s="31" t="s">
        <v>87</v>
      </c>
      <c r="M27" s="31" t="s">
        <v>78</v>
      </c>
      <c r="N27" s="31" t="s">
        <v>168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316</v>
      </c>
      <c r="T27" s="37" t="s">
        <v>170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317</v>
      </c>
      <c r="AJ27" s="41"/>
      <c r="AK27" s="42"/>
      <c r="AL27" s="43"/>
      <c r="AM27" s="44" t="s">
        <v>318</v>
      </c>
      <c r="AN27" s="43"/>
      <c r="AO27" s="42" t="s">
        <v>316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  <c r="BE27" s="42"/>
      <c r="BF27" s="43"/>
      <c r="BG27" s="42"/>
      <c r="BH27" s="43"/>
    </row>
    <row r="28" ht="42.0" customHeight="1">
      <c r="A28" s="28" t="s">
        <v>53</v>
      </c>
      <c r="B28" s="28"/>
      <c r="C28" s="29">
        <v>27.0</v>
      </c>
      <c r="D28" s="30" t="str">
        <f t="shared" si="1"/>
        <v>Extreme-Cold Fungus</v>
      </c>
      <c r="E28" s="31" t="s">
        <v>166</v>
      </c>
      <c r="F28" s="29" t="s">
        <v>177</v>
      </c>
      <c r="G28" s="29" t="s">
        <v>177</v>
      </c>
      <c r="H28" s="32"/>
      <c r="I28" s="33">
        <v>10.0</v>
      </c>
      <c r="J28" s="33"/>
      <c r="K28" s="31" t="s">
        <v>64</v>
      </c>
      <c r="L28" s="31" t="s">
        <v>97</v>
      </c>
      <c r="M28" s="31" t="s">
        <v>168</v>
      </c>
      <c r="N28" s="31" t="s">
        <v>168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319</v>
      </c>
      <c r="S28" s="36" t="s">
        <v>320</v>
      </c>
      <c r="T28" s="37" t="s">
        <v>179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321</v>
      </c>
      <c r="AJ28" s="41"/>
      <c r="AK28" s="42"/>
      <c r="AL28" s="43"/>
      <c r="AM28" s="44" t="s">
        <v>322</v>
      </c>
      <c r="AN28" s="43"/>
      <c r="AO28" s="42" t="s">
        <v>320</v>
      </c>
      <c r="AP28" s="43"/>
      <c r="AQ28" s="42"/>
      <c r="AR28" s="43"/>
      <c r="AS28" s="44" t="s">
        <v>323</v>
      </c>
      <c r="AT28" s="43"/>
      <c r="AU28" s="44" t="s">
        <v>324</v>
      </c>
      <c r="AV28" s="43"/>
      <c r="AW28" s="42"/>
      <c r="AX28" s="43"/>
      <c r="AY28" s="42"/>
      <c r="AZ28" s="43"/>
      <c r="BA28" s="42" t="s">
        <v>325</v>
      </c>
      <c r="BB28" s="43"/>
      <c r="BC28" s="42" t="s">
        <v>217</v>
      </c>
      <c r="BD28" s="43"/>
      <c r="BE28" s="42"/>
      <c r="BF28" s="43"/>
      <c r="BG28" s="42"/>
      <c r="BH28" s="43"/>
    </row>
    <row r="29" ht="42.0" customHeight="1">
      <c r="A29" s="28" t="s">
        <v>53</v>
      </c>
      <c r="B29" s="33"/>
      <c r="C29" s="29">
        <v>28.0</v>
      </c>
      <c r="D29" s="30" t="str">
        <f t="shared" si="1"/>
        <v>Farmers Market</v>
      </c>
      <c r="E29" s="31" t="s">
        <v>166</v>
      </c>
      <c r="F29" s="29" t="s">
        <v>177</v>
      </c>
      <c r="G29" s="29" t="s">
        <v>177</v>
      </c>
      <c r="H29" s="32"/>
      <c r="I29" s="33">
        <v>12.0</v>
      </c>
      <c r="J29" s="33"/>
      <c r="K29" s="31" t="s">
        <v>64</v>
      </c>
      <c r="L29" s="31" t="s">
        <v>100</v>
      </c>
      <c r="M29" s="31" t="s">
        <v>168</v>
      </c>
      <c r="N29" s="31" t="s">
        <v>168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326</v>
      </c>
      <c r="T29" s="37" t="s">
        <v>179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327</v>
      </c>
      <c r="AJ29" s="41"/>
      <c r="AK29" s="42"/>
      <c r="AL29" s="43"/>
      <c r="AM29" s="44" t="s">
        <v>328</v>
      </c>
      <c r="AN29" s="43"/>
      <c r="AO29" s="42" t="s">
        <v>326</v>
      </c>
      <c r="AP29" s="43"/>
      <c r="AQ29" s="42"/>
      <c r="AR29" s="43"/>
      <c r="AS29" s="42" t="s">
        <v>329</v>
      </c>
      <c r="AT29" s="43"/>
      <c r="AU29" s="42"/>
      <c r="AV29" s="43"/>
      <c r="AW29" s="42"/>
      <c r="AX29" s="43"/>
      <c r="AY29" s="42"/>
      <c r="AZ29" s="43"/>
      <c r="BA29" s="42"/>
      <c r="BB29" s="43"/>
      <c r="BC29" s="42"/>
      <c r="BD29" s="43"/>
      <c r="BE29" s="42"/>
      <c r="BF29" s="43"/>
      <c r="BG29" s="42"/>
      <c r="BH29" s="43"/>
    </row>
    <row r="30" ht="42.0" customHeight="1">
      <c r="A30" s="28" t="s">
        <v>53</v>
      </c>
      <c r="B30" s="33"/>
      <c r="C30" s="29">
        <v>29.0</v>
      </c>
      <c r="D30" s="30" t="str">
        <f t="shared" si="1"/>
        <v>Farming Co-ops</v>
      </c>
      <c r="E30" s="31" t="s">
        <v>166</v>
      </c>
      <c r="F30" s="29" t="s">
        <v>177</v>
      </c>
      <c r="G30" s="29" t="s">
        <v>177</v>
      </c>
      <c r="H30" s="32"/>
      <c r="I30" s="33">
        <v>15.0</v>
      </c>
      <c r="J30" s="33"/>
      <c r="K30" s="31" t="s">
        <v>64</v>
      </c>
      <c r="L30" s="31" t="s">
        <v>100</v>
      </c>
      <c r="M30" s="31" t="s">
        <v>168</v>
      </c>
      <c r="N30" s="31" t="s">
        <v>168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330</v>
      </c>
      <c r="T30" s="37" t="s">
        <v>179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331</v>
      </c>
      <c r="AJ30" s="47" t="s">
        <v>332</v>
      </c>
      <c r="AK30" s="42"/>
      <c r="AL30" s="43"/>
      <c r="AM30" s="44" t="s">
        <v>333</v>
      </c>
      <c r="AN30" s="48" t="s">
        <v>333</v>
      </c>
      <c r="AO30" s="44" t="s">
        <v>334</v>
      </c>
      <c r="AP30" s="48" t="s">
        <v>335</v>
      </c>
      <c r="AQ30" s="44"/>
      <c r="AR30" s="48"/>
      <c r="AS30" s="44" t="s">
        <v>336</v>
      </c>
      <c r="AT30" s="48"/>
      <c r="AU30" s="44"/>
      <c r="AV30" s="48"/>
      <c r="AW30" s="44"/>
      <c r="AX30" s="48"/>
      <c r="AY30" s="44" t="s">
        <v>337</v>
      </c>
      <c r="AZ30" s="48" t="s">
        <v>338</v>
      </c>
      <c r="BA30" s="44"/>
      <c r="BB30" s="48"/>
      <c r="BC30" s="44"/>
      <c r="BD30" s="48"/>
      <c r="BE30" s="44"/>
      <c r="BF30" s="48"/>
      <c r="BG30" s="44"/>
      <c r="BH30" s="48"/>
    </row>
    <row r="31" ht="42.0" customHeight="1">
      <c r="A31" s="28" t="s">
        <v>53</v>
      </c>
      <c r="B31" s="33"/>
      <c r="C31" s="29">
        <v>30.0</v>
      </c>
      <c r="D31" s="30" t="str">
        <f t="shared" si="1"/>
        <v>Fish</v>
      </c>
      <c r="E31" s="31" t="s">
        <v>166</v>
      </c>
      <c r="F31" s="29" t="s">
        <v>211</v>
      </c>
      <c r="G31" s="29" t="s">
        <v>211</v>
      </c>
      <c r="H31" s="32"/>
      <c r="I31" s="33">
        <v>11.0</v>
      </c>
      <c r="J31" s="33"/>
      <c r="K31" s="31" t="s">
        <v>64</v>
      </c>
      <c r="L31" s="31" t="s">
        <v>76</v>
      </c>
      <c r="M31" s="31" t="s">
        <v>168</v>
      </c>
      <c r="N31" s="31" t="s">
        <v>168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235</v>
      </c>
      <c r="Q31" s="35">
        <f t="shared" si="2"/>
        <v>1</v>
      </c>
      <c r="R31" s="36" t="s">
        <v>212</v>
      </c>
      <c r="S31" s="36" t="s">
        <v>339</v>
      </c>
      <c r="T31" s="37" t="s">
        <v>170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76</v>
      </c>
      <c r="AF31" s="4"/>
      <c r="AG31" s="4"/>
      <c r="AH31" s="30" t="str">
        <f t="shared" si="3"/>
        <v>animal</v>
      </c>
      <c r="AI31" s="40" t="s">
        <v>340</v>
      </c>
      <c r="AJ31" s="41"/>
      <c r="AK31" s="44" t="s">
        <v>239</v>
      </c>
      <c r="AL31" s="43"/>
      <c r="AM31" s="44" t="s">
        <v>341</v>
      </c>
      <c r="AN31" s="43"/>
      <c r="AO31" s="44" t="s">
        <v>342</v>
      </c>
      <c r="AP31" s="43"/>
      <c r="AQ31" s="42"/>
      <c r="AR31" s="43"/>
      <c r="AS31" s="42"/>
      <c r="AT31" s="43"/>
      <c r="AU31" s="42"/>
      <c r="AV31" s="43"/>
      <c r="AW31" s="42"/>
      <c r="AX31" s="43"/>
      <c r="AY31" s="42"/>
      <c r="AZ31" s="43"/>
      <c r="BA31" s="42" t="s">
        <v>216</v>
      </c>
      <c r="BB31" s="43"/>
      <c r="BC31" s="42" t="s">
        <v>217</v>
      </c>
      <c r="BD31" s="43"/>
      <c r="BE31" s="42"/>
      <c r="BF31" s="43"/>
      <c r="BG31" s="42"/>
      <c r="BH31" s="43"/>
    </row>
    <row r="32" ht="42.0" customHeight="1">
      <c r="A32" s="28" t="s">
        <v>53</v>
      </c>
      <c r="B32" s="28"/>
      <c r="C32" s="29">
        <v>31.0</v>
      </c>
      <c r="D32" s="30" t="str">
        <f t="shared" si="1"/>
        <v>GHG Producing Bacteria</v>
      </c>
      <c r="E32" s="31" t="s">
        <v>166</v>
      </c>
      <c r="F32" s="29" t="s">
        <v>177</v>
      </c>
      <c r="G32" s="29" t="s">
        <v>177</v>
      </c>
      <c r="H32" s="32"/>
      <c r="I32" s="33">
        <v>10.0</v>
      </c>
      <c r="J32" s="33"/>
      <c r="K32" s="31" t="s">
        <v>64</v>
      </c>
      <c r="L32" s="31" t="s">
        <v>87</v>
      </c>
      <c r="M32" s="31" t="s">
        <v>97</v>
      </c>
      <c r="N32" s="31" t="s">
        <v>168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277</v>
      </c>
      <c r="S32" s="36" t="s">
        <v>343</v>
      </c>
      <c r="T32" s="37" t="s">
        <v>179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97</v>
      </c>
      <c r="AF32" s="4"/>
      <c r="AG32" s="4"/>
      <c r="AH32" s="30" t="str">
        <f t="shared" si="3"/>
        <v>microbe</v>
      </c>
      <c r="AI32" s="40" t="s">
        <v>344</v>
      </c>
      <c r="AJ32" s="41"/>
      <c r="AK32" s="42"/>
      <c r="AL32" s="43"/>
      <c r="AM32" s="44" t="s">
        <v>345</v>
      </c>
      <c r="AN32" s="43"/>
      <c r="AO32" s="42" t="s">
        <v>343</v>
      </c>
      <c r="AP32" s="43"/>
      <c r="AQ32" s="42"/>
      <c r="AR32" s="43"/>
      <c r="AS32" s="44" t="s">
        <v>346</v>
      </c>
      <c r="AT32" s="43"/>
      <c r="AU32" s="44" t="s">
        <v>347</v>
      </c>
      <c r="AV32" s="43"/>
      <c r="AW32" s="42"/>
      <c r="AX32" s="43"/>
      <c r="AY32" s="42"/>
      <c r="AZ32" s="43"/>
      <c r="BA32" s="42" t="s">
        <v>348</v>
      </c>
      <c r="BB32" s="43"/>
      <c r="BC32" s="42" t="s">
        <v>243</v>
      </c>
      <c r="BD32" s="43"/>
      <c r="BE32" s="42"/>
      <c r="BF32" s="43"/>
      <c r="BG32" s="42"/>
      <c r="BH32" s="43"/>
    </row>
    <row r="33" ht="42.0" customHeight="1">
      <c r="A33" s="28" t="s">
        <v>56</v>
      </c>
      <c r="B33" s="28" t="s">
        <v>349</v>
      </c>
      <c r="C33" s="29">
        <v>32.0</v>
      </c>
      <c r="D33" s="30" t="str">
        <f t="shared" si="1"/>
        <v>Greenhouses</v>
      </c>
      <c r="E33" s="31" t="s">
        <v>166</v>
      </c>
      <c r="F33" s="29" t="s">
        <v>177</v>
      </c>
      <c r="G33" s="29" t="s">
        <v>177</v>
      </c>
      <c r="H33" s="32"/>
      <c r="I33" s="33">
        <v>11.0</v>
      </c>
      <c r="J33" s="33"/>
      <c r="K33" s="31" t="s">
        <v>64</v>
      </c>
      <c r="L33" s="31" t="s">
        <v>78</v>
      </c>
      <c r="M33" s="31" t="s">
        <v>100</v>
      </c>
      <c r="N33" s="31" t="s">
        <v>168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248</v>
      </c>
      <c r="S33" s="36" t="s">
        <v>350</v>
      </c>
      <c r="T33" s="37" t="s">
        <v>179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351</v>
      </c>
      <c r="AJ33" s="41"/>
      <c r="AK33" s="42"/>
      <c r="AL33" s="43"/>
      <c r="AM33" s="44" t="s">
        <v>352</v>
      </c>
      <c r="AN33" s="43"/>
      <c r="AO33" s="42" t="s">
        <v>350</v>
      </c>
      <c r="AP33" s="43"/>
      <c r="AQ33" s="42"/>
      <c r="AR33" s="43"/>
      <c r="AS33" s="42" t="s">
        <v>353</v>
      </c>
      <c r="AT33" s="43"/>
      <c r="AU33" s="42"/>
      <c r="AV33" s="43"/>
      <c r="AW33" s="42"/>
      <c r="AX33" s="43"/>
      <c r="AY33" s="42"/>
      <c r="AZ33" s="43"/>
      <c r="BA33" s="42" t="s">
        <v>253</v>
      </c>
      <c r="BB33" s="43"/>
      <c r="BC33" s="42" t="s">
        <v>217</v>
      </c>
      <c r="BD33" s="43"/>
      <c r="BE33" s="42"/>
      <c r="BF33" s="43"/>
      <c r="BG33" s="42"/>
      <c r="BH33" s="43"/>
    </row>
    <row r="34" ht="42.0" customHeight="1">
      <c r="A34" s="28" t="s">
        <v>53</v>
      </c>
      <c r="B34" s="33"/>
      <c r="C34" s="29">
        <v>33.0</v>
      </c>
      <c r="D34" s="30" t="str">
        <f t="shared" si="1"/>
        <v>Herbivores</v>
      </c>
      <c r="E34" s="31" t="s">
        <v>166</v>
      </c>
      <c r="F34" s="29" t="s">
        <v>211</v>
      </c>
      <c r="G34" s="29" t="s">
        <v>211</v>
      </c>
      <c r="H34" s="32"/>
      <c r="I34" s="33">
        <v>25.0</v>
      </c>
      <c r="J34" s="33"/>
      <c r="K34" s="31" t="s">
        <v>64</v>
      </c>
      <c r="L34" s="31" t="s">
        <v>76</v>
      </c>
      <c r="M34" s="31" t="s">
        <v>168</v>
      </c>
      <c r="N34" s="31" t="s">
        <v>168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235</v>
      </c>
      <c r="Q34" s="35">
        <f t="shared" si="2"/>
        <v>1</v>
      </c>
      <c r="R34" s="36" t="s">
        <v>354</v>
      </c>
      <c r="S34" s="36" t="s">
        <v>355</v>
      </c>
      <c r="T34" s="37" t="s">
        <v>170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76</v>
      </c>
      <c r="AF34" s="4"/>
      <c r="AG34" s="4"/>
      <c r="AH34" s="30" t="str">
        <f t="shared" si="3"/>
        <v>animal</v>
      </c>
      <c r="AI34" s="40" t="s">
        <v>356</v>
      </c>
      <c r="AJ34" s="41"/>
      <c r="AK34" s="44" t="s">
        <v>306</v>
      </c>
      <c r="AL34" s="43"/>
      <c r="AM34" s="44" t="s">
        <v>357</v>
      </c>
      <c r="AN34" s="43"/>
      <c r="AO34" s="44" t="s">
        <v>358</v>
      </c>
      <c r="AP34" s="43"/>
      <c r="AQ34" s="42"/>
      <c r="AR34" s="43"/>
      <c r="AS34" s="42"/>
      <c r="AT34" s="43"/>
      <c r="AU34" s="42"/>
      <c r="AV34" s="43"/>
      <c r="AW34" s="42"/>
      <c r="AX34" s="43"/>
      <c r="AY34" s="42"/>
      <c r="AZ34" s="43"/>
      <c r="BA34" s="42" t="s">
        <v>359</v>
      </c>
      <c r="BB34" s="43"/>
      <c r="BC34" s="42" t="s">
        <v>360</v>
      </c>
      <c r="BD34" s="43"/>
      <c r="BE34" s="42"/>
      <c r="BF34" s="43"/>
      <c r="BG34" s="42"/>
      <c r="BH34" s="43"/>
    </row>
    <row r="35" ht="42.0" customHeight="1">
      <c r="A35" s="28" t="s">
        <v>53</v>
      </c>
      <c r="B35" s="33"/>
      <c r="C35" s="29">
        <v>34.0</v>
      </c>
      <c r="D35" s="30" t="str">
        <f t="shared" si="1"/>
        <v>Hydro-Electric Energy</v>
      </c>
      <c r="E35" s="31" t="s">
        <v>166</v>
      </c>
      <c r="F35" s="29" t="s">
        <v>177</v>
      </c>
      <c r="G35" s="29" t="s">
        <v>177</v>
      </c>
      <c r="H35" s="32"/>
      <c r="I35" s="33">
        <v>11.0</v>
      </c>
      <c r="J35" s="33"/>
      <c r="K35" s="31" t="s">
        <v>64</v>
      </c>
      <c r="L35" s="31" t="s">
        <v>78</v>
      </c>
      <c r="M35" s="31" t="s">
        <v>168</v>
      </c>
      <c r="N35" s="31" t="s">
        <v>168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361</v>
      </c>
      <c r="T35" s="37" t="s">
        <v>179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362</v>
      </c>
      <c r="AJ35" s="41"/>
      <c r="AK35" s="42"/>
      <c r="AL35" s="43"/>
      <c r="AM35" s="44" t="s">
        <v>363</v>
      </c>
      <c r="AN35" s="43"/>
      <c r="AO35" s="42" t="s">
        <v>361</v>
      </c>
      <c r="AP35" s="43"/>
      <c r="AQ35" s="42"/>
      <c r="AR35" s="43"/>
      <c r="AS35" s="42" t="s">
        <v>364</v>
      </c>
      <c r="AT35" s="43"/>
      <c r="AU35" s="42"/>
      <c r="AV35" s="43"/>
      <c r="AW35" s="42"/>
      <c r="AX35" s="43"/>
      <c r="AY35" s="42"/>
      <c r="AZ35" s="43"/>
      <c r="BA35" s="42"/>
      <c r="BB35" s="43"/>
      <c r="BC35" s="42"/>
      <c r="BD35" s="43"/>
      <c r="BE35" s="42"/>
      <c r="BF35" s="43"/>
      <c r="BG35" s="42"/>
      <c r="BH35" s="43"/>
    </row>
    <row r="36" ht="42.0" customHeight="1">
      <c r="A36" s="28" t="s">
        <v>53</v>
      </c>
      <c r="B36" s="33"/>
      <c r="C36" s="29">
        <v>35.0</v>
      </c>
      <c r="D36" s="30" t="str">
        <f t="shared" si="1"/>
        <v>Interplenetary Relations</v>
      </c>
      <c r="E36" s="31" t="s">
        <v>166</v>
      </c>
      <c r="F36" s="29" t="s">
        <v>315</v>
      </c>
      <c r="G36" s="29" t="s">
        <v>315</v>
      </c>
      <c r="H36" s="32"/>
      <c r="I36" s="33">
        <v>35.0</v>
      </c>
      <c r="J36" s="33"/>
      <c r="K36" s="31" t="s">
        <v>64</v>
      </c>
      <c r="L36" s="31" t="s">
        <v>83</v>
      </c>
      <c r="M36" s="31" t="s">
        <v>101</v>
      </c>
      <c r="N36" s="31" t="s">
        <v>168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235</v>
      </c>
      <c r="Q36" s="35">
        <f t="shared" si="2"/>
        <v>1</v>
      </c>
      <c r="R36" s="36"/>
      <c r="S36" s="36" t="s">
        <v>365</v>
      </c>
      <c r="T36" s="37" t="s">
        <v>170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366</v>
      </c>
      <c r="AJ36" s="41"/>
      <c r="AK36" s="44" t="s">
        <v>367</v>
      </c>
      <c r="AL36" s="43"/>
      <c r="AM36" s="44" t="s">
        <v>368</v>
      </c>
      <c r="AN36" s="43"/>
      <c r="AO36" s="44" t="s">
        <v>369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  <c r="BE36" s="42"/>
      <c r="BF36" s="43"/>
      <c r="BG36" s="42"/>
      <c r="BH36" s="43"/>
    </row>
    <row r="37" ht="42.0" customHeight="1">
      <c r="A37" s="28" t="s">
        <v>53</v>
      </c>
      <c r="B37" s="28"/>
      <c r="C37" s="29">
        <v>36.0</v>
      </c>
      <c r="D37" s="30" t="str">
        <f t="shared" si="1"/>
        <v>Interns</v>
      </c>
      <c r="E37" s="31" t="s">
        <v>166</v>
      </c>
      <c r="F37" s="29" t="s">
        <v>315</v>
      </c>
      <c r="G37" s="29" t="s">
        <v>315</v>
      </c>
      <c r="H37" s="32"/>
      <c r="I37" s="33">
        <v>3.0</v>
      </c>
      <c r="J37" s="33"/>
      <c r="K37" s="31" t="s">
        <v>64</v>
      </c>
      <c r="L37" s="31" t="s">
        <v>87</v>
      </c>
      <c r="M37" s="31" t="s">
        <v>168</v>
      </c>
      <c r="N37" s="31" t="s">
        <v>168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370</v>
      </c>
      <c r="T37" s="37" t="s">
        <v>170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371</v>
      </c>
      <c r="AJ37" s="47" t="s">
        <v>372</v>
      </c>
      <c r="AK37" s="42"/>
      <c r="AL37" s="43"/>
      <c r="AM37" s="44" t="s">
        <v>373</v>
      </c>
      <c r="AN37" s="48" t="s">
        <v>373</v>
      </c>
      <c r="AO37" s="44" t="s">
        <v>374</v>
      </c>
      <c r="AP37" s="48" t="s">
        <v>375</v>
      </c>
      <c r="AQ37" s="44"/>
      <c r="AR37" s="48"/>
      <c r="AS37" s="44"/>
      <c r="AT37" s="48"/>
      <c r="AU37" s="44"/>
      <c r="AV37" s="48"/>
      <c r="AW37" s="44"/>
      <c r="AX37" s="48"/>
      <c r="AY37" s="44"/>
      <c r="AZ37" s="48"/>
      <c r="BA37" s="44"/>
      <c r="BB37" s="48"/>
      <c r="BC37" s="44"/>
      <c r="BD37" s="48"/>
      <c r="BE37" s="44"/>
      <c r="BF37" s="48"/>
      <c r="BG37" s="44"/>
      <c r="BH37" s="48"/>
    </row>
    <row r="38" ht="42.0" customHeight="1">
      <c r="A38" s="28" t="s">
        <v>53</v>
      </c>
      <c r="B38" s="28" t="s">
        <v>376</v>
      </c>
      <c r="C38" s="29">
        <v>37.0</v>
      </c>
      <c r="D38" s="30" t="str">
        <f t="shared" si="1"/>
        <v>Interplanetary Conference</v>
      </c>
      <c r="E38" s="31" t="s">
        <v>166</v>
      </c>
      <c r="F38" s="29" t="s">
        <v>167</v>
      </c>
      <c r="G38" s="29" t="s">
        <v>167</v>
      </c>
      <c r="H38" s="32"/>
      <c r="I38" s="33">
        <v>6.0</v>
      </c>
      <c r="J38" s="33"/>
      <c r="K38" s="31" t="s">
        <v>64</v>
      </c>
      <c r="L38" s="31" t="s">
        <v>98</v>
      </c>
      <c r="M38" s="31" t="s">
        <v>168</v>
      </c>
      <c r="N38" s="31" t="s">
        <v>168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377</v>
      </c>
      <c r="T38" s="37" t="s">
        <v>170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378</v>
      </c>
      <c r="AJ38" s="47" t="s">
        <v>379</v>
      </c>
      <c r="AK38" s="42"/>
      <c r="AL38" s="43"/>
      <c r="AM38" s="44" t="s">
        <v>380</v>
      </c>
      <c r="AN38" s="48" t="s">
        <v>380</v>
      </c>
      <c r="AO38" s="44" t="s">
        <v>381</v>
      </c>
      <c r="AP38" s="48" t="s">
        <v>382</v>
      </c>
      <c r="AQ38" s="44"/>
      <c r="AR38" s="48"/>
      <c r="AS38" s="44"/>
      <c r="AT38" s="48"/>
      <c r="AU38" s="44"/>
      <c r="AV38" s="48"/>
      <c r="AW38" s="44"/>
      <c r="AX38" s="48"/>
      <c r="AY38" s="44"/>
      <c r="AZ38" s="48"/>
      <c r="BA38" s="44"/>
      <c r="BB38" s="48"/>
      <c r="BC38" s="44"/>
      <c r="BD38" s="48"/>
      <c r="BE38" s="44"/>
      <c r="BF38" s="48"/>
      <c r="BG38" s="44"/>
      <c r="BH38" s="48"/>
    </row>
    <row r="39" ht="42.0" customHeight="1">
      <c r="A39" s="28" t="s">
        <v>53</v>
      </c>
      <c r="B39" s="33"/>
      <c r="C39" s="29">
        <v>38.0</v>
      </c>
      <c r="D39" s="30" t="str">
        <f t="shared" si="1"/>
        <v>Ironworks</v>
      </c>
      <c r="E39" s="31" t="s">
        <v>166</v>
      </c>
      <c r="F39" s="29" t="s">
        <v>177</v>
      </c>
      <c r="G39" s="29" t="s">
        <v>177</v>
      </c>
      <c r="H39" s="32"/>
      <c r="I39" s="33">
        <v>12.0</v>
      </c>
      <c r="J39" s="33"/>
      <c r="K39" s="31" t="s">
        <v>64</v>
      </c>
      <c r="L39" s="31" t="s">
        <v>78</v>
      </c>
      <c r="M39" s="31" t="s">
        <v>168</v>
      </c>
      <c r="N39" s="31" t="s">
        <v>168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383</v>
      </c>
      <c r="T39" s="37" t="s">
        <v>179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384</v>
      </c>
      <c r="AJ39" s="41"/>
      <c r="AK39" s="42"/>
      <c r="AL39" s="43"/>
      <c r="AM39" s="44" t="s">
        <v>385</v>
      </c>
      <c r="AN39" s="43"/>
      <c r="AO39" s="42" t="s">
        <v>383</v>
      </c>
      <c r="AP39" s="43"/>
      <c r="AQ39" s="42"/>
      <c r="AR39" s="43"/>
      <c r="AS39" s="42" t="s">
        <v>386</v>
      </c>
      <c r="AT39" s="43"/>
      <c r="AU39" s="42"/>
      <c r="AV39" s="43"/>
      <c r="AW39" s="42"/>
      <c r="AX39" s="43"/>
      <c r="AY39" s="42"/>
      <c r="AZ39" s="43"/>
      <c r="BA39" s="42"/>
      <c r="BB39" s="43"/>
      <c r="BC39" s="42"/>
      <c r="BD39" s="43"/>
      <c r="BE39" s="42"/>
      <c r="BF39" s="43"/>
      <c r="BG39" s="42"/>
      <c r="BH39" s="43"/>
    </row>
    <row r="40" ht="42.0" customHeight="1">
      <c r="A40" s="28" t="s">
        <v>53</v>
      </c>
      <c r="B40" s="33"/>
      <c r="C40" s="29">
        <v>39.0</v>
      </c>
      <c r="D40" s="30" t="str">
        <f t="shared" si="1"/>
        <v>Livestock</v>
      </c>
      <c r="E40" s="31" t="s">
        <v>166</v>
      </c>
      <c r="F40" s="29" t="s">
        <v>211</v>
      </c>
      <c r="G40" s="29" t="s">
        <v>211</v>
      </c>
      <c r="H40" s="32"/>
      <c r="I40" s="33">
        <v>15.0</v>
      </c>
      <c r="J40" s="33"/>
      <c r="K40" s="31" t="s">
        <v>64</v>
      </c>
      <c r="L40" s="31" t="s">
        <v>76</v>
      </c>
      <c r="M40" s="31" t="s">
        <v>168</v>
      </c>
      <c r="N40" s="31" t="s">
        <v>168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235</v>
      </c>
      <c r="Q40" s="35">
        <f t="shared" si="2"/>
        <v>1</v>
      </c>
      <c r="R40" s="36" t="s">
        <v>387</v>
      </c>
      <c r="S40" s="36" t="s">
        <v>388</v>
      </c>
      <c r="T40" s="37" t="s">
        <v>170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76</v>
      </c>
      <c r="AF40" s="4"/>
      <c r="AG40" s="4"/>
      <c r="AH40" s="30" t="str">
        <f t="shared" si="3"/>
        <v>animal</v>
      </c>
      <c r="AI40" s="40" t="s">
        <v>389</v>
      </c>
      <c r="AJ40" s="41"/>
      <c r="AK40" s="44" t="s">
        <v>239</v>
      </c>
      <c r="AL40" s="43"/>
      <c r="AM40" s="44" t="s">
        <v>390</v>
      </c>
      <c r="AN40" s="43"/>
      <c r="AO40" s="44" t="s">
        <v>391</v>
      </c>
      <c r="AP40" s="43"/>
      <c r="AQ40" s="42"/>
      <c r="AR40" s="43"/>
      <c r="AS40" s="42"/>
      <c r="AT40" s="43"/>
      <c r="AU40" s="42"/>
      <c r="AV40" s="43"/>
      <c r="AW40" s="42"/>
      <c r="AX40" s="43"/>
      <c r="AY40" s="42"/>
      <c r="AZ40" s="43"/>
      <c r="BA40" s="42" t="s">
        <v>392</v>
      </c>
      <c r="BB40" s="43"/>
      <c r="BC40" s="42" t="s">
        <v>243</v>
      </c>
      <c r="BD40" s="43"/>
      <c r="BE40" s="42"/>
      <c r="BF40" s="43"/>
      <c r="BG40" s="42"/>
      <c r="BH40" s="43"/>
    </row>
    <row r="41" ht="42.0" customHeight="1">
      <c r="A41" s="28" t="s">
        <v>53</v>
      </c>
      <c r="B41" s="28"/>
      <c r="C41" s="29">
        <v>40.0</v>
      </c>
      <c r="D41" s="30" t="str">
        <f t="shared" si="1"/>
        <v>Mars University</v>
      </c>
      <c r="E41" s="31" t="s">
        <v>166</v>
      </c>
      <c r="F41" s="29" t="s">
        <v>167</v>
      </c>
      <c r="G41" s="29" t="s">
        <v>167</v>
      </c>
      <c r="H41" s="32"/>
      <c r="I41" s="33">
        <v>10.0</v>
      </c>
      <c r="J41" s="33"/>
      <c r="K41" s="31" t="s">
        <v>64</v>
      </c>
      <c r="L41" s="31" t="s">
        <v>87</v>
      </c>
      <c r="M41" s="37" t="s">
        <v>78</v>
      </c>
      <c r="N41" s="31" t="s">
        <v>168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393</v>
      </c>
      <c r="T41" s="37" t="s">
        <v>170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394</v>
      </c>
      <c r="AJ41" s="41"/>
      <c r="AK41" s="42"/>
      <c r="AL41" s="43"/>
      <c r="AM41" s="44" t="s">
        <v>395</v>
      </c>
      <c r="AN41" s="43"/>
      <c r="AO41" s="44" t="s">
        <v>396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  <c r="BE41" s="42"/>
      <c r="BF41" s="43"/>
      <c r="BG41" s="42"/>
      <c r="BH41" s="43"/>
    </row>
    <row r="42" ht="42.0" customHeight="1">
      <c r="A42" s="28" t="s">
        <v>53</v>
      </c>
      <c r="B42" s="33"/>
      <c r="C42" s="29">
        <v>41.0</v>
      </c>
      <c r="D42" s="30" t="str">
        <f t="shared" si="1"/>
        <v>Matter Manufacturing</v>
      </c>
      <c r="E42" s="31" t="s">
        <v>166</v>
      </c>
      <c r="F42" s="29" t="s">
        <v>177</v>
      </c>
      <c r="G42" s="29" t="s">
        <v>177</v>
      </c>
      <c r="H42" s="32"/>
      <c r="I42" s="33">
        <v>9.0</v>
      </c>
      <c r="J42" s="33"/>
      <c r="K42" s="31" t="s">
        <v>64</v>
      </c>
      <c r="L42" s="31" t="s">
        <v>87</v>
      </c>
      <c r="M42" s="31" t="s">
        <v>168</v>
      </c>
      <c r="N42" s="31" t="s">
        <v>168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397</v>
      </c>
      <c r="T42" s="37" t="s">
        <v>179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398</v>
      </c>
      <c r="AJ42" s="41"/>
      <c r="AK42" s="42"/>
      <c r="AL42" s="43"/>
      <c r="AM42" s="44" t="s">
        <v>399</v>
      </c>
      <c r="AN42" s="43"/>
      <c r="AO42" s="42" t="s">
        <v>397</v>
      </c>
      <c r="AP42" s="43"/>
      <c r="AQ42" s="42"/>
      <c r="AR42" s="43"/>
      <c r="AS42" s="42" t="s">
        <v>400</v>
      </c>
      <c r="AT42" s="43"/>
      <c r="AU42" s="42"/>
      <c r="AV42" s="43"/>
      <c r="AW42" s="42"/>
      <c r="AX42" s="43"/>
      <c r="AY42" s="42"/>
      <c r="AZ42" s="43"/>
      <c r="BA42" s="42"/>
      <c r="BB42" s="43"/>
      <c r="BC42" s="42"/>
      <c r="BD42" s="43"/>
      <c r="BE42" s="42"/>
      <c r="BF42" s="43"/>
      <c r="BG42" s="42"/>
      <c r="BH42" s="43"/>
    </row>
    <row r="43" ht="42.0" customHeight="1">
      <c r="A43" s="28" t="s">
        <v>53</v>
      </c>
      <c r="B43" s="33"/>
      <c r="C43" s="29">
        <v>42.0</v>
      </c>
      <c r="D43" s="30" t="str">
        <f t="shared" si="1"/>
        <v>Media Group</v>
      </c>
      <c r="E43" s="31" t="s">
        <v>166</v>
      </c>
      <c r="F43" s="29" t="s">
        <v>167</v>
      </c>
      <c r="G43" s="29" t="s">
        <v>167</v>
      </c>
      <c r="H43" s="32"/>
      <c r="I43" s="33">
        <v>11.0</v>
      </c>
      <c r="J43" s="33"/>
      <c r="K43" s="31" t="s">
        <v>64</v>
      </c>
      <c r="L43" s="31" t="s">
        <v>98</v>
      </c>
      <c r="M43" s="31" t="s">
        <v>168</v>
      </c>
      <c r="N43" s="31" t="s">
        <v>168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401</v>
      </c>
      <c r="T43" s="37" t="s">
        <v>170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402</v>
      </c>
      <c r="AJ43" s="47" t="s">
        <v>403</v>
      </c>
      <c r="AK43" s="42"/>
      <c r="AL43" s="43"/>
      <c r="AM43" s="44" t="s">
        <v>404</v>
      </c>
      <c r="AN43" s="48" t="s">
        <v>404</v>
      </c>
      <c r="AO43" s="44" t="s">
        <v>405</v>
      </c>
      <c r="AP43" s="48" t="s">
        <v>406</v>
      </c>
      <c r="AQ43" s="44"/>
      <c r="AR43" s="48"/>
      <c r="AS43" s="44"/>
      <c r="AT43" s="48"/>
      <c r="AU43" s="44"/>
      <c r="AV43" s="48"/>
      <c r="AW43" s="44"/>
      <c r="AX43" s="48"/>
      <c r="AY43" s="44"/>
      <c r="AZ43" s="48"/>
      <c r="BA43" s="44"/>
      <c r="BB43" s="48"/>
      <c r="BC43" s="44"/>
      <c r="BD43" s="48"/>
      <c r="BE43" s="44"/>
      <c r="BF43" s="48"/>
      <c r="BG43" s="44"/>
      <c r="BH43" s="48"/>
    </row>
    <row r="44" ht="42.0" customHeight="1">
      <c r="A44" s="28" t="s">
        <v>53</v>
      </c>
      <c r="B44" s="28"/>
      <c r="C44" s="29">
        <v>43.0</v>
      </c>
      <c r="D44" s="30" t="str">
        <f t="shared" si="1"/>
        <v>Nitrite Reducing Bacteria</v>
      </c>
      <c r="E44" s="31" t="s">
        <v>166</v>
      </c>
      <c r="F44" s="29" t="s">
        <v>177</v>
      </c>
      <c r="G44" s="29" t="s">
        <v>177</v>
      </c>
      <c r="H44" s="32"/>
      <c r="I44" s="33">
        <v>11.0</v>
      </c>
      <c r="J44" s="33"/>
      <c r="K44" s="31" t="s">
        <v>64</v>
      </c>
      <c r="L44" s="31" t="s">
        <v>97</v>
      </c>
      <c r="M44" s="31" t="s">
        <v>168</v>
      </c>
      <c r="N44" s="31" t="s">
        <v>168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407</v>
      </c>
      <c r="T44" s="37" t="s">
        <v>179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97</v>
      </c>
      <c r="AF44" s="4"/>
      <c r="AG44" s="4"/>
      <c r="AH44" s="30" t="str">
        <f t="shared" si="3"/>
        <v>microbe</v>
      </c>
      <c r="AI44" s="40" t="s">
        <v>408</v>
      </c>
      <c r="AJ44" s="41"/>
      <c r="AK44" s="42"/>
      <c r="AL44" s="43"/>
      <c r="AM44" s="44" t="s">
        <v>409</v>
      </c>
      <c r="AN44" s="43"/>
      <c r="AO44" s="42" t="s">
        <v>407</v>
      </c>
      <c r="AP44" s="43"/>
      <c r="AQ44" s="42"/>
      <c r="AR44" s="43"/>
      <c r="AS44" s="44" t="s">
        <v>410</v>
      </c>
      <c r="AT44" s="43"/>
      <c r="AU44" s="44" t="s">
        <v>411</v>
      </c>
      <c r="AV44" s="43"/>
      <c r="AW44" s="42"/>
      <c r="AX44" s="43"/>
      <c r="AY44" s="44" t="s">
        <v>412</v>
      </c>
      <c r="AZ44" s="43"/>
      <c r="BA44" s="42"/>
      <c r="BB44" s="43"/>
      <c r="BC44" s="42"/>
      <c r="BD44" s="43"/>
      <c r="BE44" s="42"/>
      <c r="BF44" s="43"/>
      <c r="BG44" s="42"/>
      <c r="BH44" s="43"/>
    </row>
    <row r="45" ht="42.0" customHeight="1">
      <c r="A45" s="28" t="s">
        <v>53</v>
      </c>
      <c r="B45" s="33"/>
      <c r="C45" s="29">
        <v>44.0</v>
      </c>
      <c r="D45" s="30" t="str">
        <f t="shared" si="1"/>
        <v>Olympus Conference</v>
      </c>
      <c r="E45" s="31" t="s">
        <v>166</v>
      </c>
      <c r="F45" s="29" t="s">
        <v>167</v>
      </c>
      <c r="G45" s="29" t="s">
        <v>167</v>
      </c>
      <c r="H45" s="32"/>
      <c r="I45" s="33">
        <v>15.0</v>
      </c>
      <c r="J45" s="33"/>
      <c r="K45" s="31" t="s">
        <v>64</v>
      </c>
      <c r="L45" s="31" t="s">
        <v>87</v>
      </c>
      <c r="M45" s="31" t="s">
        <v>78</v>
      </c>
      <c r="N45" s="31" t="s">
        <v>98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413</v>
      </c>
      <c r="T45" s="37" t="s">
        <v>170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414</v>
      </c>
      <c r="AJ45" s="47" t="s">
        <v>415</v>
      </c>
      <c r="AK45" s="42"/>
      <c r="AL45" s="43"/>
      <c r="AM45" s="44" t="s">
        <v>416</v>
      </c>
      <c r="AN45" s="43"/>
      <c r="AO45" s="42" t="s">
        <v>413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  <c r="BE45" s="42"/>
      <c r="BF45" s="43"/>
      <c r="BG45" s="42"/>
      <c r="BH45" s="43"/>
    </row>
    <row r="46" ht="42.0" customHeight="1">
      <c r="A46" s="28" t="s">
        <v>53</v>
      </c>
      <c r="B46" s="33"/>
      <c r="C46" s="29">
        <v>45.0</v>
      </c>
      <c r="D46" s="30" t="str">
        <f t="shared" si="1"/>
        <v>Optimal Aerobraking</v>
      </c>
      <c r="E46" s="31" t="s">
        <v>166</v>
      </c>
      <c r="F46" s="29" t="s">
        <v>167</v>
      </c>
      <c r="G46" s="29" t="s">
        <v>167</v>
      </c>
      <c r="H46" s="32"/>
      <c r="I46" s="33">
        <v>10.0</v>
      </c>
      <c r="J46" s="33"/>
      <c r="K46" s="31" t="s">
        <v>64</v>
      </c>
      <c r="L46" s="31" t="s">
        <v>83</v>
      </c>
      <c r="M46" s="31" t="s">
        <v>168</v>
      </c>
      <c r="N46" s="31" t="s">
        <v>168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417</v>
      </c>
      <c r="T46" s="37" t="s">
        <v>170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418</v>
      </c>
      <c r="AJ46" s="47" t="s">
        <v>419</v>
      </c>
      <c r="AK46" s="42"/>
      <c r="AL46" s="43"/>
      <c r="AM46" s="44" t="s">
        <v>420</v>
      </c>
      <c r="AN46" s="48" t="s">
        <v>420</v>
      </c>
      <c r="AO46" s="44" t="s">
        <v>421</v>
      </c>
      <c r="AP46" s="48" t="s">
        <v>422</v>
      </c>
      <c r="AQ46" s="44"/>
      <c r="AR46" s="48"/>
      <c r="AS46" s="44"/>
      <c r="AT46" s="48"/>
      <c r="AU46" s="44"/>
      <c r="AV46" s="48"/>
      <c r="AW46" s="44"/>
      <c r="AX46" s="48"/>
      <c r="AY46" s="44"/>
      <c r="AZ46" s="48"/>
      <c r="BA46" s="44"/>
      <c r="BB46" s="48"/>
      <c r="BC46" s="44"/>
      <c r="BD46" s="48"/>
      <c r="BE46" s="44"/>
      <c r="BF46" s="48"/>
      <c r="BG46" s="44"/>
      <c r="BH46" s="48"/>
    </row>
    <row r="47" ht="42.0" customHeight="1">
      <c r="A47" s="28" t="s">
        <v>53</v>
      </c>
      <c r="B47" s="28"/>
      <c r="C47" s="29">
        <v>46.0</v>
      </c>
      <c r="D47" s="30" t="str">
        <f t="shared" si="1"/>
        <v>Physics Complex</v>
      </c>
      <c r="E47" s="31" t="s">
        <v>166</v>
      </c>
      <c r="F47" s="29" t="s">
        <v>211</v>
      </c>
      <c r="G47" s="29" t="s">
        <v>211</v>
      </c>
      <c r="H47" s="32"/>
      <c r="I47" s="33">
        <v>5.0</v>
      </c>
      <c r="J47" s="33"/>
      <c r="K47" s="31" t="s">
        <v>64</v>
      </c>
      <c r="L47" s="31" t="s">
        <v>87</v>
      </c>
      <c r="M47" s="31" t="s">
        <v>78</v>
      </c>
      <c r="N47" s="31" t="s">
        <v>168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235</v>
      </c>
      <c r="Q47" s="35">
        <f t="shared" si="2"/>
        <v>1</v>
      </c>
      <c r="R47" s="36" t="s">
        <v>423</v>
      </c>
      <c r="S47" s="36" t="s">
        <v>424</v>
      </c>
      <c r="T47" s="37" t="s">
        <v>170</v>
      </c>
      <c r="U47" s="31"/>
      <c r="V47" s="37"/>
      <c r="W47" s="37"/>
      <c r="X47" s="37" t="s">
        <v>186</v>
      </c>
      <c r="Y47" s="37" t="s">
        <v>187</v>
      </c>
      <c r="Z47" s="37"/>
      <c r="AA47" s="37" t="s">
        <v>87</v>
      </c>
      <c r="AB47" s="30">
        <f t="array" ref="AB47">IFERROR(INDEX(params!$H:$H,MATCH($AA47,params!$G:$G,0)),"")</f>
        <v>2</v>
      </c>
      <c r="AC47" s="38"/>
      <c r="AD47" s="46">
        <v>4.0</v>
      </c>
      <c r="AE47" s="37" t="s">
        <v>87</v>
      </c>
      <c r="AF47" s="31"/>
      <c r="AG47" s="31"/>
      <c r="AH47" s="30" t="str">
        <f t="shared" si="3"/>
        <v>science</v>
      </c>
      <c r="AI47" s="40" t="s">
        <v>425</v>
      </c>
      <c r="AJ47" s="47" t="s">
        <v>426</v>
      </c>
      <c r="AK47" s="44" t="s">
        <v>427</v>
      </c>
      <c r="AL47" s="48" t="s">
        <v>428</v>
      </c>
      <c r="AM47" s="44" t="s">
        <v>429</v>
      </c>
      <c r="AN47" s="48" t="s">
        <v>429</v>
      </c>
      <c r="AO47" s="44" t="s">
        <v>430</v>
      </c>
      <c r="AP47" s="48" t="s">
        <v>431</v>
      </c>
      <c r="AQ47" s="44"/>
      <c r="AR47" s="48"/>
      <c r="AS47" s="44"/>
      <c r="AT47" s="48"/>
      <c r="AU47" s="44"/>
      <c r="AV47" s="48"/>
      <c r="AW47" s="44"/>
      <c r="AX47" s="48"/>
      <c r="AY47" s="44"/>
      <c r="AZ47" s="48"/>
      <c r="BA47" s="44" t="s">
        <v>432</v>
      </c>
      <c r="BB47" s="48" t="s">
        <v>433</v>
      </c>
      <c r="BC47" s="44" t="s">
        <v>434</v>
      </c>
      <c r="BD47" s="48" t="s">
        <v>434</v>
      </c>
      <c r="BE47" s="44"/>
      <c r="BF47" s="48"/>
      <c r="BG47" s="44"/>
      <c r="BH47" s="48"/>
    </row>
    <row r="48" ht="42.0" customHeight="1">
      <c r="A48" s="28" t="s">
        <v>56</v>
      </c>
      <c r="B48" s="28" t="s">
        <v>435</v>
      </c>
      <c r="C48" s="29">
        <v>47.0</v>
      </c>
      <c r="D48" s="30" t="str">
        <f t="shared" si="1"/>
        <v>Power Infrastructure</v>
      </c>
      <c r="E48" s="31" t="s">
        <v>166</v>
      </c>
      <c r="F48" s="29" t="s">
        <v>177</v>
      </c>
      <c r="G48" s="29" t="s">
        <v>177</v>
      </c>
      <c r="H48" s="32"/>
      <c r="I48" s="33">
        <v>4.0</v>
      </c>
      <c r="J48" s="33"/>
      <c r="K48" s="31" t="s">
        <v>64</v>
      </c>
      <c r="L48" s="31" t="s">
        <v>78</v>
      </c>
      <c r="M48" s="31" t="s">
        <v>93</v>
      </c>
      <c r="N48" s="31" t="s">
        <v>168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436</v>
      </c>
      <c r="T48" s="37" t="s">
        <v>179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437</v>
      </c>
      <c r="AJ48" s="41"/>
      <c r="AK48" s="42"/>
      <c r="AL48" s="43"/>
      <c r="AM48" s="44" t="s">
        <v>438</v>
      </c>
      <c r="AN48" s="43"/>
      <c r="AO48" s="42" t="s">
        <v>436</v>
      </c>
      <c r="AP48" s="43"/>
      <c r="AQ48" s="42"/>
      <c r="AR48" s="43"/>
      <c r="AS48" s="42" t="s">
        <v>439</v>
      </c>
      <c r="AT48" s="43"/>
      <c r="AU48" s="42"/>
      <c r="AV48" s="43"/>
      <c r="AW48" s="42"/>
      <c r="AX48" s="43"/>
      <c r="AY48" s="42"/>
      <c r="AZ48" s="43"/>
      <c r="BA48" s="42"/>
      <c r="BB48" s="43"/>
      <c r="BC48" s="42"/>
      <c r="BD48" s="43"/>
      <c r="BE48" s="42"/>
      <c r="BF48" s="43"/>
      <c r="BG48" s="42"/>
      <c r="BH48" s="43"/>
    </row>
    <row r="49" ht="42.0" customHeight="1">
      <c r="A49" s="28" t="s">
        <v>53</v>
      </c>
      <c r="B49" s="33"/>
      <c r="C49" s="29">
        <v>48.0</v>
      </c>
      <c r="D49" s="30" t="str">
        <f t="shared" si="1"/>
        <v>Recycled Detritus</v>
      </c>
      <c r="E49" s="31" t="s">
        <v>166</v>
      </c>
      <c r="F49" s="29" t="s">
        <v>167</v>
      </c>
      <c r="G49" s="29" t="s">
        <v>167</v>
      </c>
      <c r="H49" s="32"/>
      <c r="I49" s="33">
        <v>24.0</v>
      </c>
      <c r="J49" s="33"/>
      <c r="K49" s="31" t="s">
        <v>64</v>
      </c>
      <c r="L49" s="31"/>
      <c r="M49" s="31" t="s">
        <v>168</v>
      </c>
      <c r="N49" s="31" t="s">
        <v>168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440</v>
      </c>
      <c r="T49" s="37" t="s">
        <v>170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441</v>
      </c>
      <c r="AJ49" s="41"/>
      <c r="AK49" s="42"/>
      <c r="AL49" s="43"/>
      <c r="AM49" s="44" t="s">
        <v>442</v>
      </c>
      <c r="AN49" s="43"/>
      <c r="AO49" s="42" t="s">
        <v>440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  <c r="BE49" s="42"/>
      <c r="BF49" s="43"/>
      <c r="BG49" s="42"/>
      <c r="BH49" s="43"/>
    </row>
    <row r="50" ht="42.0" customHeight="1">
      <c r="A50" s="28" t="s">
        <v>53</v>
      </c>
      <c r="B50" s="28"/>
      <c r="C50" s="29">
        <v>49.0</v>
      </c>
      <c r="D50" s="30" t="str">
        <f t="shared" si="1"/>
        <v>Redrafted Contracts</v>
      </c>
      <c r="E50" s="31" t="s">
        <v>166</v>
      </c>
      <c r="F50" s="29" t="s">
        <v>177</v>
      </c>
      <c r="G50" s="29" t="s">
        <v>177</v>
      </c>
      <c r="H50" s="32"/>
      <c r="I50" s="33">
        <v>4.0</v>
      </c>
      <c r="J50" s="33"/>
      <c r="K50" s="31" t="s">
        <v>64</v>
      </c>
      <c r="L50" s="31"/>
      <c r="M50" s="31" t="s">
        <v>168</v>
      </c>
      <c r="N50" s="31" t="s">
        <v>168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443</v>
      </c>
      <c r="T50" s="37" t="s">
        <v>179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444</v>
      </c>
      <c r="AJ50" s="47" t="s">
        <v>445</v>
      </c>
      <c r="AK50" s="42"/>
      <c r="AL50" s="43"/>
      <c r="AM50" s="44" t="s">
        <v>446</v>
      </c>
      <c r="AN50" s="48" t="s">
        <v>446</v>
      </c>
      <c r="AO50" s="44" t="s">
        <v>443</v>
      </c>
      <c r="AP50" s="48" t="s">
        <v>447</v>
      </c>
      <c r="AQ50" s="44"/>
      <c r="AR50" s="48"/>
      <c r="AS50" s="44" t="s">
        <v>448</v>
      </c>
      <c r="AT50" s="48"/>
      <c r="AU50" s="44"/>
      <c r="AV50" s="48"/>
      <c r="AW50" s="44"/>
      <c r="AX50" s="48"/>
      <c r="AY50" s="44"/>
      <c r="AZ50" s="48"/>
      <c r="BA50" s="44"/>
      <c r="BB50" s="48"/>
      <c r="BC50" s="44"/>
      <c r="BD50" s="48"/>
      <c r="BE50" s="44"/>
      <c r="BF50" s="48"/>
      <c r="BG50" s="44"/>
      <c r="BH50" s="48"/>
    </row>
    <row r="51" ht="42.0" customHeight="1">
      <c r="A51" s="28" t="s">
        <v>53</v>
      </c>
      <c r="B51" s="28"/>
      <c r="C51" s="29">
        <v>50.0</v>
      </c>
      <c r="D51" s="30" t="str">
        <f t="shared" si="1"/>
        <v>Regolith Eaters</v>
      </c>
      <c r="E51" s="31" t="s">
        <v>166</v>
      </c>
      <c r="F51" s="29" t="s">
        <v>177</v>
      </c>
      <c r="G51" s="29" t="s">
        <v>177</v>
      </c>
      <c r="H51" s="32"/>
      <c r="I51" s="33">
        <v>10.0</v>
      </c>
      <c r="J51" s="33"/>
      <c r="K51" s="31" t="s">
        <v>64</v>
      </c>
      <c r="L51" s="31" t="s">
        <v>87</v>
      </c>
      <c r="M51" s="31" t="s">
        <v>97</v>
      </c>
      <c r="N51" s="31" t="s">
        <v>168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212</v>
      </c>
      <c r="S51" s="36" t="s">
        <v>449</v>
      </c>
      <c r="T51" s="37" t="s">
        <v>179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97</v>
      </c>
      <c r="AF51" s="4"/>
      <c r="AG51" s="4"/>
      <c r="AH51" s="30" t="str">
        <f t="shared" si="3"/>
        <v>microbe</v>
      </c>
      <c r="AI51" s="40" t="s">
        <v>450</v>
      </c>
      <c r="AJ51" s="41"/>
      <c r="AK51" s="42"/>
      <c r="AL51" s="43"/>
      <c r="AM51" s="44" t="s">
        <v>451</v>
      </c>
      <c r="AN51" s="43"/>
      <c r="AO51" s="42" t="s">
        <v>449</v>
      </c>
      <c r="AP51" s="43"/>
      <c r="AQ51" s="42"/>
      <c r="AR51" s="43"/>
      <c r="AS51" s="44" t="s">
        <v>410</v>
      </c>
      <c r="AT51" s="43"/>
      <c r="AU51" s="44" t="s">
        <v>452</v>
      </c>
      <c r="AV51" s="43"/>
      <c r="AW51" s="42"/>
      <c r="AX51" s="43"/>
      <c r="AY51" s="42"/>
      <c r="AZ51" s="43"/>
      <c r="BA51" s="42" t="s">
        <v>453</v>
      </c>
      <c r="BB51" s="43" t="s">
        <v>217</v>
      </c>
      <c r="BC51" s="42" t="s">
        <v>217</v>
      </c>
      <c r="BD51" s="43"/>
      <c r="BE51" s="42"/>
      <c r="BF51" s="43"/>
      <c r="BG51" s="42"/>
      <c r="BH51" s="43"/>
    </row>
    <row r="52" ht="42.0" customHeight="1">
      <c r="A52" s="28" t="s">
        <v>53</v>
      </c>
      <c r="B52" s="33"/>
      <c r="C52" s="29">
        <v>51.0</v>
      </c>
      <c r="D52" s="30" t="str">
        <f t="shared" si="1"/>
        <v>Research Outpost</v>
      </c>
      <c r="E52" s="31" t="s">
        <v>166</v>
      </c>
      <c r="F52" s="29" t="s">
        <v>167</v>
      </c>
      <c r="G52" s="29" t="s">
        <v>167</v>
      </c>
      <c r="H52" s="32"/>
      <c r="I52" s="33">
        <v>6.0</v>
      </c>
      <c r="J52" s="33"/>
      <c r="K52" s="31" t="s">
        <v>64</v>
      </c>
      <c r="L52" s="31" t="s">
        <v>87</v>
      </c>
      <c r="M52" s="31" t="s">
        <v>78</v>
      </c>
      <c r="N52" s="31" t="s">
        <v>168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454</v>
      </c>
      <c r="T52" s="37" t="s">
        <v>170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455</v>
      </c>
      <c r="AJ52" s="41"/>
      <c r="AK52" s="42"/>
      <c r="AL52" s="43"/>
      <c r="AM52" s="44" t="s">
        <v>456</v>
      </c>
      <c r="AN52" s="43"/>
      <c r="AO52" s="42" t="s">
        <v>454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  <c r="BE52" s="42"/>
      <c r="BF52" s="43"/>
      <c r="BG52" s="42"/>
      <c r="BH52" s="43"/>
    </row>
    <row r="53" ht="42.0" customHeight="1">
      <c r="A53" s="28" t="s">
        <v>56</v>
      </c>
      <c r="B53" s="28" t="s">
        <v>196</v>
      </c>
      <c r="C53" s="29">
        <v>52.0</v>
      </c>
      <c r="D53" s="30" t="str">
        <f t="shared" si="1"/>
        <v>Restructured Resources</v>
      </c>
      <c r="E53" s="31" t="s">
        <v>166</v>
      </c>
      <c r="F53" s="29" t="s">
        <v>167</v>
      </c>
      <c r="G53" s="29" t="s">
        <v>167</v>
      </c>
      <c r="H53" s="32"/>
      <c r="I53" s="33">
        <v>7.0</v>
      </c>
      <c r="J53" s="33"/>
      <c r="K53" s="31" t="s">
        <v>64</v>
      </c>
      <c r="L53" s="31"/>
      <c r="M53" s="31" t="s">
        <v>168</v>
      </c>
      <c r="N53" s="31" t="s">
        <v>168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457</v>
      </c>
      <c r="T53" s="37" t="s">
        <v>170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458</v>
      </c>
      <c r="AJ53" s="41"/>
      <c r="AK53" s="42"/>
      <c r="AL53" s="43"/>
      <c r="AM53" s="44" t="s">
        <v>459</v>
      </c>
      <c r="AN53" s="43"/>
      <c r="AO53" s="42" t="s">
        <v>457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  <c r="BE53" s="42"/>
      <c r="BF53" s="43"/>
      <c r="BG53" s="42"/>
      <c r="BH53" s="43"/>
    </row>
    <row r="54" ht="42.0" customHeight="1">
      <c r="A54" s="28" t="s">
        <v>53</v>
      </c>
      <c r="B54" s="28"/>
      <c r="C54" s="29">
        <v>53.0</v>
      </c>
      <c r="D54" s="30" t="str">
        <f t="shared" si="1"/>
        <v>Small Animals</v>
      </c>
      <c r="E54" s="31" t="s">
        <v>166</v>
      </c>
      <c r="F54" s="29" t="s">
        <v>211</v>
      </c>
      <c r="G54" s="29" t="s">
        <v>211</v>
      </c>
      <c r="H54" s="32"/>
      <c r="I54" s="33">
        <v>9.0</v>
      </c>
      <c r="J54" s="33"/>
      <c r="K54" s="31" t="s">
        <v>64</v>
      </c>
      <c r="L54" s="31" t="s">
        <v>76</v>
      </c>
      <c r="M54" s="31" t="s">
        <v>168</v>
      </c>
      <c r="N54" s="31" t="s">
        <v>168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235</v>
      </c>
      <c r="Q54" s="35">
        <f t="shared" si="2"/>
        <v>1</v>
      </c>
      <c r="R54" s="36" t="s">
        <v>212</v>
      </c>
      <c r="S54" s="36" t="s">
        <v>460</v>
      </c>
      <c r="T54" s="37" t="s">
        <v>170</v>
      </c>
      <c r="U54" s="31"/>
      <c r="V54" s="37"/>
      <c r="W54" s="37"/>
      <c r="X54" s="37" t="s">
        <v>82</v>
      </c>
      <c r="Y54" s="37" t="s">
        <v>187</v>
      </c>
      <c r="Z54" s="37"/>
      <c r="AA54" s="31"/>
      <c r="AB54" s="30" t="str">
        <f t="array" ref="AB54">IFERROR(INDEX(params!$H:$H,MATCH($AA54,params!$G:$G,0)),"")</f>
        <v/>
      </c>
      <c r="AC54" s="38" t="s">
        <v>461</v>
      </c>
      <c r="AD54" s="46"/>
      <c r="AE54" s="37" t="s">
        <v>76</v>
      </c>
      <c r="AF54" s="4"/>
      <c r="AG54" s="4"/>
      <c r="AH54" s="30" t="str">
        <f t="shared" si="3"/>
        <v>animal</v>
      </c>
      <c r="AI54" s="40" t="s">
        <v>462</v>
      </c>
      <c r="AJ54" s="47" t="s">
        <v>463</v>
      </c>
      <c r="AK54" s="44" t="s">
        <v>306</v>
      </c>
      <c r="AL54" s="43"/>
      <c r="AM54" s="44" t="s">
        <v>464</v>
      </c>
      <c r="AN54" s="43"/>
      <c r="AO54" s="44" t="s">
        <v>465</v>
      </c>
      <c r="AP54" s="43"/>
      <c r="AQ54" s="42"/>
      <c r="AR54" s="43"/>
      <c r="AS54" s="42"/>
      <c r="AT54" s="43"/>
      <c r="AU54" s="42"/>
      <c r="AV54" s="43"/>
      <c r="AW54" s="42"/>
      <c r="AX54" s="43"/>
      <c r="AY54" s="42"/>
      <c r="AZ54" s="43"/>
      <c r="BA54" s="42" t="s">
        <v>216</v>
      </c>
      <c r="BB54" s="43"/>
      <c r="BC54" s="42" t="s">
        <v>217</v>
      </c>
      <c r="BD54" s="43"/>
      <c r="BE54" s="42"/>
      <c r="BF54" s="43"/>
      <c r="BG54" s="42"/>
      <c r="BH54" s="43"/>
    </row>
    <row r="55" ht="42.0" customHeight="1">
      <c r="A55" s="28" t="s">
        <v>53</v>
      </c>
      <c r="B55" s="28"/>
      <c r="C55" s="29">
        <v>54.0</v>
      </c>
      <c r="D55" s="30" t="str">
        <f t="shared" si="1"/>
        <v>Solarpunk</v>
      </c>
      <c r="E55" s="31" t="s">
        <v>166</v>
      </c>
      <c r="F55" s="29" t="s">
        <v>177</v>
      </c>
      <c r="G55" s="29" t="s">
        <v>177</v>
      </c>
      <c r="H55" s="32"/>
      <c r="I55" s="33">
        <v>15.0</v>
      </c>
      <c r="J55" s="33"/>
      <c r="K55" s="31" t="s">
        <v>64</v>
      </c>
      <c r="L55" s="31" t="s">
        <v>83</v>
      </c>
      <c r="M55" s="31" t="s">
        <v>100</v>
      </c>
      <c r="N55" s="31" t="s">
        <v>168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466</v>
      </c>
      <c r="T55" s="37" t="s">
        <v>179</v>
      </c>
      <c r="U55" s="37" t="s">
        <v>207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467</v>
      </c>
      <c r="AJ55" s="47" t="s">
        <v>467</v>
      </c>
      <c r="AK55" s="44"/>
      <c r="AL55" s="43"/>
      <c r="AM55" s="44" t="s">
        <v>468</v>
      </c>
      <c r="AN55" s="48" t="s">
        <v>468</v>
      </c>
      <c r="AO55" s="44" t="s">
        <v>469</v>
      </c>
      <c r="AP55" s="48" t="s">
        <v>470</v>
      </c>
      <c r="AQ55" s="44"/>
      <c r="AR55" s="48"/>
      <c r="AS55" s="44" t="s">
        <v>471</v>
      </c>
      <c r="AT55" s="48"/>
      <c r="AU55" s="44"/>
      <c r="AV55" s="48"/>
      <c r="AW55" s="44"/>
      <c r="AX55" s="48"/>
      <c r="AY55" s="44"/>
      <c r="AZ55" s="48"/>
      <c r="BA55" s="44"/>
      <c r="BB55" s="48"/>
      <c r="BC55" s="44"/>
      <c r="BD55" s="48"/>
      <c r="BE55" s="44"/>
      <c r="BF55" s="48"/>
      <c r="BG55" s="44"/>
      <c r="BH55" s="48"/>
    </row>
    <row r="56" ht="42.0" customHeight="1">
      <c r="A56" s="28" t="s">
        <v>53</v>
      </c>
      <c r="B56" s="28"/>
      <c r="C56" s="29">
        <v>55.0</v>
      </c>
      <c r="D56" s="30" t="str">
        <f t="shared" si="1"/>
        <v>Standard Technology</v>
      </c>
      <c r="E56" s="31" t="s">
        <v>166</v>
      </c>
      <c r="F56" s="29" t="s">
        <v>177</v>
      </c>
      <c r="G56" s="29" t="s">
        <v>177</v>
      </c>
      <c r="H56" s="32"/>
      <c r="I56" s="33">
        <v>15.0</v>
      </c>
      <c r="J56" s="33"/>
      <c r="K56" s="31" t="s">
        <v>64</v>
      </c>
      <c r="L56" s="31" t="s">
        <v>87</v>
      </c>
      <c r="M56" s="31" t="s">
        <v>168</v>
      </c>
      <c r="N56" s="31" t="s">
        <v>168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472</v>
      </c>
      <c r="T56" s="37" t="s">
        <v>170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473</v>
      </c>
      <c r="AJ56" s="41"/>
      <c r="AK56" s="42"/>
      <c r="AL56" s="43"/>
      <c r="AM56" s="44" t="s">
        <v>474</v>
      </c>
      <c r="AN56" s="43"/>
      <c r="AO56" s="42" t="s">
        <v>472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  <c r="BE56" s="42"/>
      <c r="BF56" s="43"/>
      <c r="BG56" s="42"/>
      <c r="BH56" s="43"/>
    </row>
    <row r="57" ht="42.0" customHeight="1">
      <c r="A57" s="28" t="s">
        <v>53</v>
      </c>
      <c r="B57" s="33"/>
      <c r="C57" s="29">
        <v>56.0</v>
      </c>
      <c r="D57" s="30" t="str">
        <f t="shared" si="1"/>
        <v>Steelworks</v>
      </c>
      <c r="E57" s="31" t="s">
        <v>166</v>
      </c>
      <c r="F57" s="29" t="s">
        <v>177</v>
      </c>
      <c r="G57" s="29" t="s">
        <v>177</v>
      </c>
      <c r="H57" s="32"/>
      <c r="I57" s="33">
        <v>15.0</v>
      </c>
      <c r="J57" s="33"/>
      <c r="K57" s="31" t="s">
        <v>64</v>
      </c>
      <c r="L57" s="31" t="s">
        <v>78</v>
      </c>
      <c r="M57" s="31" t="s">
        <v>168</v>
      </c>
      <c r="N57" s="31" t="s">
        <v>168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475</v>
      </c>
      <c r="T57" s="37" t="s">
        <v>179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476</v>
      </c>
      <c r="AJ57" s="41"/>
      <c r="AK57" s="42"/>
      <c r="AL57" s="43"/>
      <c r="AM57" s="44" t="s">
        <v>477</v>
      </c>
      <c r="AN57" s="43"/>
      <c r="AO57" s="42" t="s">
        <v>475</v>
      </c>
      <c r="AP57" s="43"/>
      <c r="AQ57" s="42"/>
      <c r="AR57" s="43"/>
      <c r="AS57" s="42" t="s">
        <v>478</v>
      </c>
      <c r="AT57" s="43"/>
      <c r="AU57" s="42"/>
      <c r="AV57" s="43"/>
      <c r="AW57" s="42"/>
      <c r="AX57" s="43"/>
      <c r="AY57" s="42"/>
      <c r="AZ57" s="43"/>
      <c r="BA57" s="42"/>
      <c r="BB57" s="43"/>
      <c r="BC57" s="42"/>
      <c r="BD57" s="43"/>
      <c r="BE57" s="42"/>
      <c r="BF57" s="43"/>
      <c r="BG57" s="42"/>
      <c r="BH57" s="43"/>
    </row>
    <row r="58" ht="42.0" customHeight="1">
      <c r="A58" s="28" t="s">
        <v>53</v>
      </c>
      <c r="B58" s="33"/>
      <c r="C58" s="29">
        <v>57.0</v>
      </c>
      <c r="D58" s="30" t="str">
        <f t="shared" si="1"/>
        <v>Symbiotic Fungus</v>
      </c>
      <c r="E58" s="31" t="s">
        <v>166</v>
      </c>
      <c r="F58" s="29" t="s">
        <v>177</v>
      </c>
      <c r="G58" s="29" t="s">
        <v>177</v>
      </c>
      <c r="H58" s="32"/>
      <c r="I58" s="33">
        <v>3.0</v>
      </c>
      <c r="J58" s="33"/>
      <c r="K58" s="31" t="s">
        <v>64</v>
      </c>
      <c r="L58" s="31" t="s">
        <v>97</v>
      </c>
      <c r="M58" s="31" t="s">
        <v>168</v>
      </c>
      <c r="N58" s="31" t="s">
        <v>168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212</v>
      </c>
      <c r="S58" s="36" t="s">
        <v>479</v>
      </c>
      <c r="T58" s="37" t="s">
        <v>179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480</v>
      </c>
      <c r="AJ58" s="41"/>
      <c r="AK58" s="42"/>
      <c r="AL58" s="43"/>
      <c r="AM58" s="44" t="s">
        <v>481</v>
      </c>
      <c r="AN58" s="43"/>
      <c r="AO58" s="42" t="s">
        <v>479</v>
      </c>
      <c r="AP58" s="43"/>
      <c r="AQ58" s="42"/>
      <c r="AR58" s="43"/>
      <c r="AS58" s="42" t="s">
        <v>275</v>
      </c>
      <c r="AT58" s="43"/>
      <c r="AU58" s="42"/>
      <c r="AV58" s="43"/>
      <c r="AW58" s="42"/>
      <c r="AX58" s="43"/>
      <c r="AY58" s="42"/>
      <c r="AZ58" s="43"/>
      <c r="BA58" s="42" t="s">
        <v>453</v>
      </c>
      <c r="BB58" s="43" t="s">
        <v>217</v>
      </c>
      <c r="BC58" s="42" t="s">
        <v>217</v>
      </c>
      <c r="BD58" s="43"/>
      <c r="BE58" s="42"/>
      <c r="BF58" s="43"/>
      <c r="BG58" s="42"/>
      <c r="BH58" s="43"/>
    </row>
    <row r="59" ht="42.0" customHeight="1">
      <c r="A59" s="28" t="s">
        <v>53</v>
      </c>
      <c r="B59" s="33"/>
      <c r="C59" s="29">
        <v>58.0</v>
      </c>
      <c r="D59" s="30" t="str">
        <f t="shared" si="1"/>
        <v>Tardigrades</v>
      </c>
      <c r="E59" s="31" t="s">
        <v>166</v>
      </c>
      <c r="F59" s="29" t="s">
        <v>177</v>
      </c>
      <c r="G59" s="29" t="s">
        <v>177</v>
      </c>
      <c r="H59" s="32"/>
      <c r="I59" s="33">
        <v>6.0</v>
      </c>
      <c r="J59" s="33"/>
      <c r="K59" s="31" t="s">
        <v>64</v>
      </c>
      <c r="L59" s="31" t="s">
        <v>97</v>
      </c>
      <c r="M59" s="31" t="s">
        <v>168</v>
      </c>
      <c r="N59" s="31" t="s">
        <v>168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235</v>
      </c>
      <c r="Q59" s="35">
        <f t="shared" si="2"/>
        <v>1</v>
      </c>
      <c r="R59" s="36"/>
      <c r="S59" s="36" t="s">
        <v>482</v>
      </c>
      <c r="T59" s="37" t="s">
        <v>179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97</v>
      </c>
      <c r="AF59" s="31"/>
      <c r="AG59" s="31"/>
      <c r="AH59" s="30" t="str">
        <f t="shared" si="3"/>
        <v>microbe</v>
      </c>
      <c r="AI59" s="40" t="s">
        <v>483</v>
      </c>
      <c r="AJ59" s="47" t="s">
        <v>483</v>
      </c>
      <c r="AK59" s="44" t="s">
        <v>484</v>
      </c>
      <c r="AL59" s="48" t="s">
        <v>485</v>
      </c>
      <c r="AM59" s="44" t="s">
        <v>486</v>
      </c>
      <c r="AN59" s="48" t="s">
        <v>486</v>
      </c>
      <c r="AO59" s="44" t="s">
        <v>487</v>
      </c>
      <c r="AP59" s="48" t="s">
        <v>488</v>
      </c>
      <c r="AQ59" s="44"/>
      <c r="AR59" s="48"/>
      <c r="AS59" s="44" t="s">
        <v>410</v>
      </c>
      <c r="AT59" s="48"/>
      <c r="AU59" s="44"/>
      <c r="AV59" s="48"/>
      <c r="AW59" s="44"/>
      <c r="AX59" s="48"/>
      <c r="AY59" s="44"/>
      <c r="AZ59" s="48"/>
      <c r="BA59" s="44"/>
      <c r="BB59" s="48"/>
      <c r="BC59" s="44"/>
      <c r="BD59" s="48"/>
      <c r="BE59" s="44"/>
      <c r="BF59" s="48"/>
      <c r="BG59" s="44"/>
      <c r="BH59" s="48"/>
    </row>
    <row r="60" ht="42.0" customHeight="1">
      <c r="A60" s="28" t="s">
        <v>53</v>
      </c>
      <c r="B60" s="33"/>
      <c r="C60" s="29">
        <v>59.0</v>
      </c>
      <c r="D60" s="30" t="str">
        <f t="shared" si="1"/>
        <v>Think Tank</v>
      </c>
      <c r="E60" s="31" t="s">
        <v>166</v>
      </c>
      <c r="F60" s="29" t="s">
        <v>177</v>
      </c>
      <c r="G60" s="29" t="s">
        <v>177</v>
      </c>
      <c r="H60" s="32"/>
      <c r="I60" s="33">
        <v>13.0</v>
      </c>
      <c r="J60" s="33"/>
      <c r="K60" s="31" t="s">
        <v>64</v>
      </c>
      <c r="L60" s="31" t="s">
        <v>87</v>
      </c>
      <c r="M60" s="31" t="s">
        <v>168</v>
      </c>
      <c r="N60" s="31" t="s">
        <v>168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235</v>
      </c>
      <c r="Q60" s="35">
        <f t="shared" si="2"/>
        <v>1</v>
      </c>
      <c r="R60" s="36"/>
      <c r="S60" s="36" t="s">
        <v>489</v>
      </c>
      <c r="T60" s="37" t="s">
        <v>179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490</v>
      </c>
      <c r="AJ60" s="41"/>
      <c r="AK60" s="44" t="s">
        <v>491</v>
      </c>
      <c r="AL60" s="43"/>
      <c r="AM60" s="44" t="s">
        <v>492</v>
      </c>
      <c r="AN60" s="43"/>
      <c r="AO60" s="44" t="s">
        <v>493</v>
      </c>
      <c r="AP60" s="43"/>
      <c r="AQ60" s="42"/>
      <c r="AR60" s="43"/>
      <c r="AS60" s="42" t="s">
        <v>494</v>
      </c>
      <c r="AT60" s="43"/>
      <c r="AU60" s="42"/>
      <c r="AV60" s="43"/>
      <c r="AW60" s="42"/>
      <c r="AX60" s="43"/>
      <c r="AY60" s="42"/>
      <c r="AZ60" s="43"/>
      <c r="BA60" s="42"/>
      <c r="BB60" s="43"/>
      <c r="BC60" s="42"/>
      <c r="BD60" s="43"/>
      <c r="BE60" s="42"/>
      <c r="BF60" s="43"/>
      <c r="BG60" s="42"/>
      <c r="BH60" s="43"/>
    </row>
    <row r="61" ht="42.0" customHeight="1">
      <c r="A61" s="28" t="s">
        <v>53</v>
      </c>
      <c r="B61" s="33"/>
      <c r="C61" s="29">
        <v>60.0</v>
      </c>
      <c r="D61" s="30" t="str">
        <f t="shared" si="1"/>
        <v>United Planetary Alliance</v>
      </c>
      <c r="E61" s="31" t="s">
        <v>166</v>
      </c>
      <c r="F61" s="29" t="s">
        <v>315</v>
      </c>
      <c r="G61" s="29" t="s">
        <v>315</v>
      </c>
      <c r="H61" s="32"/>
      <c r="I61" s="33">
        <v>11.0</v>
      </c>
      <c r="J61" s="33"/>
      <c r="K61" s="31" t="s">
        <v>64</v>
      </c>
      <c r="L61" s="31" t="s">
        <v>87</v>
      </c>
      <c r="M61" s="31" t="s">
        <v>98</v>
      </c>
      <c r="N61" s="31" t="s">
        <v>168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369</v>
      </c>
      <c r="T61" s="37" t="s">
        <v>170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495</v>
      </c>
      <c r="AJ61" s="41"/>
      <c r="AK61" s="42"/>
      <c r="AL61" s="43"/>
      <c r="AM61" s="44" t="s">
        <v>368</v>
      </c>
      <c r="AN61" s="43"/>
      <c r="AO61" s="42" t="s">
        <v>369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  <c r="BE61" s="42"/>
      <c r="BF61" s="43"/>
      <c r="BG61" s="42"/>
      <c r="BH61" s="43"/>
    </row>
    <row r="62" ht="42.0" customHeight="1">
      <c r="A62" s="28" t="s">
        <v>53</v>
      </c>
      <c r="B62" s="28"/>
      <c r="C62" s="29">
        <v>61.0</v>
      </c>
      <c r="D62" s="30" t="str">
        <f t="shared" si="1"/>
        <v>Viral Enhancers</v>
      </c>
      <c r="E62" s="31" t="s">
        <v>166</v>
      </c>
      <c r="F62" s="29" t="s">
        <v>167</v>
      </c>
      <c r="G62" s="29" t="s">
        <v>167</v>
      </c>
      <c r="H62" s="32"/>
      <c r="I62" s="33">
        <v>8.0</v>
      </c>
      <c r="J62" s="33"/>
      <c r="K62" s="31" t="s">
        <v>64</v>
      </c>
      <c r="L62" s="31" t="s">
        <v>97</v>
      </c>
      <c r="M62" s="31" t="s">
        <v>100</v>
      </c>
      <c r="N62" s="31" t="s">
        <v>168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496</v>
      </c>
      <c r="T62" s="37" t="s">
        <v>170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497</v>
      </c>
      <c r="AJ62" s="41"/>
      <c r="AK62" s="42"/>
      <c r="AL62" s="43"/>
      <c r="AM62" s="44" t="s">
        <v>498</v>
      </c>
      <c r="AN62" s="43"/>
      <c r="AO62" s="44" t="s">
        <v>499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  <c r="BE62" s="42"/>
      <c r="BF62" s="43"/>
      <c r="BG62" s="42"/>
      <c r="BH62" s="43"/>
    </row>
    <row r="63" ht="42.0" customHeight="1">
      <c r="A63" s="28" t="s">
        <v>53</v>
      </c>
      <c r="B63" s="28"/>
      <c r="C63" s="29">
        <v>62.0</v>
      </c>
      <c r="D63" s="30" t="str">
        <f t="shared" si="1"/>
        <v>Volcanic Pools</v>
      </c>
      <c r="E63" s="31" t="s">
        <v>166</v>
      </c>
      <c r="F63" s="29" t="s">
        <v>177</v>
      </c>
      <c r="G63" s="29" t="s">
        <v>177</v>
      </c>
      <c r="H63" s="32"/>
      <c r="I63" s="33">
        <v>17.0</v>
      </c>
      <c r="J63" s="33"/>
      <c r="K63" s="31" t="s">
        <v>64</v>
      </c>
      <c r="L63" s="31" t="s">
        <v>83</v>
      </c>
      <c r="M63" s="31" t="s">
        <v>168</v>
      </c>
      <c r="N63" s="31" t="s">
        <v>168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500</v>
      </c>
      <c r="T63" s="37" t="s">
        <v>179</v>
      </c>
      <c r="U63" s="37" t="s">
        <v>207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501</v>
      </c>
      <c r="AJ63" s="47" t="s">
        <v>502</v>
      </c>
      <c r="AK63" s="42"/>
      <c r="AL63" s="43"/>
      <c r="AM63" s="44" t="s">
        <v>503</v>
      </c>
      <c r="AN63" s="48" t="s">
        <v>503</v>
      </c>
      <c r="AO63" s="44" t="s">
        <v>504</v>
      </c>
      <c r="AP63" s="48" t="s">
        <v>505</v>
      </c>
      <c r="AQ63" s="44"/>
      <c r="AR63" s="48"/>
      <c r="AS63" s="44" t="s">
        <v>506</v>
      </c>
      <c r="AT63" s="48"/>
      <c r="AU63" s="44"/>
      <c r="AV63" s="48"/>
      <c r="AW63" s="44"/>
      <c r="AX63" s="48"/>
      <c r="AY63" s="44"/>
      <c r="AZ63" s="48"/>
      <c r="BA63" s="44"/>
      <c r="BB63" s="48"/>
      <c r="BC63" s="44"/>
      <c r="BD63" s="48"/>
      <c r="BE63" s="44"/>
      <c r="BF63" s="48"/>
      <c r="BG63" s="44"/>
      <c r="BH63" s="48"/>
    </row>
    <row r="64" ht="42.0" customHeight="1">
      <c r="A64" s="28" t="s">
        <v>53</v>
      </c>
      <c r="B64" s="28"/>
      <c r="C64" s="29">
        <v>63.0</v>
      </c>
      <c r="D64" s="30" t="str">
        <f t="shared" si="1"/>
        <v>Water Import from Europa</v>
      </c>
      <c r="E64" s="31" t="s">
        <v>166</v>
      </c>
      <c r="F64" s="29" t="s">
        <v>177</v>
      </c>
      <c r="G64" s="29" t="s">
        <v>177</v>
      </c>
      <c r="H64" s="32"/>
      <c r="I64" s="33">
        <v>22.0</v>
      </c>
      <c r="J64" s="33"/>
      <c r="K64" s="31" t="s">
        <v>64</v>
      </c>
      <c r="L64" s="31" t="s">
        <v>83</v>
      </c>
      <c r="M64" s="31" t="s">
        <v>101</v>
      </c>
      <c r="N64" s="31" t="s">
        <v>168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235</v>
      </c>
      <c r="Q64" s="35">
        <f t="shared" si="2"/>
        <v>1</v>
      </c>
      <c r="R64" s="36"/>
      <c r="S64" s="36" t="s">
        <v>507</v>
      </c>
      <c r="T64" s="37" t="s">
        <v>179</v>
      </c>
      <c r="U64" s="37" t="s">
        <v>207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508</v>
      </c>
      <c r="AJ64" s="41"/>
      <c r="AK64" s="44" t="s">
        <v>509</v>
      </c>
      <c r="AL64" s="43"/>
      <c r="AM64" s="44" t="s">
        <v>510</v>
      </c>
      <c r="AN64" s="43"/>
      <c r="AO64" s="44" t="s">
        <v>511</v>
      </c>
      <c r="AP64" s="43"/>
      <c r="AQ64" s="42"/>
      <c r="AR64" s="43"/>
      <c r="AS64" s="42" t="s">
        <v>512</v>
      </c>
      <c r="AT64" s="43"/>
      <c r="AU64" s="42"/>
      <c r="AV64" s="43"/>
      <c r="AW64" s="42"/>
      <c r="AX64" s="43"/>
      <c r="AY64" s="42"/>
      <c r="AZ64" s="43"/>
      <c r="BA64" s="42"/>
      <c r="BB64" s="43"/>
      <c r="BC64" s="42"/>
      <c r="BD64" s="43"/>
      <c r="BE64" s="42"/>
      <c r="BF64" s="43"/>
      <c r="BG64" s="42"/>
      <c r="BH64" s="43"/>
    </row>
    <row r="65" ht="42.0" customHeight="1">
      <c r="A65" s="28" t="s">
        <v>53</v>
      </c>
      <c r="B65" s="28"/>
      <c r="C65" s="29">
        <v>64.0</v>
      </c>
      <c r="D65" s="30" t="str">
        <f t="shared" si="1"/>
        <v>Wood Burning Stoves</v>
      </c>
      <c r="E65" s="31" t="s">
        <v>166</v>
      </c>
      <c r="F65" s="29" t="s">
        <v>177</v>
      </c>
      <c r="G65" s="29" t="s">
        <v>177</v>
      </c>
      <c r="H65" s="32"/>
      <c r="I65" s="33">
        <v>13.0</v>
      </c>
      <c r="J65" s="33"/>
      <c r="K65" s="31" t="s">
        <v>64</v>
      </c>
      <c r="L65" s="31" t="s">
        <v>78</v>
      </c>
      <c r="M65" s="31" t="s">
        <v>168</v>
      </c>
      <c r="N65" s="31" t="s">
        <v>168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513</v>
      </c>
      <c r="T65" s="37" t="s">
        <v>179</v>
      </c>
      <c r="U65" s="37" t="s">
        <v>207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514</v>
      </c>
      <c r="AJ65" s="41"/>
      <c r="AK65" s="42"/>
      <c r="AL65" s="43"/>
      <c r="AM65" s="44" t="s">
        <v>515</v>
      </c>
      <c r="AN65" s="43"/>
      <c r="AO65" s="44" t="s">
        <v>516</v>
      </c>
      <c r="AP65" s="43"/>
      <c r="AQ65" s="42"/>
      <c r="AR65" s="43"/>
      <c r="AS65" s="42" t="s">
        <v>517</v>
      </c>
      <c r="AT65" s="43"/>
      <c r="AU65" s="42"/>
      <c r="AV65" s="43"/>
      <c r="AW65" s="42"/>
      <c r="AX65" s="43"/>
      <c r="AY65" s="42" t="s">
        <v>518</v>
      </c>
      <c r="AZ65" s="43"/>
      <c r="BA65" s="42"/>
      <c r="BB65" s="43"/>
      <c r="BC65" s="42"/>
      <c r="BD65" s="43"/>
      <c r="BE65" s="42"/>
      <c r="BF65" s="43"/>
      <c r="BG65" s="42"/>
      <c r="BH65" s="43"/>
    </row>
    <row r="66" ht="42.0" customHeight="1">
      <c r="A66" s="28" t="s">
        <v>53</v>
      </c>
      <c r="B66" s="28"/>
      <c r="C66" s="29">
        <v>65.0</v>
      </c>
      <c r="D66" s="30" t="str">
        <f t="shared" si="1"/>
        <v>Advanced Ecosystems</v>
      </c>
      <c r="E66" s="31" t="s">
        <v>166</v>
      </c>
      <c r="F66" s="29"/>
      <c r="G66" s="29"/>
      <c r="H66" s="32"/>
      <c r="I66" s="33">
        <v>10.0</v>
      </c>
      <c r="J66" s="33"/>
      <c r="K66" s="31" t="s">
        <v>65</v>
      </c>
      <c r="L66" s="31" t="s">
        <v>97</v>
      </c>
      <c r="M66" s="31" t="s">
        <v>76</v>
      </c>
      <c r="N66" s="31" t="s">
        <v>112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519</v>
      </c>
      <c r="S66" s="36">
        <v>0.0</v>
      </c>
      <c r="T66" s="31"/>
      <c r="U66" s="31"/>
      <c r="V66" s="37"/>
      <c r="W66" s="37"/>
      <c r="X66" s="37" t="s">
        <v>186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520</v>
      </c>
      <c r="AJ66" s="47" t="s">
        <v>521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/>
      <c r="AX66" s="43"/>
      <c r="AY66" s="42"/>
      <c r="AZ66" s="43"/>
      <c r="BA66" s="42" t="s">
        <v>522</v>
      </c>
      <c r="BB66" s="43" t="s">
        <v>523</v>
      </c>
      <c r="BC66" s="42" t="s">
        <v>524</v>
      </c>
      <c r="BD66" s="43" t="s">
        <v>524</v>
      </c>
      <c r="BE66" s="42"/>
      <c r="BF66" s="43"/>
      <c r="BG66" s="42"/>
      <c r="BH66" s="43"/>
    </row>
    <row r="67" ht="42.0" customHeight="1">
      <c r="A67" s="28" t="s">
        <v>53</v>
      </c>
      <c r="B67" s="33"/>
      <c r="C67" s="29">
        <v>66.0</v>
      </c>
      <c r="D67" s="30" t="str">
        <f t="shared" si="1"/>
        <v>Artificial Lake</v>
      </c>
      <c r="E67" s="31" t="s">
        <v>166</v>
      </c>
      <c r="F67" s="29"/>
      <c r="G67" s="29"/>
      <c r="H67" s="32"/>
      <c r="I67" s="33">
        <v>13.0</v>
      </c>
      <c r="J67" s="33"/>
      <c r="K67" s="31" t="s">
        <v>65</v>
      </c>
      <c r="L67" s="31" t="s">
        <v>112</v>
      </c>
      <c r="M67" s="31" t="s">
        <v>168</v>
      </c>
      <c r="N67" s="31" t="s">
        <v>168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248</v>
      </c>
      <c r="S67" s="36" t="s">
        <v>525</v>
      </c>
      <c r="T67" s="31"/>
      <c r="U67" s="31"/>
      <c r="V67" s="37"/>
      <c r="W67" s="37"/>
      <c r="X67" s="37" t="s">
        <v>82</v>
      </c>
      <c r="Y67" s="37" t="s">
        <v>187</v>
      </c>
      <c r="Z67" s="37"/>
      <c r="AA67" s="31"/>
      <c r="AB67" s="30" t="str">
        <f t="array" ref="AB67">IFERROR(INDEX(params!$H:$H,MATCH($AA67,params!$G:$G,0)),"")</f>
        <v/>
      </c>
      <c r="AC67" s="51" t="s">
        <v>526</v>
      </c>
      <c r="AD67" s="32"/>
      <c r="AE67" s="31"/>
      <c r="AF67" s="31"/>
      <c r="AG67" s="31"/>
      <c r="AH67" s="30" t="str">
        <f t="shared" si="3"/>
        <v/>
      </c>
      <c r="AI67" s="40" t="s">
        <v>527</v>
      </c>
      <c r="AJ67" s="47" t="s">
        <v>528</v>
      </c>
      <c r="AK67" s="42"/>
      <c r="AL67" s="43"/>
      <c r="AM67" s="42"/>
      <c r="AN67" s="43"/>
      <c r="AO67" s="44"/>
      <c r="AP67" s="48"/>
      <c r="AQ67" s="44"/>
      <c r="AR67" s="48"/>
      <c r="AS67" s="44"/>
      <c r="AT67" s="48"/>
      <c r="AU67" s="44"/>
      <c r="AV67" s="48"/>
      <c r="AW67" s="44"/>
      <c r="AX67" s="48"/>
      <c r="AY67" s="44" t="s">
        <v>525</v>
      </c>
      <c r="AZ67" s="48" t="s">
        <v>529</v>
      </c>
      <c r="BA67" s="44" t="s">
        <v>530</v>
      </c>
      <c r="BB67" s="48" t="s">
        <v>531</v>
      </c>
      <c r="BC67" s="44" t="s">
        <v>217</v>
      </c>
      <c r="BD67" s="48" t="s">
        <v>217</v>
      </c>
      <c r="BE67" s="44"/>
      <c r="BF67" s="48"/>
      <c r="BG67" s="44"/>
      <c r="BH67" s="48"/>
    </row>
    <row r="68" ht="42.0" customHeight="1">
      <c r="A68" s="28" t="s">
        <v>53</v>
      </c>
      <c r="B68" s="33"/>
      <c r="C68" s="29">
        <v>67.0</v>
      </c>
      <c r="D68" s="30" t="str">
        <f t="shared" si="1"/>
        <v>Atmosphere Filtering</v>
      </c>
      <c r="E68" s="31" t="s">
        <v>166</v>
      </c>
      <c r="F68" s="29"/>
      <c r="G68" s="29"/>
      <c r="H68" s="32"/>
      <c r="I68" s="33">
        <v>6.0</v>
      </c>
      <c r="J68" s="33"/>
      <c r="K68" s="31" t="s">
        <v>65</v>
      </c>
      <c r="L68" s="31" t="s">
        <v>83</v>
      </c>
      <c r="M68" s="31" t="s">
        <v>112</v>
      </c>
      <c r="N68" s="31" t="s">
        <v>168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532</v>
      </c>
      <c r="S68" s="36" t="s">
        <v>533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534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/>
      <c r="AV68" s="43"/>
      <c r="AW68" s="42"/>
      <c r="AX68" s="43"/>
      <c r="AY68" s="42" t="s">
        <v>533</v>
      </c>
      <c r="AZ68" s="43"/>
      <c r="BA68" s="42" t="s">
        <v>535</v>
      </c>
      <c r="BB68" s="43"/>
      <c r="BC68" s="42" t="s">
        <v>536</v>
      </c>
      <c r="BD68" s="43"/>
      <c r="BE68" s="42"/>
      <c r="BF68" s="43"/>
      <c r="BG68" s="42"/>
      <c r="BH68" s="43"/>
    </row>
    <row r="69" ht="42.0" customHeight="1">
      <c r="A69" s="28" t="s">
        <v>53</v>
      </c>
      <c r="B69" s="33"/>
      <c r="C69" s="29">
        <v>68.0</v>
      </c>
      <c r="D69" s="30" t="str">
        <f t="shared" si="1"/>
        <v>Breathing Filters</v>
      </c>
      <c r="E69" s="31" t="s">
        <v>166</v>
      </c>
      <c r="F69" s="29"/>
      <c r="G69" s="29"/>
      <c r="H69" s="32"/>
      <c r="I69" s="33">
        <v>9.0</v>
      </c>
      <c r="J69" s="33"/>
      <c r="K69" s="31" t="s">
        <v>65</v>
      </c>
      <c r="L69" s="31" t="s">
        <v>112</v>
      </c>
      <c r="M69" s="31" t="s">
        <v>168</v>
      </c>
      <c r="N69" s="31" t="s">
        <v>168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387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537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/>
      <c r="AX69" s="43"/>
      <c r="AY69" s="42"/>
      <c r="AZ69" s="43"/>
      <c r="BA69" s="42" t="s">
        <v>538</v>
      </c>
      <c r="BB69" s="43"/>
      <c r="BC69" s="42" t="s">
        <v>243</v>
      </c>
      <c r="BD69" s="43"/>
      <c r="BE69" s="42"/>
      <c r="BF69" s="43"/>
      <c r="BG69" s="42"/>
      <c r="BH69" s="43"/>
    </row>
    <row r="70" ht="42.0" customHeight="1">
      <c r="A70" s="28" t="s">
        <v>53</v>
      </c>
      <c r="B70" s="33"/>
      <c r="C70" s="29">
        <v>69.0</v>
      </c>
      <c r="D70" s="30" t="str">
        <f t="shared" si="1"/>
        <v>Bribed Committee</v>
      </c>
      <c r="E70" s="31" t="s">
        <v>166</v>
      </c>
      <c r="F70" s="29"/>
      <c r="G70" s="29"/>
      <c r="H70" s="32"/>
      <c r="I70" s="33">
        <v>5.0</v>
      </c>
      <c r="J70" s="33"/>
      <c r="K70" s="31" t="s">
        <v>65</v>
      </c>
      <c r="L70" s="31" t="s">
        <v>98</v>
      </c>
      <c r="M70" s="31" t="s">
        <v>112</v>
      </c>
      <c r="N70" s="31" t="s">
        <v>168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539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540</v>
      </c>
      <c r="AJ70" s="47" t="s">
        <v>541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/>
      <c r="AV70" s="43"/>
      <c r="AW70" s="44"/>
      <c r="AX70" s="43"/>
      <c r="AY70" s="44" t="s">
        <v>542</v>
      </c>
      <c r="AZ70" s="43" t="s">
        <v>543</v>
      </c>
      <c r="BA70" s="44"/>
      <c r="BB70" s="43"/>
      <c r="BC70" s="44"/>
      <c r="BD70" s="43"/>
      <c r="BE70" s="44"/>
      <c r="BF70" s="43"/>
      <c r="BG70" s="44"/>
      <c r="BH70" s="43"/>
    </row>
    <row r="71" ht="42.0" customHeight="1">
      <c r="A71" s="28" t="s">
        <v>53</v>
      </c>
      <c r="B71" s="33"/>
      <c r="C71" s="29">
        <v>70.0</v>
      </c>
      <c r="D71" s="30" t="str">
        <f t="shared" si="1"/>
        <v>Business Contacts</v>
      </c>
      <c r="E71" s="31" t="s">
        <v>166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168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544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545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/>
      <c r="AV71" s="43"/>
      <c r="AW71" s="42"/>
      <c r="AX71" s="43"/>
      <c r="AY71" s="42" t="s">
        <v>544</v>
      </c>
      <c r="AZ71" s="43"/>
      <c r="BA71" s="42"/>
      <c r="BB71" s="43"/>
      <c r="BC71" s="42"/>
      <c r="BD71" s="43"/>
      <c r="BE71" s="42"/>
      <c r="BF71" s="43"/>
      <c r="BG71" s="42"/>
      <c r="BH71" s="43"/>
    </row>
    <row r="72" ht="42.0" customHeight="1">
      <c r="A72" s="28" t="s">
        <v>56</v>
      </c>
      <c r="B72" s="28" t="s">
        <v>546</v>
      </c>
      <c r="C72" s="29">
        <v>71.0</v>
      </c>
      <c r="D72" s="30" t="str">
        <f t="shared" si="1"/>
        <v>CEO's Favorite Project</v>
      </c>
      <c r="E72" s="31" t="s">
        <v>166</v>
      </c>
      <c r="F72" s="29"/>
      <c r="G72" s="29"/>
      <c r="H72" s="32"/>
      <c r="I72" s="33">
        <v>3.0</v>
      </c>
      <c r="J72" s="33"/>
      <c r="K72" s="31" t="s">
        <v>65</v>
      </c>
      <c r="L72" s="31" t="s">
        <v>112</v>
      </c>
      <c r="M72" s="31" t="s">
        <v>168</v>
      </c>
      <c r="N72" s="31" t="s">
        <v>168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547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548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/>
      <c r="AV72" s="43"/>
      <c r="AW72" s="42"/>
      <c r="AX72" s="43"/>
      <c r="AY72" s="42" t="s">
        <v>547</v>
      </c>
      <c r="AZ72" s="43"/>
      <c r="BA72" s="42"/>
      <c r="BB72" s="43"/>
      <c r="BC72" s="42"/>
      <c r="BD72" s="43"/>
      <c r="BE72" s="42"/>
      <c r="BF72" s="43"/>
      <c r="BG72" s="42"/>
      <c r="BH72" s="43"/>
    </row>
    <row r="73" ht="42.0" customHeight="1">
      <c r="A73" s="28" t="s">
        <v>53</v>
      </c>
      <c r="B73" s="33"/>
      <c r="C73" s="29">
        <v>72.0</v>
      </c>
      <c r="D73" s="30" t="str">
        <f t="shared" si="1"/>
        <v>Colonizer Training Camp</v>
      </c>
      <c r="E73" s="31" t="s">
        <v>166</v>
      </c>
      <c r="F73" s="29"/>
      <c r="G73" s="29"/>
      <c r="H73" s="32"/>
      <c r="I73" s="33">
        <v>10.0</v>
      </c>
      <c r="J73" s="33"/>
      <c r="K73" s="31" t="s">
        <v>65</v>
      </c>
      <c r="L73" s="31" t="s">
        <v>78</v>
      </c>
      <c r="M73" s="31" t="s">
        <v>101</v>
      </c>
      <c r="N73" s="31" t="s">
        <v>112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549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550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/>
      <c r="AX73" s="43"/>
      <c r="AY73" s="42"/>
      <c r="AZ73" s="43"/>
      <c r="BA73" s="42" t="s">
        <v>551</v>
      </c>
      <c r="BB73" s="43"/>
      <c r="BC73" s="42" t="s">
        <v>243</v>
      </c>
      <c r="BD73" s="43"/>
      <c r="BE73" s="42"/>
      <c r="BF73" s="43"/>
      <c r="BG73" s="42"/>
      <c r="BH73" s="43"/>
    </row>
    <row r="74" ht="42.0" customHeight="1">
      <c r="A74" s="28" t="s">
        <v>53</v>
      </c>
      <c r="B74" s="33"/>
      <c r="C74" s="29">
        <v>73.0</v>
      </c>
      <c r="D74" s="30" t="str">
        <f t="shared" si="1"/>
        <v>Comet</v>
      </c>
      <c r="E74" s="31" t="s">
        <v>166</v>
      </c>
      <c r="F74" s="29"/>
      <c r="G74" s="29"/>
      <c r="H74" s="32"/>
      <c r="I74" s="33">
        <v>25.0</v>
      </c>
      <c r="J74" s="33"/>
      <c r="K74" s="31" t="s">
        <v>65</v>
      </c>
      <c r="L74" s="31" t="s">
        <v>83</v>
      </c>
      <c r="M74" s="31" t="s">
        <v>112</v>
      </c>
      <c r="N74" s="31" t="s">
        <v>168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552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553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2"/>
      <c r="AV74" s="43"/>
      <c r="AW74" s="42"/>
      <c r="AX74" s="43"/>
      <c r="AY74" s="44" t="s">
        <v>554</v>
      </c>
      <c r="AZ74" s="43"/>
      <c r="BA74" s="42"/>
      <c r="BB74" s="43"/>
      <c r="BC74" s="42"/>
      <c r="BD74" s="43"/>
      <c r="BE74" s="42"/>
      <c r="BF74" s="43"/>
      <c r="BG74" s="42"/>
      <c r="BH74" s="43"/>
    </row>
    <row r="75" ht="42.0" customHeight="1">
      <c r="A75" s="28" t="s">
        <v>53</v>
      </c>
      <c r="B75" s="33"/>
      <c r="C75" s="29">
        <v>74.0</v>
      </c>
      <c r="D75" s="30" t="str">
        <f t="shared" si="1"/>
        <v>Convoy from Europa</v>
      </c>
      <c r="E75" s="31" t="s">
        <v>166</v>
      </c>
      <c r="F75" s="29"/>
      <c r="G75" s="29"/>
      <c r="H75" s="32"/>
      <c r="I75" s="33">
        <v>14.0</v>
      </c>
      <c r="J75" s="33"/>
      <c r="K75" s="31" t="s">
        <v>65</v>
      </c>
      <c r="L75" s="31" t="s">
        <v>83</v>
      </c>
      <c r="M75" s="31" t="s">
        <v>112</v>
      </c>
      <c r="N75" s="31" t="s">
        <v>168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555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556</v>
      </c>
      <c r="AJ75" s="47" t="s">
        <v>557</v>
      </c>
      <c r="AK75" s="42"/>
      <c r="AL75" s="43"/>
      <c r="AM75" s="42"/>
      <c r="AN75" s="43"/>
      <c r="AO75" s="44"/>
      <c r="AP75" s="48"/>
      <c r="AQ75" s="44"/>
      <c r="AR75" s="48"/>
      <c r="AS75" s="44"/>
      <c r="AT75" s="48"/>
      <c r="AU75" s="44"/>
      <c r="AV75" s="48"/>
      <c r="AW75" s="44"/>
      <c r="AX75" s="48"/>
      <c r="AY75" s="44" t="s">
        <v>558</v>
      </c>
      <c r="AZ75" s="48" t="s">
        <v>559</v>
      </c>
      <c r="BA75" s="44"/>
      <c r="BB75" s="48"/>
      <c r="BC75" s="44"/>
      <c r="BD75" s="48"/>
      <c r="BE75" s="44"/>
      <c r="BF75" s="48"/>
      <c r="BG75" s="44"/>
      <c r="BH75" s="48"/>
    </row>
    <row r="76" ht="42.0" customHeight="1">
      <c r="A76" s="28" t="s">
        <v>53</v>
      </c>
      <c r="B76" s="33"/>
      <c r="C76" s="29">
        <v>75.0</v>
      </c>
      <c r="D76" s="30" t="str">
        <f t="shared" si="1"/>
        <v>Crater</v>
      </c>
      <c r="E76" s="31" t="s">
        <v>166</v>
      </c>
      <c r="F76" s="29"/>
      <c r="G76" s="29"/>
      <c r="H76" s="32"/>
      <c r="I76" s="33">
        <v>7.0</v>
      </c>
      <c r="J76" s="33"/>
      <c r="K76" s="31" t="s">
        <v>65</v>
      </c>
      <c r="L76" s="31" t="s">
        <v>112</v>
      </c>
      <c r="M76" s="31" t="s">
        <v>168</v>
      </c>
      <c r="N76" s="31" t="s">
        <v>168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560</v>
      </c>
      <c r="S76" s="36" t="s">
        <v>525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561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/>
      <c r="AV76" s="43"/>
      <c r="AW76" s="42"/>
      <c r="AX76" s="43"/>
      <c r="AY76" s="42" t="s">
        <v>525</v>
      </c>
      <c r="AZ76" s="43"/>
      <c r="BA76" s="42" t="s">
        <v>562</v>
      </c>
      <c r="BB76" s="43"/>
      <c r="BC76" s="42" t="s">
        <v>563</v>
      </c>
      <c r="BD76" s="43"/>
      <c r="BE76" s="42"/>
      <c r="BF76" s="43"/>
      <c r="BG76" s="42"/>
      <c r="BH76" s="43"/>
    </row>
    <row r="77" ht="42.0" customHeight="1">
      <c r="A77" s="28" t="s">
        <v>53</v>
      </c>
      <c r="B77" s="33"/>
      <c r="C77" s="29">
        <v>76.0</v>
      </c>
      <c r="D77" s="30" t="str">
        <f t="shared" si="1"/>
        <v>Deimos Down</v>
      </c>
      <c r="E77" s="31" t="s">
        <v>166</v>
      </c>
      <c r="F77" s="29"/>
      <c r="G77" s="29"/>
      <c r="H77" s="32"/>
      <c r="I77" s="33">
        <v>30.0</v>
      </c>
      <c r="J77" s="33"/>
      <c r="K77" s="31" t="s">
        <v>65</v>
      </c>
      <c r="L77" s="31" t="s">
        <v>83</v>
      </c>
      <c r="M77" s="31" t="s">
        <v>112</v>
      </c>
      <c r="N77" s="31" t="s">
        <v>168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564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565</v>
      </c>
      <c r="AJ77" s="47" t="s">
        <v>566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/>
      <c r="AV77" s="43"/>
      <c r="AW77" s="44"/>
      <c r="AX77" s="43"/>
      <c r="AY77" s="44" t="s">
        <v>567</v>
      </c>
      <c r="AZ77" s="43" t="s">
        <v>568</v>
      </c>
      <c r="BA77" s="44"/>
      <c r="BB77" s="43"/>
      <c r="BC77" s="44"/>
      <c r="BD77" s="43"/>
      <c r="BE77" s="44"/>
      <c r="BF77" s="43"/>
      <c r="BG77" s="44"/>
      <c r="BH77" s="43"/>
    </row>
    <row r="78" ht="42.0" customHeight="1">
      <c r="A78" s="28" t="s">
        <v>53</v>
      </c>
      <c r="B78" s="33"/>
      <c r="C78" s="29">
        <v>77.0</v>
      </c>
      <c r="D78" s="30" t="str">
        <f t="shared" si="1"/>
        <v>Giant Ice Asteroid</v>
      </c>
      <c r="E78" s="31" t="s">
        <v>166</v>
      </c>
      <c r="F78" s="29"/>
      <c r="G78" s="29"/>
      <c r="H78" s="32"/>
      <c r="I78" s="33">
        <v>36.0</v>
      </c>
      <c r="J78" s="33"/>
      <c r="K78" s="31" t="s">
        <v>65</v>
      </c>
      <c r="L78" s="31" t="s">
        <v>83</v>
      </c>
      <c r="M78" s="31" t="s">
        <v>112</v>
      </c>
      <c r="N78" s="31" t="s">
        <v>168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569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570</v>
      </c>
      <c r="AJ78" s="47" t="s">
        <v>571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/>
      <c r="AV78" s="43"/>
      <c r="AW78" s="44"/>
      <c r="AX78" s="43"/>
      <c r="AY78" s="44" t="s">
        <v>572</v>
      </c>
      <c r="AZ78" s="43" t="s">
        <v>573</v>
      </c>
      <c r="BA78" s="44"/>
      <c r="BB78" s="43"/>
      <c r="BC78" s="44"/>
      <c r="BD78" s="43"/>
      <c r="BE78" s="44"/>
      <c r="BF78" s="43"/>
      <c r="BG78" s="44"/>
      <c r="BH78" s="43"/>
    </row>
    <row r="79" ht="42.0" customHeight="1">
      <c r="A79" s="28" t="s">
        <v>53</v>
      </c>
      <c r="B79" s="33"/>
      <c r="C79" s="29">
        <v>78.0</v>
      </c>
      <c r="D79" s="30" t="str">
        <f t="shared" si="1"/>
        <v>Ice Asteroid</v>
      </c>
      <c r="E79" s="31" t="s">
        <v>166</v>
      </c>
      <c r="F79" s="29"/>
      <c r="G79" s="29"/>
      <c r="H79" s="32"/>
      <c r="I79" s="33">
        <v>21.0</v>
      </c>
      <c r="J79" s="33"/>
      <c r="K79" s="31" t="s">
        <v>65</v>
      </c>
      <c r="L79" s="31" t="s">
        <v>83</v>
      </c>
      <c r="M79" s="31" t="s">
        <v>112</v>
      </c>
      <c r="N79" s="31" t="s">
        <v>168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574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575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/>
      <c r="AV79" s="43"/>
      <c r="AW79" s="42"/>
      <c r="AX79" s="43"/>
      <c r="AY79" s="42" t="s">
        <v>574</v>
      </c>
      <c r="AZ79" s="43"/>
      <c r="BA79" s="42"/>
      <c r="BB79" s="43"/>
      <c r="BC79" s="42"/>
      <c r="BD79" s="43"/>
      <c r="BE79" s="42"/>
      <c r="BF79" s="43"/>
      <c r="BG79" s="42"/>
      <c r="BH79" s="43"/>
    </row>
    <row r="80" ht="42.0" customHeight="1">
      <c r="A80" s="28" t="s">
        <v>53</v>
      </c>
      <c r="B80" s="33"/>
      <c r="C80" s="29">
        <v>79.0</v>
      </c>
      <c r="D80" s="30" t="str">
        <f t="shared" si="1"/>
        <v>Ice Cap Melting</v>
      </c>
      <c r="E80" s="31" t="s">
        <v>166</v>
      </c>
      <c r="F80" s="29"/>
      <c r="G80" s="29"/>
      <c r="H80" s="32"/>
      <c r="I80" s="33">
        <v>4.0</v>
      </c>
      <c r="J80" s="33"/>
      <c r="K80" s="31" t="s">
        <v>65</v>
      </c>
      <c r="L80" s="31" t="s">
        <v>112</v>
      </c>
      <c r="M80" s="31" t="s">
        <v>168</v>
      </c>
      <c r="N80" s="31" t="s">
        <v>168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576</v>
      </c>
      <c r="S80" s="36" t="s">
        <v>525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577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/>
      <c r="AV80" s="43"/>
      <c r="AW80" s="42"/>
      <c r="AX80" s="43"/>
      <c r="AY80" s="42" t="s">
        <v>525</v>
      </c>
      <c r="AZ80" s="43"/>
      <c r="BA80" s="42" t="s">
        <v>578</v>
      </c>
      <c r="BB80" s="43"/>
      <c r="BC80" s="42" t="s">
        <v>217</v>
      </c>
      <c r="BD80" s="43"/>
      <c r="BE80" s="42"/>
      <c r="BF80" s="43"/>
      <c r="BG80" s="42"/>
      <c r="BH80" s="43"/>
    </row>
    <row r="81" ht="42.0" customHeight="1">
      <c r="A81" s="28" t="s">
        <v>53</v>
      </c>
      <c r="B81" s="28"/>
      <c r="C81" s="29">
        <v>80.0</v>
      </c>
      <c r="D81" s="30" t="str">
        <f t="shared" si="1"/>
        <v>Imported Hydrogen</v>
      </c>
      <c r="E81" s="31" t="s">
        <v>166</v>
      </c>
      <c r="F81" s="29"/>
      <c r="G81" s="29"/>
      <c r="H81" s="32"/>
      <c r="I81" s="33">
        <v>17.0</v>
      </c>
      <c r="J81" s="33"/>
      <c r="K81" s="31" t="s">
        <v>65</v>
      </c>
      <c r="L81" s="31" t="s">
        <v>83</v>
      </c>
      <c r="M81" s="31" t="s">
        <v>98</v>
      </c>
      <c r="N81" s="31" t="s">
        <v>112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579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580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/>
      <c r="AV81" s="43"/>
      <c r="AW81" s="42"/>
      <c r="AX81" s="43"/>
      <c r="AY81" s="42" t="s">
        <v>581</v>
      </c>
      <c r="AZ81" s="43"/>
      <c r="BA81" s="42"/>
      <c r="BB81" s="43"/>
      <c r="BC81" s="42"/>
      <c r="BD81" s="43"/>
      <c r="BE81" s="42"/>
      <c r="BF81" s="43"/>
      <c r="BG81" s="42"/>
      <c r="BH81" s="43"/>
    </row>
    <row r="82" ht="42.0" customHeight="1">
      <c r="A82" s="28" t="s">
        <v>53</v>
      </c>
      <c r="B82" s="33"/>
      <c r="C82" s="29">
        <v>81.0</v>
      </c>
      <c r="D82" s="30" t="str">
        <f t="shared" si="1"/>
        <v>Imported Nitrogen</v>
      </c>
      <c r="E82" s="31" t="s">
        <v>166</v>
      </c>
      <c r="F82" s="29"/>
      <c r="G82" s="29"/>
      <c r="H82" s="32"/>
      <c r="I82" s="33">
        <v>20.0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582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583</v>
      </c>
      <c r="AJ82" s="47" t="s">
        <v>584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/>
      <c r="AV82" s="43"/>
      <c r="AW82" s="44"/>
      <c r="AX82" s="43"/>
      <c r="AY82" s="44" t="s">
        <v>585</v>
      </c>
      <c r="AZ82" s="43" t="s">
        <v>586</v>
      </c>
      <c r="BA82" s="44"/>
      <c r="BB82" s="43"/>
      <c r="BC82" s="44"/>
      <c r="BD82" s="43"/>
      <c r="BE82" s="44"/>
      <c r="BF82" s="43"/>
      <c r="BG82" s="44"/>
      <c r="BH82" s="43"/>
    </row>
    <row r="83" ht="42.0" customHeight="1">
      <c r="A83" s="28" t="s">
        <v>53</v>
      </c>
      <c r="B83" s="33"/>
      <c r="C83" s="29">
        <v>82.0</v>
      </c>
      <c r="D83" s="30" t="str">
        <f t="shared" si="1"/>
        <v>Interstellar Colony Ship</v>
      </c>
      <c r="E83" s="31" t="s">
        <v>166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423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587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/>
      <c r="AX83" s="43"/>
      <c r="AY83" s="42"/>
      <c r="AZ83" s="43"/>
      <c r="BA83" s="42" t="s">
        <v>432</v>
      </c>
      <c r="BB83" s="43"/>
      <c r="BC83" s="42" t="s">
        <v>588</v>
      </c>
      <c r="BD83" s="43"/>
      <c r="BE83" s="42"/>
      <c r="BF83" s="43"/>
      <c r="BG83" s="42"/>
      <c r="BH83" s="43"/>
    </row>
    <row r="84" ht="42.0" customHeight="1">
      <c r="A84" s="28" t="s">
        <v>53</v>
      </c>
      <c r="B84" s="33"/>
      <c r="C84" s="29">
        <v>83.0</v>
      </c>
      <c r="D84" s="30" t="str">
        <f t="shared" si="1"/>
        <v>Invention Contest</v>
      </c>
      <c r="E84" s="31" t="s">
        <v>166</v>
      </c>
      <c r="F84" s="29"/>
      <c r="G84" s="29"/>
      <c r="H84" s="32"/>
      <c r="I84" s="33">
        <v>1.0</v>
      </c>
      <c r="J84" s="33"/>
      <c r="K84" s="31" t="s">
        <v>65</v>
      </c>
      <c r="L84" s="31" t="s">
        <v>87</v>
      </c>
      <c r="M84" s="31" t="s">
        <v>112</v>
      </c>
      <c r="N84" s="31" t="s">
        <v>168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589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590</v>
      </c>
      <c r="AJ84" s="47" t="s">
        <v>591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/>
      <c r="AV84" s="43"/>
      <c r="AW84" s="44"/>
      <c r="AX84" s="43"/>
      <c r="AY84" s="44" t="s">
        <v>589</v>
      </c>
      <c r="AZ84" s="43" t="s">
        <v>592</v>
      </c>
      <c r="BA84" s="44"/>
      <c r="BB84" s="43"/>
      <c r="BC84" s="44"/>
      <c r="BD84" s="43"/>
      <c r="BE84" s="44"/>
      <c r="BF84" s="43"/>
      <c r="BG84" s="44"/>
      <c r="BH84" s="43"/>
    </row>
    <row r="85" ht="42.0" customHeight="1">
      <c r="A85" s="28" t="s">
        <v>53</v>
      </c>
      <c r="B85" s="33"/>
      <c r="C85" s="29">
        <v>84.0</v>
      </c>
      <c r="D85" s="30" t="str">
        <f t="shared" si="1"/>
        <v>Investment Loan</v>
      </c>
      <c r="E85" s="31" t="s">
        <v>166</v>
      </c>
      <c r="F85" s="29"/>
      <c r="G85" s="29"/>
      <c r="H85" s="32"/>
      <c r="I85" s="33">
        <v>1.0</v>
      </c>
      <c r="J85" s="33"/>
      <c r="K85" s="31" t="s">
        <v>65</v>
      </c>
      <c r="L85" s="31" t="s">
        <v>98</v>
      </c>
      <c r="M85" s="37" t="s">
        <v>112</v>
      </c>
      <c r="N85" s="31" t="s">
        <v>168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593</v>
      </c>
      <c r="S85" s="36" t="s">
        <v>594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595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/>
      <c r="AV85" s="43"/>
      <c r="AW85" s="42"/>
      <c r="AX85" s="43"/>
      <c r="AY85" s="42" t="s">
        <v>594</v>
      </c>
      <c r="AZ85" s="43"/>
      <c r="BA85" s="42" t="s">
        <v>596</v>
      </c>
      <c r="BB85" s="43"/>
      <c r="BC85" s="42" t="s">
        <v>597</v>
      </c>
      <c r="BD85" s="43"/>
      <c r="BE85" s="42"/>
      <c r="BF85" s="43"/>
      <c r="BG85" s="42"/>
      <c r="BH85" s="43"/>
    </row>
    <row r="86" ht="42.0" customHeight="1">
      <c r="A86" s="28" t="s">
        <v>53</v>
      </c>
      <c r="B86" s="33"/>
      <c r="C86" s="29">
        <v>85.0</v>
      </c>
      <c r="D86" s="30" t="str">
        <f t="shared" si="1"/>
        <v>Lagrange Observatory</v>
      </c>
      <c r="E86" s="31" t="s">
        <v>166</v>
      </c>
      <c r="F86" s="29"/>
      <c r="G86" s="29"/>
      <c r="H86" s="32"/>
      <c r="I86" s="33">
        <v>7.0</v>
      </c>
      <c r="J86" s="33"/>
      <c r="K86" s="31" t="s">
        <v>65</v>
      </c>
      <c r="L86" s="31" t="s">
        <v>87</v>
      </c>
      <c r="M86" s="31" t="s">
        <v>83</v>
      </c>
      <c r="N86" s="31" t="s">
        <v>112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598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599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/>
      <c r="AV86" s="43"/>
      <c r="AW86" s="42"/>
      <c r="AX86" s="43"/>
      <c r="AY86" s="42" t="s">
        <v>598</v>
      </c>
      <c r="AZ86" s="43"/>
      <c r="BA86" s="42"/>
      <c r="BB86" s="43"/>
      <c r="BC86" s="42"/>
      <c r="BD86" s="43"/>
      <c r="BE86" s="42"/>
      <c r="BF86" s="43"/>
      <c r="BG86" s="42"/>
      <c r="BH86" s="43"/>
    </row>
    <row r="87" ht="42.0" customHeight="1">
      <c r="A87" s="28" t="s">
        <v>53</v>
      </c>
      <c r="B87" s="33"/>
      <c r="C87" s="29">
        <v>86.0</v>
      </c>
      <c r="D87" s="30" t="str">
        <f t="shared" si="1"/>
        <v>Lake Marineris</v>
      </c>
      <c r="E87" s="31" t="s">
        <v>166</v>
      </c>
      <c r="F87" s="29"/>
      <c r="G87" s="29"/>
      <c r="H87" s="32"/>
      <c r="I87" s="33">
        <v>17.0</v>
      </c>
      <c r="J87" s="33"/>
      <c r="K87" s="31" t="s">
        <v>65</v>
      </c>
      <c r="L87" s="31" t="s">
        <v>112</v>
      </c>
      <c r="M87" s="31" t="s">
        <v>168</v>
      </c>
      <c r="N87" s="31" t="s">
        <v>168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248</v>
      </c>
      <c r="S87" s="36" t="s">
        <v>574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600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/>
      <c r="AV87" s="43"/>
      <c r="AW87" s="42"/>
      <c r="AX87" s="43"/>
      <c r="AY87" s="42" t="s">
        <v>574</v>
      </c>
      <c r="AZ87" s="43"/>
      <c r="BA87" s="42" t="s">
        <v>601</v>
      </c>
      <c r="BB87" s="43"/>
      <c r="BC87" s="42" t="s">
        <v>217</v>
      </c>
      <c r="BD87" s="43"/>
      <c r="BE87" s="42"/>
      <c r="BF87" s="43"/>
      <c r="BG87" s="42"/>
      <c r="BH87" s="43"/>
    </row>
    <row r="88" ht="42.0" customHeight="1">
      <c r="A88" s="28" t="s">
        <v>53</v>
      </c>
      <c r="B88" s="28"/>
      <c r="C88" s="29">
        <v>87.0</v>
      </c>
      <c r="D88" s="30" t="str">
        <f t="shared" si="1"/>
        <v>Large Convoy</v>
      </c>
      <c r="E88" s="31" t="s">
        <v>166</v>
      </c>
      <c r="F88" s="29"/>
      <c r="G88" s="29"/>
      <c r="H88" s="32"/>
      <c r="I88" s="33">
        <v>36.0</v>
      </c>
      <c r="J88" s="33"/>
      <c r="K88" s="31" t="s">
        <v>65</v>
      </c>
      <c r="L88" s="31" t="s">
        <v>83</v>
      </c>
      <c r="M88" s="31" t="s">
        <v>98</v>
      </c>
      <c r="N88" s="31" t="s">
        <v>112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602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603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2"/>
      <c r="AV88" s="43"/>
      <c r="AW88" s="42"/>
      <c r="AX88" s="43"/>
      <c r="AY88" s="44" t="s">
        <v>604</v>
      </c>
      <c r="AZ88" s="43"/>
      <c r="BA88" s="42"/>
      <c r="BB88" s="43"/>
      <c r="BC88" s="42"/>
      <c r="BD88" s="43"/>
      <c r="BE88" s="42"/>
      <c r="BF88" s="43"/>
      <c r="BG88" s="42"/>
      <c r="BH88" s="43"/>
    </row>
    <row r="89" ht="42.0" customHeight="1">
      <c r="A89" s="28" t="s">
        <v>53</v>
      </c>
      <c r="B89" s="28"/>
      <c r="C89" s="29">
        <v>88.0</v>
      </c>
      <c r="D89" s="30" t="str">
        <f t="shared" si="1"/>
        <v>Lava Flows</v>
      </c>
      <c r="E89" s="31" t="s">
        <v>166</v>
      </c>
      <c r="F89" s="29"/>
      <c r="G89" s="29"/>
      <c r="H89" s="32"/>
      <c r="I89" s="33">
        <v>17.0</v>
      </c>
      <c r="J89" s="33"/>
      <c r="K89" s="31" t="s">
        <v>65</v>
      </c>
      <c r="L89" s="31" t="s">
        <v>112</v>
      </c>
      <c r="M89" s="31" t="s">
        <v>168</v>
      </c>
      <c r="N89" s="31" t="s">
        <v>168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605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606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/>
      <c r="AV89" s="43"/>
      <c r="AW89" s="42"/>
      <c r="AX89" s="43"/>
      <c r="AY89" s="42" t="s">
        <v>605</v>
      </c>
      <c r="AZ89" s="43"/>
      <c r="BA89" s="42"/>
      <c r="BB89" s="43"/>
      <c r="BC89" s="42"/>
      <c r="BD89" s="43"/>
      <c r="BE89" s="42"/>
      <c r="BF89" s="43"/>
      <c r="BG89" s="42"/>
      <c r="BH89" s="43"/>
    </row>
    <row r="90" ht="42.0" customHeight="1">
      <c r="A90" s="28" t="s">
        <v>53</v>
      </c>
      <c r="B90" s="28"/>
      <c r="C90" s="29">
        <v>89.0</v>
      </c>
      <c r="D90" s="30" t="str">
        <f t="shared" si="1"/>
        <v>Local Heat Trapping</v>
      </c>
      <c r="E90" s="31" t="s">
        <v>166</v>
      </c>
      <c r="F90" s="29"/>
      <c r="G90" s="29"/>
      <c r="H90" s="32"/>
      <c r="I90" s="33">
        <v>0.0</v>
      </c>
      <c r="J90" s="33"/>
      <c r="K90" s="31" t="s">
        <v>65</v>
      </c>
      <c r="L90" s="31" t="s">
        <v>112</v>
      </c>
      <c r="M90" s="31" t="s">
        <v>168</v>
      </c>
      <c r="N90" s="31" t="s">
        <v>168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607</v>
      </c>
      <c r="S90" s="36" t="s">
        <v>608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609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/>
      <c r="AV90" s="43"/>
      <c r="AW90" s="42"/>
      <c r="AX90" s="43"/>
      <c r="AY90" s="42" t="s">
        <v>608</v>
      </c>
      <c r="AZ90" s="43"/>
      <c r="BA90" s="42" t="s">
        <v>610</v>
      </c>
      <c r="BB90" s="43"/>
      <c r="BC90" s="42" t="s">
        <v>611</v>
      </c>
      <c r="BD90" s="43"/>
      <c r="BE90" s="42"/>
      <c r="BF90" s="43"/>
      <c r="BG90" s="42"/>
      <c r="BH90" s="43"/>
    </row>
    <row r="91" ht="42.0" customHeight="1">
      <c r="A91" s="28" t="s">
        <v>53</v>
      </c>
      <c r="B91" s="33"/>
      <c r="C91" s="29">
        <v>90.0</v>
      </c>
      <c r="D91" s="30" t="str">
        <f t="shared" si="1"/>
        <v>Mangrove</v>
      </c>
      <c r="E91" s="31" t="s">
        <v>166</v>
      </c>
      <c r="F91" s="29"/>
      <c r="G91" s="29"/>
      <c r="H91" s="32"/>
      <c r="I91" s="33">
        <v>12.0</v>
      </c>
      <c r="J91" s="33"/>
      <c r="K91" s="31" t="s">
        <v>65</v>
      </c>
      <c r="L91" s="31" t="s">
        <v>100</v>
      </c>
      <c r="M91" s="31" t="s">
        <v>112</v>
      </c>
      <c r="N91" s="31" t="s">
        <v>168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576</v>
      </c>
      <c r="S91" s="36" t="s">
        <v>612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613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/>
      <c r="AV91" s="43"/>
      <c r="AW91" s="42"/>
      <c r="AX91" s="43"/>
      <c r="AY91" s="42" t="s">
        <v>612</v>
      </c>
      <c r="AZ91" s="43"/>
      <c r="BA91" s="42" t="s">
        <v>578</v>
      </c>
      <c r="BB91" s="43"/>
      <c r="BC91" s="42" t="s">
        <v>217</v>
      </c>
      <c r="BD91" s="43"/>
      <c r="BE91" s="42"/>
      <c r="BF91" s="43"/>
      <c r="BG91" s="42"/>
      <c r="BH91" s="43"/>
    </row>
    <row r="92" ht="42.0" customHeight="1">
      <c r="A92" s="28" t="s">
        <v>53</v>
      </c>
      <c r="B92" s="33"/>
      <c r="C92" s="29">
        <v>91.0</v>
      </c>
      <c r="D92" s="30" t="str">
        <f t="shared" si="1"/>
        <v>Nitrogen-Rich Asteroid</v>
      </c>
      <c r="E92" s="31" t="s">
        <v>166</v>
      </c>
      <c r="F92" s="29"/>
      <c r="G92" s="29"/>
      <c r="H92" s="32"/>
      <c r="I92" s="33">
        <v>30.0</v>
      </c>
      <c r="J92" s="33"/>
      <c r="K92" s="31" t="s">
        <v>65</v>
      </c>
      <c r="L92" s="31" t="s">
        <v>83</v>
      </c>
      <c r="M92" s="31" t="s">
        <v>112</v>
      </c>
      <c r="N92" s="31" t="s">
        <v>168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614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615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/>
      <c r="AV92" s="43"/>
      <c r="AW92" s="42"/>
      <c r="AX92" s="43"/>
      <c r="AY92" s="42" t="s">
        <v>616</v>
      </c>
      <c r="AZ92" s="43"/>
      <c r="BA92" s="42"/>
      <c r="BB92" s="43"/>
      <c r="BC92" s="42"/>
      <c r="BD92" s="43"/>
      <c r="BE92" s="42"/>
      <c r="BF92" s="43"/>
      <c r="BG92" s="42"/>
      <c r="BH92" s="43"/>
    </row>
    <row r="93" ht="42.0" customHeight="1">
      <c r="A93" s="28" t="s">
        <v>53</v>
      </c>
      <c r="B93" s="33"/>
      <c r="C93" s="29">
        <v>92.0</v>
      </c>
      <c r="D93" s="30" t="str">
        <f t="shared" si="1"/>
        <v>Permafrost Extraction</v>
      </c>
      <c r="E93" s="31" t="s">
        <v>166</v>
      </c>
      <c r="F93" s="29"/>
      <c r="G93" s="29"/>
      <c r="H93" s="32"/>
      <c r="I93" s="33">
        <v>8.0</v>
      </c>
      <c r="J93" s="33"/>
      <c r="K93" s="31" t="s">
        <v>65</v>
      </c>
      <c r="L93" s="31" t="s">
        <v>112</v>
      </c>
      <c r="M93" s="31" t="s">
        <v>168</v>
      </c>
      <c r="N93" s="31" t="s">
        <v>168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248</v>
      </c>
      <c r="S93" s="36" t="s">
        <v>525</v>
      </c>
      <c r="T93" s="31"/>
      <c r="U93" s="31"/>
      <c r="V93" s="37"/>
      <c r="W93" s="37"/>
      <c r="X93" s="37" t="s">
        <v>82</v>
      </c>
      <c r="Y93" s="37" t="s">
        <v>187</v>
      </c>
      <c r="Z93" s="37"/>
      <c r="AA93" s="31"/>
      <c r="AB93" s="30" t="str">
        <f t="array" ref="AB93">IFERROR(INDEX(params!$H:$H,MATCH($AA93,params!$G:$G,0)),"")</f>
        <v/>
      </c>
      <c r="AC93" s="51" t="s">
        <v>526</v>
      </c>
      <c r="AD93" s="32"/>
      <c r="AE93" s="31"/>
      <c r="AF93" s="31"/>
      <c r="AG93" s="31"/>
      <c r="AH93" s="30" t="str">
        <f t="shared" si="3"/>
        <v/>
      </c>
      <c r="AI93" s="40" t="s">
        <v>617</v>
      </c>
      <c r="AJ93" s="47" t="s">
        <v>618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/>
      <c r="AV93" s="43"/>
      <c r="AW93" s="44"/>
      <c r="AX93" s="43"/>
      <c r="AY93" s="44" t="s">
        <v>525</v>
      </c>
      <c r="AZ93" s="43" t="s">
        <v>619</v>
      </c>
      <c r="BA93" s="44" t="s">
        <v>530</v>
      </c>
      <c r="BB93" s="43" t="s">
        <v>531</v>
      </c>
      <c r="BC93" s="44" t="s">
        <v>217</v>
      </c>
      <c r="BD93" s="43" t="s">
        <v>217</v>
      </c>
      <c r="BE93" s="44"/>
      <c r="BF93" s="43"/>
      <c r="BG93" s="44"/>
      <c r="BH93" s="43"/>
    </row>
    <row r="94" ht="42.0" customHeight="1">
      <c r="A94" s="28" t="s">
        <v>53</v>
      </c>
      <c r="B94" s="33"/>
      <c r="C94" s="29">
        <v>93.0</v>
      </c>
      <c r="D94" s="30" t="str">
        <f t="shared" si="1"/>
        <v>Phobos Falls</v>
      </c>
      <c r="E94" s="31" t="s">
        <v>166</v>
      </c>
      <c r="F94" s="29"/>
      <c r="G94" s="29"/>
      <c r="H94" s="32"/>
      <c r="I94" s="33">
        <v>32.0</v>
      </c>
      <c r="J94" s="33"/>
      <c r="K94" s="31" t="s">
        <v>65</v>
      </c>
      <c r="L94" s="31" t="s">
        <v>83</v>
      </c>
      <c r="M94" s="31" t="s">
        <v>112</v>
      </c>
      <c r="N94" s="31" t="s">
        <v>168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620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621</v>
      </c>
      <c r="AJ94" s="47" t="s">
        <v>622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/>
      <c r="AV94" s="43"/>
      <c r="AW94" s="44"/>
      <c r="AX94" s="43"/>
      <c r="AY94" s="44" t="s">
        <v>623</v>
      </c>
      <c r="AZ94" s="43" t="s">
        <v>624</v>
      </c>
      <c r="BA94" s="44"/>
      <c r="BB94" s="43"/>
      <c r="BC94" s="44"/>
      <c r="BD94" s="43"/>
      <c r="BE94" s="44"/>
      <c r="BF94" s="43"/>
      <c r="BG94" s="44"/>
      <c r="BH94" s="43"/>
    </row>
    <row r="95" ht="42.0" customHeight="1">
      <c r="A95" s="28" t="s">
        <v>53</v>
      </c>
      <c r="B95" s="33"/>
      <c r="C95" s="29">
        <v>94.0</v>
      </c>
      <c r="D95" s="30" t="str">
        <f t="shared" si="1"/>
        <v>Plantation</v>
      </c>
      <c r="E95" s="31" t="s">
        <v>166</v>
      </c>
      <c r="F95" s="29"/>
      <c r="G95" s="29"/>
      <c r="H95" s="32"/>
      <c r="I95" s="33">
        <v>22.0</v>
      </c>
      <c r="J95" s="33"/>
      <c r="K95" s="31" t="s">
        <v>65</v>
      </c>
      <c r="L95" s="31" t="s">
        <v>100</v>
      </c>
      <c r="M95" s="31" t="s">
        <v>112</v>
      </c>
      <c r="N95" s="31" t="s">
        <v>168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423</v>
      </c>
      <c r="S95" s="36" t="s">
        <v>625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626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/>
      <c r="AV95" s="43"/>
      <c r="AW95" s="42"/>
      <c r="AX95" s="43"/>
      <c r="AY95" s="42" t="s">
        <v>625</v>
      </c>
      <c r="AZ95" s="43"/>
      <c r="BA95" s="42" t="s">
        <v>432</v>
      </c>
      <c r="BB95" s="43"/>
      <c r="BC95" s="42" t="s">
        <v>588</v>
      </c>
      <c r="BD95" s="43"/>
      <c r="BE95" s="42"/>
      <c r="BF95" s="43"/>
      <c r="BG95" s="42"/>
      <c r="BH95" s="43"/>
    </row>
    <row r="96" ht="42.0" customHeight="1">
      <c r="A96" s="28" t="s">
        <v>53</v>
      </c>
      <c r="B96" s="33"/>
      <c r="C96" s="29">
        <v>95.0</v>
      </c>
      <c r="D96" s="30" t="str">
        <f t="shared" si="1"/>
        <v>Release of Inert Gases</v>
      </c>
      <c r="E96" s="31" t="s">
        <v>166</v>
      </c>
      <c r="F96" s="29"/>
      <c r="G96" s="29"/>
      <c r="H96" s="32"/>
      <c r="I96" s="33">
        <v>16.0</v>
      </c>
      <c r="J96" s="33"/>
      <c r="K96" s="31" t="s">
        <v>65</v>
      </c>
      <c r="L96" s="31" t="s">
        <v>112</v>
      </c>
      <c r="M96" s="31" t="s">
        <v>168</v>
      </c>
      <c r="N96" s="31" t="s">
        <v>168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627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628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/>
      <c r="AV96" s="43"/>
      <c r="AW96" s="42"/>
      <c r="AX96" s="43"/>
      <c r="AY96" s="42" t="s">
        <v>627</v>
      </c>
      <c r="AZ96" s="43"/>
      <c r="BA96" s="42"/>
      <c r="BB96" s="43"/>
      <c r="BC96" s="42"/>
      <c r="BD96" s="43"/>
      <c r="BE96" s="42"/>
      <c r="BF96" s="43"/>
      <c r="BG96" s="42"/>
      <c r="BH96" s="43"/>
    </row>
    <row r="97" ht="42.0" customHeight="1">
      <c r="A97" s="28" t="s">
        <v>53</v>
      </c>
      <c r="B97" s="33"/>
      <c r="C97" s="29">
        <v>96.0</v>
      </c>
      <c r="D97" s="30" t="str">
        <f t="shared" si="1"/>
        <v>Research</v>
      </c>
      <c r="E97" s="31" t="s">
        <v>166</v>
      </c>
      <c r="F97" s="29"/>
      <c r="G97" s="29"/>
      <c r="H97" s="32"/>
      <c r="I97" s="33">
        <v>5.0</v>
      </c>
      <c r="J97" s="33"/>
      <c r="K97" s="31" t="s">
        <v>65</v>
      </c>
      <c r="L97" s="31" t="s">
        <v>87</v>
      </c>
      <c r="M97" s="31" t="s">
        <v>87</v>
      </c>
      <c r="N97" s="31" t="s">
        <v>112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629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630</v>
      </c>
      <c r="AJ97" s="47" t="s">
        <v>631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/>
      <c r="AV97" s="43"/>
      <c r="AW97" s="44"/>
      <c r="AX97" s="43"/>
      <c r="AY97" s="44" t="s">
        <v>629</v>
      </c>
      <c r="AZ97" s="43" t="s">
        <v>632</v>
      </c>
      <c r="BA97" s="44"/>
      <c r="BB97" s="43"/>
      <c r="BC97" s="44"/>
      <c r="BD97" s="43"/>
      <c r="BE97" s="44"/>
      <c r="BF97" s="43"/>
      <c r="BG97" s="44"/>
      <c r="BH97" s="43"/>
    </row>
    <row r="98" ht="42.0" customHeight="1">
      <c r="A98" s="28" t="s">
        <v>68</v>
      </c>
      <c r="B98" s="28" t="s">
        <v>633</v>
      </c>
      <c r="C98" s="29">
        <v>97.0</v>
      </c>
      <c r="D98" s="30" t="str">
        <f t="shared" si="1"/>
        <v>Special Design</v>
      </c>
      <c r="E98" s="31" t="s">
        <v>166</v>
      </c>
      <c r="F98" s="29"/>
      <c r="G98" s="29"/>
      <c r="H98" s="32"/>
      <c r="I98" s="33">
        <v>3.0</v>
      </c>
      <c r="J98" s="33"/>
      <c r="K98" s="31" t="s">
        <v>65</v>
      </c>
      <c r="L98" s="31" t="s">
        <v>112</v>
      </c>
      <c r="M98" s="31" t="s">
        <v>168</v>
      </c>
      <c r="N98" s="31" t="s">
        <v>168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634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635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2"/>
      <c r="AV98" s="43"/>
      <c r="AW98" s="42"/>
      <c r="AX98" s="43"/>
      <c r="AY98" s="44" t="s">
        <v>636</v>
      </c>
      <c r="AZ98" s="43"/>
      <c r="BA98" s="42"/>
      <c r="BB98" s="43"/>
      <c r="BC98" s="42"/>
      <c r="BD98" s="43"/>
      <c r="BE98" s="42"/>
      <c r="BF98" s="43"/>
      <c r="BG98" s="42"/>
      <c r="BH98" s="43"/>
    </row>
    <row r="99" ht="42.0" customHeight="1">
      <c r="A99" s="28" t="s">
        <v>53</v>
      </c>
      <c r="B99" s="33"/>
      <c r="C99" s="29">
        <v>98.0</v>
      </c>
      <c r="D99" s="30" t="str">
        <f t="shared" si="1"/>
        <v>Subterranean Reservoir</v>
      </c>
      <c r="E99" s="31" t="s">
        <v>166</v>
      </c>
      <c r="F99" s="29"/>
      <c r="G99" s="29"/>
      <c r="H99" s="32"/>
      <c r="I99" s="33">
        <v>10.0</v>
      </c>
      <c r="J99" s="33"/>
      <c r="K99" s="31" t="s">
        <v>65</v>
      </c>
      <c r="L99" s="31" t="s">
        <v>112</v>
      </c>
      <c r="M99" s="31" t="s">
        <v>168</v>
      </c>
      <c r="N99" s="31" t="s">
        <v>168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525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637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/>
      <c r="AV99" s="43"/>
      <c r="AW99" s="42"/>
      <c r="AX99" s="43"/>
      <c r="AY99" s="42" t="s">
        <v>525</v>
      </c>
      <c r="AZ99" s="43"/>
      <c r="BA99" s="42"/>
      <c r="BB99" s="43"/>
      <c r="BC99" s="42"/>
      <c r="BD99" s="43"/>
      <c r="BE99" s="42"/>
      <c r="BF99" s="43"/>
      <c r="BG99" s="42"/>
      <c r="BH99" s="43"/>
    </row>
    <row r="100" ht="42.0" customHeight="1">
      <c r="A100" s="28" t="s">
        <v>53</v>
      </c>
      <c r="B100" s="33"/>
      <c r="C100" s="29">
        <v>99.0</v>
      </c>
      <c r="D100" s="30" t="str">
        <f t="shared" si="1"/>
        <v>Technology Demonstration</v>
      </c>
      <c r="E100" s="31" t="s">
        <v>166</v>
      </c>
      <c r="F100" s="29"/>
      <c r="G100" s="29"/>
      <c r="H100" s="32"/>
      <c r="I100" s="33">
        <v>17.0</v>
      </c>
      <c r="J100" s="33"/>
      <c r="K100" s="31" t="s">
        <v>65</v>
      </c>
      <c r="L100" s="31" t="s">
        <v>87</v>
      </c>
      <c r="M100" s="31" t="s">
        <v>83</v>
      </c>
      <c r="N100" s="31" t="s">
        <v>112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638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639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2"/>
      <c r="AV100" s="43"/>
      <c r="AW100" s="42"/>
      <c r="AX100" s="43"/>
      <c r="AY100" s="44" t="s">
        <v>640</v>
      </c>
      <c r="AZ100" s="43"/>
      <c r="BA100" s="42"/>
      <c r="BB100" s="43"/>
      <c r="BC100" s="42"/>
      <c r="BD100" s="43"/>
      <c r="BE100" s="42"/>
      <c r="BF100" s="43"/>
      <c r="BG100" s="42"/>
      <c r="BH100" s="43"/>
    </row>
    <row r="101" ht="42.0" customHeight="1">
      <c r="A101" s="28" t="s">
        <v>53</v>
      </c>
      <c r="B101" s="33"/>
      <c r="C101" s="29">
        <v>100.0</v>
      </c>
      <c r="D101" s="30" t="str">
        <f t="shared" si="1"/>
        <v>Terraforming Ganymede</v>
      </c>
      <c r="E101" s="31" t="s">
        <v>166</v>
      </c>
      <c r="F101" s="29"/>
      <c r="G101" s="29"/>
      <c r="H101" s="32"/>
      <c r="I101" s="33">
        <v>28.0</v>
      </c>
      <c r="J101" s="33"/>
      <c r="K101" s="31" t="s">
        <v>65</v>
      </c>
      <c r="L101" s="31" t="s">
        <v>83</v>
      </c>
      <c r="M101" s="31" t="s">
        <v>101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641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642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2"/>
      <c r="AV101" s="43"/>
      <c r="AW101" s="42"/>
      <c r="AX101" s="43"/>
      <c r="AY101" s="44" t="s">
        <v>643</v>
      </c>
      <c r="AZ101" s="43"/>
      <c r="BA101" s="42"/>
      <c r="BB101" s="43"/>
      <c r="BC101" s="42"/>
      <c r="BD101" s="43"/>
      <c r="BE101" s="42"/>
      <c r="BF101" s="43"/>
      <c r="BG101" s="42"/>
      <c r="BH101" s="43"/>
    </row>
    <row r="102" ht="42.0" customHeight="1">
      <c r="A102" s="28" t="s">
        <v>53</v>
      </c>
      <c r="B102" s="33"/>
      <c r="C102" s="29">
        <v>101.0</v>
      </c>
      <c r="D102" s="30" t="str">
        <f t="shared" si="1"/>
        <v>Towing a Comet</v>
      </c>
      <c r="E102" s="31" t="s">
        <v>166</v>
      </c>
      <c r="F102" s="29"/>
      <c r="G102" s="29"/>
      <c r="H102" s="32"/>
      <c r="I102" s="33">
        <v>22.0</v>
      </c>
      <c r="J102" s="33"/>
      <c r="K102" s="31" t="s">
        <v>65</v>
      </c>
      <c r="L102" s="31" t="s">
        <v>83</v>
      </c>
      <c r="M102" s="31" t="s">
        <v>112</v>
      </c>
      <c r="N102" s="31" t="s">
        <v>168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644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645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/>
      <c r="AV102" s="43"/>
      <c r="AW102" s="42"/>
      <c r="AX102" s="43"/>
      <c r="AY102" s="42" t="s">
        <v>644</v>
      </c>
      <c r="AZ102" s="43"/>
      <c r="BA102" s="42"/>
      <c r="BB102" s="43"/>
      <c r="BC102" s="42"/>
      <c r="BD102" s="43"/>
      <c r="BE102" s="42"/>
      <c r="BF102" s="43"/>
      <c r="BG102" s="42"/>
      <c r="BH102" s="43"/>
    </row>
    <row r="103" ht="42.0" customHeight="1">
      <c r="A103" s="28" t="s">
        <v>53</v>
      </c>
      <c r="B103" s="28"/>
      <c r="C103" s="29">
        <v>102.0</v>
      </c>
      <c r="D103" s="30" t="str">
        <f t="shared" si="1"/>
        <v>Work Crews</v>
      </c>
      <c r="E103" s="31" t="s">
        <v>166</v>
      </c>
      <c r="F103" s="29"/>
      <c r="G103" s="29"/>
      <c r="H103" s="32"/>
      <c r="I103" s="33">
        <v>5.0</v>
      </c>
      <c r="J103" s="33"/>
      <c r="K103" s="31" t="s">
        <v>65</v>
      </c>
      <c r="L103" s="31" t="s">
        <v>112</v>
      </c>
      <c r="M103" s="31" t="s">
        <v>168</v>
      </c>
      <c r="N103" s="31" t="s">
        <v>168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646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647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/>
      <c r="AV103" s="43"/>
      <c r="AW103" s="42"/>
      <c r="AX103" s="43"/>
      <c r="AY103" s="42" t="s">
        <v>646</v>
      </c>
      <c r="AZ103" s="43"/>
      <c r="BA103" s="42"/>
      <c r="BB103" s="43"/>
      <c r="BC103" s="42"/>
      <c r="BD103" s="43"/>
      <c r="BE103" s="42"/>
      <c r="BF103" s="43"/>
      <c r="BG103" s="42"/>
      <c r="BH103" s="43"/>
    </row>
    <row r="104" ht="42.0" customHeight="1">
      <c r="A104" s="28" t="s">
        <v>53</v>
      </c>
      <c r="B104" s="33"/>
      <c r="C104" s="29">
        <v>103.0</v>
      </c>
      <c r="D104" s="30" t="str">
        <f t="shared" si="1"/>
        <v>Acquired Company</v>
      </c>
      <c r="E104" s="31" t="s">
        <v>166</v>
      </c>
      <c r="F104" s="29" t="s">
        <v>648</v>
      </c>
      <c r="G104" s="29" t="s">
        <v>648</v>
      </c>
      <c r="H104" s="32"/>
      <c r="I104" s="33">
        <v>11.0</v>
      </c>
      <c r="J104" s="33"/>
      <c r="K104" s="31" t="s">
        <v>62</v>
      </c>
      <c r="L104" s="31" t="s">
        <v>78</v>
      </c>
      <c r="M104" s="31" t="s">
        <v>98</v>
      </c>
      <c r="N104" s="31" t="s">
        <v>168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649</v>
      </c>
      <c r="T104" s="37" t="s">
        <v>650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651</v>
      </c>
      <c r="AJ104" s="41"/>
      <c r="AK104" s="42"/>
      <c r="AL104" s="43"/>
      <c r="AM104" s="44" t="s">
        <v>257</v>
      </c>
      <c r="AN104" s="43"/>
      <c r="AO104" s="42" t="s">
        <v>649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  <c r="BE104" s="42"/>
      <c r="BF104" s="43"/>
      <c r="BG104" s="42"/>
      <c r="BH104" s="43"/>
    </row>
    <row r="105" ht="42.0" customHeight="1">
      <c r="A105" s="28" t="s">
        <v>53</v>
      </c>
      <c r="B105" s="33"/>
      <c r="C105" s="29">
        <v>104.0</v>
      </c>
      <c r="D105" s="30" t="str">
        <f t="shared" si="1"/>
        <v>Adapted Lichen</v>
      </c>
      <c r="E105" s="31" t="s">
        <v>166</v>
      </c>
      <c r="F105" s="29" t="s">
        <v>648</v>
      </c>
      <c r="G105" s="29" t="s">
        <v>648</v>
      </c>
      <c r="H105" s="32"/>
      <c r="I105" s="33">
        <v>6.0</v>
      </c>
      <c r="J105" s="33"/>
      <c r="K105" s="31" t="s">
        <v>62</v>
      </c>
      <c r="L105" s="31" t="s">
        <v>97</v>
      </c>
      <c r="M105" s="31" t="s">
        <v>100</v>
      </c>
      <c r="N105" s="31" t="s">
        <v>168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652</v>
      </c>
      <c r="T105" s="37" t="s">
        <v>650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653</v>
      </c>
      <c r="AJ105" s="41"/>
      <c r="AK105" s="42"/>
      <c r="AL105" s="43"/>
      <c r="AM105" s="44" t="s">
        <v>323</v>
      </c>
      <c r="AN105" s="43"/>
      <c r="AO105" s="42" t="s">
        <v>652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  <c r="BE105" s="42"/>
      <c r="BF105" s="43"/>
      <c r="BG105" s="42"/>
      <c r="BH105" s="43"/>
    </row>
    <row r="106" ht="42.0" customHeight="1">
      <c r="A106" s="28" t="s">
        <v>53</v>
      </c>
      <c r="B106" s="33"/>
      <c r="C106" s="29">
        <v>105.0</v>
      </c>
      <c r="D106" s="30" t="str">
        <f t="shared" si="1"/>
        <v>Aerated Magma</v>
      </c>
      <c r="E106" s="31" t="s">
        <v>166</v>
      </c>
      <c r="F106" s="29" t="s">
        <v>648</v>
      </c>
      <c r="G106" s="29" t="s">
        <v>648</v>
      </c>
      <c r="H106" s="32"/>
      <c r="I106" s="33">
        <v>18.0</v>
      </c>
      <c r="J106" s="33"/>
      <c r="K106" s="31" t="s">
        <v>62</v>
      </c>
      <c r="L106" s="31" t="s">
        <v>93</v>
      </c>
      <c r="M106" s="31" t="s">
        <v>168</v>
      </c>
      <c r="N106" s="31" t="s">
        <v>168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277</v>
      </c>
      <c r="S106" s="36" t="s">
        <v>654</v>
      </c>
      <c r="T106" s="37" t="s">
        <v>650</v>
      </c>
      <c r="U106" s="31"/>
      <c r="V106" s="31"/>
      <c r="W106" s="37"/>
      <c r="X106" s="37" t="s">
        <v>94</v>
      </c>
      <c r="Y106" s="37" t="s">
        <v>187</v>
      </c>
      <c r="Z106" s="37"/>
      <c r="AA106" s="31"/>
      <c r="AB106" s="30" t="str">
        <f t="array" ref="AB106">IFERROR(INDEX(params!$H:$H,MATCH($AA106,params!$G:$G,0)),"")</f>
        <v/>
      </c>
      <c r="AC106" s="51" t="s">
        <v>461</v>
      </c>
      <c r="AD106" s="32"/>
      <c r="AE106" s="31"/>
      <c r="AF106" s="4"/>
      <c r="AG106" s="4"/>
      <c r="AH106" s="30" t="str">
        <f t="shared" si="3"/>
        <v/>
      </c>
      <c r="AI106" s="40" t="s">
        <v>655</v>
      </c>
      <c r="AJ106" s="41"/>
      <c r="AK106" s="42"/>
      <c r="AL106" s="43"/>
      <c r="AM106" s="44" t="s">
        <v>656</v>
      </c>
      <c r="AN106" s="43"/>
      <c r="AO106" s="42" t="s">
        <v>654</v>
      </c>
      <c r="AP106" s="43"/>
      <c r="AQ106" s="42"/>
      <c r="AR106" s="43"/>
      <c r="AS106" s="42"/>
      <c r="AT106" s="43"/>
      <c r="AU106" s="42"/>
      <c r="AV106" s="43"/>
      <c r="AW106" s="42"/>
      <c r="AX106" s="43"/>
      <c r="AY106" s="42"/>
      <c r="AZ106" s="43"/>
      <c r="BA106" s="42" t="s">
        <v>657</v>
      </c>
      <c r="BB106" s="43" t="s">
        <v>658</v>
      </c>
      <c r="BC106" s="42" t="s">
        <v>243</v>
      </c>
      <c r="BD106" s="43" t="s">
        <v>243</v>
      </c>
      <c r="BE106" s="42"/>
      <c r="BF106" s="43"/>
      <c r="BG106" s="42"/>
      <c r="BH106" s="43"/>
    </row>
    <row r="107" ht="42.0" customHeight="1">
      <c r="A107" s="28" t="s">
        <v>53</v>
      </c>
      <c r="B107" s="33"/>
      <c r="C107" s="29">
        <v>106.0</v>
      </c>
      <c r="D107" s="30" t="str">
        <f t="shared" si="1"/>
        <v>Airborne Radiation</v>
      </c>
      <c r="E107" s="31" t="s">
        <v>166</v>
      </c>
      <c r="F107" s="29" t="s">
        <v>648</v>
      </c>
      <c r="G107" s="29" t="s">
        <v>648</v>
      </c>
      <c r="H107" s="32"/>
      <c r="I107" s="33">
        <v>15.0</v>
      </c>
      <c r="J107" s="33"/>
      <c r="K107" s="31" t="s">
        <v>62</v>
      </c>
      <c r="L107" s="31" t="s">
        <v>98</v>
      </c>
      <c r="M107" s="31" t="s">
        <v>168</v>
      </c>
      <c r="N107" s="31" t="s">
        <v>168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277</v>
      </c>
      <c r="S107" s="36" t="s">
        <v>659</v>
      </c>
      <c r="T107" s="37" t="s">
        <v>650</v>
      </c>
      <c r="U107" s="31"/>
      <c r="V107" s="31"/>
      <c r="W107" s="37"/>
      <c r="X107" s="37" t="s">
        <v>94</v>
      </c>
      <c r="Y107" s="37" t="s">
        <v>187</v>
      </c>
      <c r="Z107" s="37"/>
      <c r="AA107" s="31"/>
      <c r="AB107" s="30" t="str">
        <f t="array" ref="AB107">IFERROR(INDEX(params!$H:$H,MATCH($AA107,params!$G:$G,0)),"")</f>
        <v/>
      </c>
      <c r="AC107" s="51" t="s">
        <v>461</v>
      </c>
      <c r="AD107" s="32"/>
      <c r="AE107" s="31"/>
      <c r="AF107" s="4"/>
      <c r="AG107" s="4"/>
      <c r="AH107" s="30" t="str">
        <f t="shared" si="3"/>
        <v/>
      </c>
      <c r="AI107" s="40" t="s">
        <v>660</v>
      </c>
      <c r="AJ107" s="41"/>
      <c r="AK107" s="42"/>
      <c r="AL107" s="43"/>
      <c r="AM107" s="44" t="s">
        <v>661</v>
      </c>
      <c r="AN107" s="48" t="s">
        <v>661</v>
      </c>
      <c r="AO107" s="44" t="s">
        <v>662</v>
      </c>
      <c r="AP107" s="43"/>
      <c r="AQ107" s="42"/>
      <c r="AR107" s="43"/>
      <c r="AS107" s="42"/>
      <c r="AT107" s="43"/>
      <c r="AU107" s="42"/>
      <c r="AV107" s="43"/>
      <c r="AW107" s="42"/>
      <c r="AX107" s="43"/>
      <c r="AY107" s="42" t="s">
        <v>663</v>
      </c>
      <c r="AZ107" s="43"/>
      <c r="BA107" s="42" t="s">
        <v>657</v>
      </c>
      <c r="BB107" s="43" t="s">
        <v>658</v>
      </c>
      <c r="BC107" s="42" t="s">
        <v>243</v>
      </c>
      <c r="BD107" s="43" t="s">
        <v>243</v>
      </c>
      <c r="BE107" s="42"/>
      <c r="BF107" s="43"/>
      <c r="BG107" s="42"/>
      <c r="BH107" s="43"/>
    </row>
    <row r="108" ht="42.0" customHeight="1">
      <c r="A108" s="28" t="s">
        <v>53</v>
      </c>
      <c r="B108" s="33"/>
      <c r="C108" s="29">
        <v>107.0</v>
      </c>
      <c r="D108" s="30" t="str">
        <f t="shared" si="1"/>
        <v>Algae</v>
      </c>
      <c r="E108" s="31" t="s">
        <v>166</v>
      </c>
      <c r="F108" s="29" t="s">
        <v>648</v>
      </c>
      <c r="G108" s="29" t="s">
        <v>648</v>
      </c>
      <c r="H108" s="32"/>
      <c r="I108" s="33">
        <v>9.0</v>
      </c>
      <c r="J108" s="33"/>
      <c r="K108" s="31" t="s">
        <v>62</v>
      </c>
      <c r="L108" s="31" t="s">
        <v>100</v>
      </c>
      <c r="M108" s="31" t="s">
        <v>168</v>
      </c>
      <c r="N108" s="31" t="s">
        <v>168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354</v>
      </c>
      <c r="S108" s="36" t="s">
        <v>664</v>
      </c>
      <c r="T108" s="37" t="s">
        <v>650</v>
      </c>
      <c r="U108" s="31"/>
      <c r="V108" s="31"/>
      <c r="W108" s="37"/>
      <c r="X108" s="37" t="s">
        <v>88</v>
      </c>
      <c r="Y108" s="37" t="s">
        <v>187</v>
      </c>
      <c r="Z108" s="37"/>
      <c r="AA108" s="31"/>
      <c r="AB108" s="30" t="str">
        <f t="array" ref="AB108">IFERROR(INDEX(params!$H:$H,MATCH($AA108,params!$G:$G,0)),"")</f>
        <v/>
      </c>
      <c r="AC108" s="51"/>
      <c r="AD108" s="46">
        <v>5.0</v>
      </c>
      <c r="AE108" s="31"/>
      <c r="AF108" s="4"/>
      <c r="AG108" s="4"/>
      <c r="AH108" s="30" t="str">
        <f t="shared" si="3"/>
        <v/>
      </c>
      <c r="AI108" s="40" t="s">
        <v>665</v>
      </c>
      <c r="AJ108" s="41"/>
      <c r="AK108" s="42"/>
      <c r="AL108" s="43"/>
      <c r="AM108" s="44" t="s">
        <v>666</v>
      </c>
      <c r="AN108" s="48" t="s">
        <v>667</v>
      </c>
      <c r="AO108" s="42" t="s">
        <v>664</v>
      </c>
      <c r="AP108" s="43"/>
      <c r="AQ108" s="42"/>
      <c r="AR108" s="43"/>
      <c r="AS108" s="42"/>
      <c r="AT108" s="43"/>
      <c r="AU108" s="42"/>
      <c r="AV108" s="43"/>
      <c r="AW108" s="42"/>
      <c r="AX108" s="43"/>
      <c r="AY108" s="42"/>
      <c r="AZ108" s="43"/>
      <c r="BA108" s="42" t="s">
        <v>359</v>
      </c>
      <c r="BB108" s="43" t="s">
        <v>668</v>
      </c>
      <c r="BC108" s="42" t="s">
        <v>669</v>
      </c>
      <c r="BD108" s="43" t="s">
        <v>669</v>
      </c>
      <c r="BE108" s="42"/>
      <c r="BF108" s="43"/>
      <c r="BG108" s="42"/>
      <c r="BH108" s="43"/>
    </row>
    <row r="109" ht="42.0" customHeight="1">
      <c r="A109" s="28" t="s">
        <v>53</v>
      </c>
      <c r="B109" s="28"/>
      <c r="C109" s="29">
        <v>108.0</v>
      </c>
      <c r="D109" s="30" t="str">
        <f t="shared" si="1"/>
        <v>Archaebacteria</v>
      </c>
      <c r="E109" s="31" t="s">
        <v>166</v>
      </c>
      <c r="F109" s="29" t="s">
        <v>648</v>
      </c>
      <c r="G109" s="29" t="s">
        <v>648</v>
      </c>
      <c r="H109" s="32"/>
      <c r="I109" s="33">
        <v>5.0</v>
      </c>
      <c r="J109" s="33"/>
      <c r="K109" s="31" t="s">
        <v>62</v>
      </c>
      <c r="L109" s="31" t="s">
        <v>97</v>
      </c>
      <c r="M109" s="31" t="s">
        <v>168</v>
      </c>
      <c r="N109" s="31" t="s">
        <v>168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319</v>
      </c>
      <c r="S109" s="36" t="s">
        <v>652</v>
      </c>
      <c r="T109" s="37" t="s">
        <v>650</v>
      </c>
      <c r="U109" s="31"/>
      <c r="V109" s="37"/>
      <c r="W109" s="37"/>
      <c r="X109" s="37" t="s">
        <v>105</v>
      </c>
      <c r="Y109" s="37" t="s">
        <v>187</v>
      </c>
      <c r="Z109" s="37"/>
      <c r="AA109" s="31"/>
      <c r="AB109" s="30" t="str">
        <f t="array" ref="AB109">IFERROR(INDEX(params!$H:$H,MATCH($AA109,params!$G:$G,0)),"")</f>
        <v/>
      </c>
      <c r="AC109" s="51" t="s">
        <v>670</v>
      </c>
      <c r="AD109" s="32"/>
      <c r="AE109" s="31"/>
      <c r="AF109" s="31"/>
      <c r="AG109" s="31"/>
      <c r="AH109" s="30" t="str">
        <f t="shared" si="3"/>
        <v/>
      </c>
      <c r="AI109" s="40" t="s">
        <v>671</v>
      </c>
      <c r="AJ109" s="47" t="s">
        <v>672</v>
      </c>
      <c r="AK109" s="42"/>
      <c r="AL109" s="43"/>
      <c r="AM109" s="44" t="s">
        <v>323</v>
      </c>
      <c r="AN109" s="48" t="s">
        <v>323</v>
      </c>
      <c r="AO109" s="44" t="s">
        <v>652</v>
      </c>
      <c r="AP109" s="48" t="s">
        <v>673</v>
      </c>
      <c r="AQ109" s="42"/>
      <c r="AR109" s="48"/>
      <c r="AS109" s="42"/>
      <c r="AT109" s="48"/>
      <c r="AU109" s="42"/>
      <c r="AV109" s="48"/>
      <c r="AW109" s="42"/>
      <c r="AX109" s="48"/>
      <c r="AY109" s="42"/>
      <c r="AZ109" s="48"/>
      <c r="BA109" s="42" t="s">
        <v>674</v>
      </c>
      <c r="BB109" s="48" t="s">
        <v>675</v>
      </c>
      <c r="BC109" s="42" t="s">
        <v>217</v>
      </c>
      <c r="BD109" s="48" t="s">
        <v>217</v>
      </c>
      <c r="BE109" s="42"/>
      <c r="BF109" s="48"/>
      <c r="BG109" s="42"/>
      <c r="BH109" s="48"/>
    </row>
    <row r="110" ht="42.0" customHeight="1">
      <c r="A110" s="28" t="s">
        <v>53</v>
      </c>
      <c r="B110" s="33"/>
      <c r="C110" s="29">
        <v>109.0</v>
      </c>
      <c r="D110" s="30" t="str">
        <f t="shared" si="1"/>
        <v>Artificial Photosynthesis</v>
      </c>
      <c r="E110" s="31" t="s">
        <v>166</v>
      </c>
      <c r="F110" s="29" t="s">
        <v>648</v>
      </c>
      <c r="G110" s="29" t="s">
        <v>648</v>
      </c>
      <c r="H110" s="32"/>
      <c r="I110" s="33">
        <v>11.0</v>
      </c>
      <c r="J110" s="33"/>
      <c r="K110" s="31" t="s">
        <v>62</v>
      </c>
      <c r="L110" s="31" t="s">
        <v>87</v>
      </c>
      <c r="M110" s="31" t="s">
        <v>168</v>
      </c>
      <c r="N110" s="31" t="s">
        <v>168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676</v>
      </c>
      <c r="T110" s="37" t="s">
        <v>650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677</v>
      </c>
      <c r="AJ110" s="41"/>
      <c r="AK110" s="42"/>
      <c r="AL110" s="43"/>
      <c r="AM110" s="44" t="s">
        <v>678</v>
      </c>
      <c r="AN110" s="43"/>
      <c r="AO110" s="42" t="s">
        <v>676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  <c r="BE110" s="42"/>
      <c r="BF110" s="43"/>
      <c r="BG110" s="42"/>
      <c r="BH110" s="43"/>
    </row>
    <row r="111" ht="42.0" customHeight="1">
      <c r="A111" s="28" t="s">
        <v>53</v>
      </c>
      <c r="B111" s="33"/>
      <c r="C111" s="29">
        <v>110.0</v>
      </c>
      <c r="D111" s="30" t="str">
        <f t="shared" si="1"/>
        <v>Asteroid Mining</v>
      </c>
      <c r="E111" s="31" t="s">
        <v>166</v>
      </c>
      <c r="F111" s="29" t="s">
        <v>167</v>
      </c>
      <c r="G111" s="29" t="s">
        <v>167</v>
      </c>
      <c r="H111" s="32"/>
      <c r="I111" s="33">
        <v>28.0</v>
      </c>
      <c r="J111" s="33"/>
      <c r="K111" s="31" t="s">
        <v>62</v>
      </c>
      <c r="L111" s="31" t="s">
        <v>83</v>
      </c>
      <c r="M111" s="31" t="s">
        <v>101</v>
      </c>
      <c r="N111" s="31" t="s">
        <v>168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679</v>
      </c>
      <c r="T111" s="37" t="s">
        <v>680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681</v>
      </c>
      <c r="AJ111" s="41"/>
      <c r="AK111" s="42"/>
      <c r="AL111" s="43"/>
      <c r="AM111" s="44" t="s">
        <v>682</v>
      </c>
      <c r="AN111" s="43"/>
      <c r="AO111" s="44" t="s">
        <v>683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  <c r="BE111" s="42"/>
      <c r="BF111" s="43"/>
      <c r="BG111" s="42"/>
      <c r="BH111" s="43"/>
    </row>
    <row r="112" ht="42.0" customHeight="1">
      <c r="A112" s="28" t="s">
        <v>53</v>
      </c>
      <c r="B112" s="33"/>
      <c r="C112" s="29">
        <v>111.0</v>
      </c>
      <c r="D112" s="30" t="str">
        <f t="shared" si="1"/>
        <v>Asteroid Mining Consortium</v>
      </c>
      <c r="E112" s="31" t="s">
        <v>166</v>
      </c>
      <c r="F112" s="29" t="s">
        <v>167</v>
      </c>
      <c r="G112" s="29" t="s">
        <v>167</v>
      </c>
      <c r="H112" s="32"/>
      <c r="I112" s="33">
        <v>6.0</v>
      </c>
      <c r="J112" s="33"/>
      <c r="K112" s="31" t="s">
        <v>62</v>
      </c>
      <c r="L112" s="31"/>
      <c r="M112" s="31" t="s">
        <v>168</v>
      </c>
      <c r="N112" s="31" t="s">
        <v>168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684</v>
      </c>
      <c r="T112" s="37" t="s">
        <v>680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685</v>
      </c>
      <c r="AJ112" s="41"/>
      <c r="AK112" s="42"/>
      <c r="AL112" s="43"/>
      <c r="AM112" s="44" t="s">
        <v>686</v>
      </c>
      <c r="AN112" s="43"/>
      <c r="AO112" s="44" t="s">
        <v>687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  <c r="BE112" s="42"/>
      <c r="BF112" s="43"/>
      <c r="BG112" s="42"/>
      <c r="BH112" s="43"/>
    </row>
    <row r="113" ht="42.0" customHeight="1">
      <c r="A113" s="28" t="s">
        <v>53</v>
      </c>
      <c r="B113" s="33"/>
      <c r="C113" s="29">
        <v>112.0</v>
      </c>
      <c r="D113" s="30" t="str">
        <f t="shared" si="1"/>
        <v>Astrofarm</v>
      </c>
      <c r="E113" s="31" t="s">
        <v>166</v>
      </c>
      <c r="F113" s="29" t="s">
        <v>648</v>
      </c>
      <c r="G113" s="29" t="s">
        <v>648</v>
      </c>
      <c r="H113" s="32"/>
      <c r="I113" s="33">
        <v>21.0</v>
      </c>
      <c r="J113" s="33"/>
      <c r="K113" s="31" t="s">
        <v>62</v>
      </c>
      <c r="L113" s="31" t="s">
        <v>83</v>
      </c>
      <c r="M113" s="31" t="s">
        <v>168</v>
      </c>
      <c r="N113" s="31" t="s">
        <v>168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688</v>
      </c>
      <c r="T113" s="37" t="s">
        <v>650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689</v>
      </c>
      <c r="AJ113" s="41"/>
      <c r="AK113" s="42"/>
      <c r="AL113" s="43"/>
      <c r="AM113" s="44" t="s">
        <v>690</v>
      </c>
      <c r="AN113" s="43"/>
      <c r="AO113" s="44" t="s">
        <v>691</v>
      </c>
      <c r="AP113" s="43"/>
      <c r="AQ113" s="42"/>
      <c r="AR113" s="43"/>
      <c r="AS113" s="42"/>
      <c r="AT113" s="43"/>
      <c r="AU113" s="42"/>
      <c r="AV113" s="43"/>
      <c r="AW113" s="42"/>
      <c r="AX113" s="43"/>
      <c r="AY113" s="42" t="s">
        <v>692</v>
      </c>
      <c r="AZ113" s="43"/>
      <c r="BA113" s="42"/>
      <c r="BB113" s="43"/>
      <c r="BC113" s="42"/>
      <c r="BD113" s="43"/>
      <c r="BE113" s="42"/>
      <c r="BF113" s="43"/>
      <c r="BG113" s="42"/>
      <c r="BH113" s="43"/>
    </row>
    <row r="114" ht="42.0" customHeight="1">
      <c r="A114" s="28" t="s">
        <v>53</v>
      </c>
      <c r="B114" s="33"/>
      <c r="C114" s="29">
        <v>113.0</v>
      </c>
      <c r="D114" s="30" t="str">
        <f t="shared" si="1"/>
        <v>Atospheric Insulators</v>
      </c>
      <c r="E114" s="31" t="s">
        <v>166</v>
      </c>
      <c r="F114" s="29" t="s">
        <v>648</v>
      </c>
      <c r="G114" s="29" t="s">
        <v>648</v>
      </c>
      <c r="H114" s="32"/>
      <c r="I114" s="33">
        <v>10.0</v>
      </c>
      <c r="J114" s="33"/>
      <c r="K114" s="31" t="s">
        <v>62</v>
      </c>
      <c r="L114" s="31" t="s">
        <v>83</v>
      </c>
      <c r="M114" s="31" t="s">
        <v>98</v>
      </c>
      <c r="N114" s="31" t="s">
        <v>168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693</v>
      </c>
      <c r="T114" s="37" t="s">
        <v>650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694</v>
      </c>
      <c r="AJ114" s="41"/>
      <c r="AK114" s="42"/>
      <c r="AL114" s="43"/>
      <c r="AM114" s="44" t="s">
        <v>695</v>
      </c>
      <c r="AN114" s="43"/>
      <c r="AO114" s="42" t="s">
        <v>693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  <c r="BE114" s="42"/>
      <c r="BF114" s="43"/>
      <c r="BG114" s="42"/>
      <c r="BH114" s="43"/>
    </row>
    <row r="115" ht="42.0" customHeight="1">
      <c r="A115" s="28" t="s">
        <v>53</v>
      </c>
      <c r="B115" s="28"/>
      <c r="C115" s="29">
        <v>114.0</v>
      </c>
      <c r="D115" s="30" t="str">
        <f t="shared" si="1"/>
        <v>Automated Factories</v>
      </c>
      <c r="E115" s="31" t="s">
        <v>166</v>
      </c>
      <c r="F115" s="29" t="s">
        <v>648</v>
      </c>
      <c r="G115" s="29" t="s">
        <v>648</v>
      </c>
      <c r="H115" s="32"/>
      <c r="I115" s="33">
        <v>18.0</v>
      </c>
      <c r="J115" s="33"/>
      <c r="K115" s="31" t="s">
        <v>62</v>
      </c>
      <c r="L115" s="31" t="s">
        <v>78</v>
      </c>
      <c r="M115" s="31" t="s">
        <v>168</v>
      </c>
      <c r="N115" s="31" t="s">
        <v>168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696</v>
      </c>
      <c r="T115" s="37" t="s">
        <v>650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697</v>
      </c>
      <c r="AJ115" s="41"/>
      <c r="AK115" s="42"/>
      <c r="AL115" s="43"/>
      <c r="AM115" s="44" t="s">
        <v>257</v>
      </c>
      <c r="AN115" s="43"/>
      <c r="AO115" s="44" t="s">
        <v>649</v>
      </c>
      <c r="AP115" s="43"/>
      <c r="AQ115" s="42"/>
      <c r="AR115" s="43"/>
      <c r="AS115" s="42"/>
      <c r="AT115" s="43"/>
      <c r="AU115" s="42"/>
      <c r="AV115" s="43"/>
      <c r="AW115" s="42"/>
      <c r="AX115" s="43"/>
      <c r="AY115" s="42" t="s">
        <v>698</v>
      </c>
      <c r="AZ115" s="43"/>
      <c r="BA115" s="42"/>
      <c r="BB115" s="43"/>
      <c r="BC115" s="42"/>
      <c r="BD115" s="43"/>
      <c r="BE115" s="42"/>
      <c r="BF115" s="43"/>
      <c r="BG115" s="42"/>
      <c r="BH115" s="43"/>
    </row>
    <row r="116" ht="42.0" customHeight="1">
      <c r="A116" s="28" t="s">
        <v>53</v>
      </c>
      <c r="B116" s="33"/>
      <c r="C116" s="29">
        <v>115.0</v>
      </c>
      <c r="D116" s="30" t="str">
        <f t="shared" si="1"/>
        <v>Balanced Portfolios</v>
      </c>
      <c r="E116" s="31" t="s">
        <v>166</v>
      </c>
      <c r="F116" s="29" t="s">
        <v>648</v>
      </c>
      <c r="G116" s="29" t="s">
        <v>648</v>
      </c>
      <c r="H116" s="32"/>
      <c r="I116" s="33">
        <v>8.0</v>
      </c>
      <c r="J116" s="33"/>
      <c r="K116" s="31" t="s">
        <v>62</v>
      </c>
      <c r="L116" s="31" t="s">
        <v>87</v>
      </c>
      <c r="M116" s="31" t="s">
        <v>168</v>
      </c>
      <c r="N116" s="31" t="s">
        <v>168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593</v>
      </c>
      <c r="S116" s="45" t="s">
        <v>699</v>
      </c>
      <c r="T116" s="37" t="s">
        <v>650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700</v>
      </c>
      <c r="AJ116" s="41"/>
      <c r="AK116" s="42"/>
      <c r="AL116" s="43"/>
      <c r="AM116" s="44" t="s">
        <v>701</v>
      </c>
      <c r="AN116" s="43"/>
      <c r="AO116" s="44" t="s">
        <v>702</v>
      </c>
      <c r="AP116" s="43"/>
      <c r="AQ116" s="42"/>
      <c r="AR116" s="43"/>
      <c r="AS116" s="42"/>
      <c r="AT116" s="43"/>
      <c r="AU116" s="42"/>
      <c r="AV116" s="43"/>
      <c r="AW116" s="42"/>
      <c r="AX116" s="43"/>
      <c r="AY116" s="42"/>
      <c r="AZ116" s="43"/>
      <c r="BA116" s="42" t="s">
        <v>593</v>
      </c>
      <c r="BB116" s="43"/>
      <c r="BC116" s="42" t="s">
        <v>597</v>
      </c>
      <c r="BD116" s="43"/>
      <c r="BE116" s="42"/>
      <c r="BF116" s="43"/>
      <c r="BG116" s="42"/>
      <c r="BH116" s="43"/>
    </row>
    <row r="117" ht="42.0" customHeight="1">
      <c r="A117" s="28" t="s">
        <v>53</v>
      </c>
      <c r="B117" s="33"/>
      <c r="C117" s="29">
        <v>116.0</v>
      </c>
      <c r="D117" s="30" t="str">
        <f t="shared" si="1"/>
        <v>Beam from a Thorium Asteroid</v>
      </c>
      <c r="E117" s="31" t="s">
        <v>166</v>
      </c>
      <c r="F117" s="29" t="s">
        <v>648</v>
      </c>
      <c r="G117" s="29" t="s">
        <v>648</v>
      </c>
      <c r="H117" s="32"/>
      <c r="I117" s="33">
        <v>23.0</v>
      </c>
      <c r="J117" s="33"/>
      <c r="K117" s="31" t="s">
        <v>62</v>
      </c>
      <c r="L117" s="31" t="s">
        <v>83</v>
      </c>
      <c r="M117" s="31" t="s">
        <v>101</v>
      </c>
      <c r="N117" s="31" t="s">
        <v>93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703</v>
      </c>
      <c r="S117" s="36" t="s">
        <v>691</v>
      </c>
      <c r="T117" s="37" t="s">
        <v>650</v>
      </c>
      <c r="U117" s="31"/>
      <c r="V117" s="31"/>
      <c r="W117" s="37"/>
      <c r="X117" s="37" t="s">
        <v>186</v>
      </c>
      <c r="Y117" s="37" t="s">
        <v>187</v>
      </c>
      <c r="Z117" s="37"/>
      <c r="AA117" s="37" t="s">
        <v>101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704</v>
      </c>
      <c r="AJ117" s="41"/>
      <c r="AK117" s="42"/>
      <c r="AL117" s="43"/>
      <c r="AM117" s="44" t="s">
        <v>705</v>
      </c>
      <c r="AN117" s="43"/>
      <c r="AO117" s="42" t="s">
        <v>691</v>
      </c>
      <c r="AP117" s="43"/>
      <c r="AQ117" s="42"/>
      <c r="AR117" s="43"/>
      <c r="AS117" s="42"/>
      <c r="AT117" s="43"/>
      <c r="AU117" s="42"/>
      <c r="AV117" s="43"/>
      <c r="AW117" s="42"/>
      <c r="AX117" s="43"/>
      <c r="AY117" s="42"/>
      <c r="AZ117" s="43"/>
      <c r="BA117" s="42" t="s">
        <v>706</v>
      </c>
      <c r="BB117" s="43" t="s">
        <v>706</v>
      </c>
      <c r="BC117" s="42" t="s">
        <v>707</v>
      </c>
      <c r="BD117" s="43"/>
      <c r="BE117" s="42"/>
      <c r="BF117" s="43"/>
      <c r="BG117" s="42"/>
      <c r="BH117" s="43"/>
    </row>
    <row r="118" ht="42.0" customHeight="1">
      <c r="A118" s="28" t="s">
        <v>53</v>
      </c>
      <c r="B118" s="33"/>
      <c r="C118" s="29">
        <v>117.0</v>
      </c>
      <c r="D118" s="30" t="str">
        <f t="shared" si="1"/>
        <v>Biomass Combustors</v>
      </c>
      <c r="E118" s="31" t="s">
        <v>166</v>
      </c>
      <c r="F118" s="29" t="s">
        <v>648</v>
      </c>
      <c r="G118" s="29" t="s">
        <v>648</v>
      </c>
      <c r="H118" s="32"/>
      <c r="I118" s="33">
        <v>15.0</v>
      </c>
      <c r="J118" s="33"/>
      <c r="K118" s="31" t="s">
        <v>62</v>
      </c>
      <c r="L118" s="31" t="s">
        <v>78</v>
      </c>
      <c r="M118" s="31" t="s">
        <v>93</v>
      </c>
      <c r="N118" s="31" t="s">
        <v>168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708</v>
      </c>
      <c r="S118" s="36" t="s">
        <v>709</v>
      </c>
      <c r="T118" s="37" t="s">
        <v>650</v>
      </c>
      <c r="U118" s="31"/>
      <c r="V118" s="31"/>
      <c r="W118" s="31"/>
      <c r="X118" s="31"/>
      <c r="Y118" s="31"/>
      <c r="Z118" s="37" t="s">
        <v>100</v>
      </c>
      <c r="AA118" s="31"/>
      <c r="AB118" s="30" t="str">
        <f t="array" ref="AB118">IFERROR(INDEX(params!$H:$H,MATCH($AA118,params!$G:$G,0)),"")</f>
        <v/>
      </c>
      <c r="AC118" s="51"/>
      <c r="AD118" s="46">
        <v>2.0</v>
      </c>
      <c r="AE118" s="31"/>
      <c r="AF118" s="4"/>
      <c r="AG118" s="4"/>
      <c r="AH118" s="30" t="str">
        <f t="shared" si="3"/>
        <v/>
      </c>
      <c r="AI118" s="40" t="s">
        <v>710</v>
      </c>
      <c r="AJ118" s="41"/>
      <c r="AK118" s="42"/>
      <c r="AL118" s="43"/>
      <c r="AM118" s="44" t="s">
        <v>711</v>
      </c>
      <c r="AN118" s="48" t="s">
        <v>712</v>
      </c>
      <c r="AO118" s="42" t="s">
        <v>709</v>
      </c>
      <c r="AP118" s="43"/>
      <c r="AQ118" s="42"/>
      <c r="AR118" s="43"/>
      <c r="AS118" s="42"/>
      <c r="AT118" s="43"/>
      <c r="AU118" s="42"/>
      <c r="AV118" s="43"/>
      <c r="AW118" s="42"/>
      <c r="AX118" s="43"/>
      <c r="AY118" s="42"/>
      <c r="AZ118" s="43"/>
      <c r="BA118" s="42" t="s">
        <v>713</v>
      </c>
      <c r="BB118" s="43"/>
      <c r="BC118" s="42" t="s">
        <v>714</v>
      </c>
      <c r="BD118" s="43"/>
      <c r="BE118" s="42"/>
      <c r="BF118" s="43"/>
      <c r="BG118" s="42"/>
      <c r="BH118" s="43"/>
    </row>
    <row r="119" ht="42.0" customHeight="1">
      <c r="A119" s="28" t="s">
        <v>53</v>
      </c>
      <c r="B119" s="33"/>
      <c r="C119" s="29">
        <v>118.0</v>
      </c>
      <c r="D119" s="30" t="str">
        <f t="shared" si="1"/>
        <v>Biothermal Power</v>
      </c>
      <c r="E119" s="31" t="s">
        <v>166</v>
      </c>
      <c r="F119" s="29" t="s">
        <v>648</v>
      </c>
      <c r="G119" s="29" t="s">
        <v>648</v>
      </c>
      <c r="H119" s="32"/>
      <c r="I119" s="33">
        <v>18.0</v>
      </c>
      <c r="J119" s="33"/>
      <c r="K119" s="31" t="s">
        <v>62</v>
      </c>
      <c r="L119" s="31" t="s">
        <v>83</v>
      </c>
      <c r="M119" s="31" t="s">
        <v>93</v>
      </c>
      <c r="N119" s="31" t="s">
        <v>168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715</v>
      </c>
      <c r="T119" s="37" t="s">
        <v>650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716</v>
      </c>
      <c r="AJ119" s="41"/>
      <c r="AK119" s="42"/>
      <c r="AL119" s="43"/>
      <c r="AM119" s="44" t="s">
        <v>717</v>
      </c>
      <c r="AN119" s="43"/>
      <c r="AO119" s="44" t="s">
        <v>718</v>
      </c>
      <c r="AP119" s="43"/>
      <c r="AQ119" s="42"/>
      <c r="AR119" s="43"/>
      <c r="AS119" s="42"/>
      <c r="AT119" s="43"/>
      <c r="AU119" s="42"/>
      <c r="AV119" s="43"/>
      <c r="AW119" s="42"/>
      <c r="AX119" s="43"/>
      <c r="AY119" s="42" t="s">
        <v>612</v>
      </c>
      <c r="AZ119" s="43"/>
      <c r="BA119" s="42"/>
      <c r="BB119" s="43"/>
      <c r="BC119" s="42"/>
      <c r="BD119" s="43"/>
      <c r="BE119" s="42"/>
      <c r="BF119" s="43"/>
      <c r="BG119" s="42"/>
      <c r="BH119" s="43"/>
    </row>
    <row r="120" ht="42.0" customHeight="1">
      <c r="A120" s="28" t="s">
        <v>53</v>
      </c>
      <c r="B120" s="33"/>
      <c r="C120" s="29">
        <v>119.0</v>
      </c>
      <c r="D120" s="30" t="str">
        <f t="shared" si="1"/>
        <v>Blueprints</v>
      </c>
      <c r="E120" s="31" t="s">
        <v>166</v>
      </c>
      <c r="F120" s="29" t="s">
        <v>648</v>
      </c>
      <c r="G120" s="29" t="s">
        <v>648</v>
      </c>
      <c r="H120" s="32"/>
      <c r="I120" s="33">
        <v>17.0</v>
      </c>
      <c r="J120" s="33"/>
      <c r="K120" s="31" t="s">
        <v>62</v>
      </c>
      <c r="L120" s="31" t="s">
        <v>98</v>
      </c>
      <c r="M120" s="31" t="s">
        <v>168</v>
      </c>
      <c r="N120" s="31" t="s">
        <v>168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719</v>
      </c>
      <c r="T120" s="37" t="s">
        <v>650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720</v>
      </c>
      <c r="AJ120" s="41"/>
      <c r="AK120" s="42"/>
      <c r="AL120" s="43"/>
      <c r="AM120" s="44" t="s">
        <v>721</v>
      </c>
      <c r="AN120" s="43"/>
      <c r="AO120" s="42" t="s">
        <v>719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  <c r="BE120" s="42"/>
      <c r="BF120" s="43"/>
      <c r="BG120" s="42"/>
      <c r="BH120" s="43"/>
    </row>
    <row r="121" ht="42.0" customHeight="1">
      <c r="A121" s="28" t="s">
        <v>53</v>
      </c>
      <c r="B121" s="33"/>
      <c r="C121" s="29">
        <v>120.0</v>
      </c>
      <c r="D121" s="30" t="str">
        <f t="shared" si="1"/>
        <v>Building Industries</v>
      </c>
      <c r="E121" s="31" t="s">
        <v>166</v>
      </c>
      <c r="F121" s="29" t="s">
        <v>167</v>
      </c>
      <c r="G121" s="29" t="s">
        <v>167</v>
      </c>
      <c r="H121" s="32"/>
      <c r="I121" s="33">
        <v>6.0</v>
      </c>
      <c r="J121" s="33"/>
      <c r="K121" s="31" t="s">
        <v>62</v>
      </c>
      <c r="L121" s="31" t="s">
        <v>78</v>
      </c>
      <c r="M121" s="31" t="s">
        <v>168</v>
      </c>
      <c r="N121" s="31" t="s">
        <v>168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722</v>
      </c>
      <c r="S121" s="36" t="s">
        <v>723</v>
      </c>
      <c r="T121" s="37" t="s">
        <v>680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724</v>
      </c>
      <c r="AJ121" s="41"/>
      <c r="AK121" s="42"/>
      <c r="AL121" s="43"/>
      <c r="AM121" s="44" t="s">
        <v>725</v>
      </c>
      <c r="AN121" s="43"/>
      <c r="AO121" s="44" t="s">
        <v>726</v>
      </c>
      <c r="AP121" s="43"/>
      <c r="AQ121" s="42"/>
      <c r="AR121" s="43"/>
      <c r="AS121" s="42"/>
      <c r="AT121" s="43"/>
      <c r="AU121" s="42"/>
      <c r="AV121" s="43"/>
      <c r="AW121" s="42"/>
      <c r="AX121" s="43"/>
      <c r="AY121" s="42"/>
      <c r="AZ121" s="43"/>
      <c r="BA121" s="42" t="s">
        <v>722</v>
      </c>
      <c r="BB121" s="43"/>
      <c r="BC121" s="42" t="s">
        <v>727</v>
      </c>
      <c r="BD121" s="43"/>
      <c r="BE121" s="42"/>
      <c r="BF121" s="43"/>
      <c r="BG121" s="42"/>
      <c r="BH121" s="43"/>
    </row>
    <row r="122" ht="42.0" customHeight="1">
      <c r="A122" s="28" t="s">
        <v>53</v>
      </c>
      <c r="B122" s="33"/>
      <c r="C122" s="29">
        <v>121.0</v>
      </c>
      <c r="D122" s="30" t="str">
        <f t="shared" si="1"/>
        <v>Bushes</v>
      </c>
      <c r="E122" s="31" t="s">
        <v>166</v>
      </c>
      <c r="F122" s="29" t="s">
        <v>648</v>
      </c>
      <c r="G122" s="29" t="s">
        <v>648</v>
      </c>
      <c r="H122" s="32"/>
      <c r="I122" s="33">
        <v>13.0</v>
      </c>
      <c r="J122" s="33"/>
      <c r="K122" s="31" t="s">
        <v>62</v>
      </c>
      <c r="L122" s="31" t="s">
        <v>100</v>
      </c>
      <c r="M122" s="31" t="s">
        <v>168</v>
      </c>
      <c r="N122" s="31" t="s">
        <v>168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212</v>
      </c>
      <c r="S122" s="36" t="s">
        <v>728</v>
      </c>
      <c r="T122" s="37" t="s">
        <v>650</v>
      </c>
      <c r="U122" s="31"/>
      <c r="V122" s="31"/>
      <c r="W122" s="37"/>
      <c r="X122" s="37" t="s">
        <v>105</v>
      </c>
      <c r="Y122" s="37" t="s">
        <v>187</v>
      </c>
      <c r="Z122" s="37"/>
      <c r="AA122" s="31"/>
      <c r="AB122" s="30" t="str">
        <f t="array" ref="AB122">IFERROR(INDEX(params!$H:$H,MATCH($AA122,params!$G:$G,0)),"")</f>
        <v/>
      </c>
      <c r="AC122" s="51" t="s">
        <v>461</v>
      </c>
      <c r="AD122" s="32"/>
      <c r="AE122" s="31"/>
      <c r="AF122" s="4"/>
      <c r="AG122" s="4"/>
      <c r="AH122" s="30" t="str">
        <f t="shared" si="3"/>
        <v/>
      </c>
      <c r="AI122" s="40" t="s">
        <v>729</v>
      </c>
      <c r="AJ122" s="41"/>
      <c r="AK122" s="42"/>
      <c r="AL122" s="43"/>
      <c r="AM122" s="44" t="s">
        <v>666</v>
      </c>
      <c r="AN122" s="43"/>
      <c r="AO122" s="44" t="s">
        <v>664</v>
      </c>
      <c r="AP122" s="43"/>
      <c r="AQ122" s="42"/>
      <c r="AR122" s="43"/>
      <c r="AS122" s="42"/>
      <c r="AT122" s="43"/>
      <c r="AU122" s="42"/>
      <c r="AV122" s="43"/>
      <c r="AW122" s="42"/>
      <c r="AX122" s="43"/>
      <c r="AY122" s="42" t="s">
        <v>730</v>
      </c>
      <c r="AZ122" s="43"/>
      <c r="BA122" s="42" t="s">
        <v>731</v>
      </c>
      <c r="BB122" s="43"/>
      <c r="BC122" s="42" t="s">
        <v>217</v>
      </c>
      <c r="BD122" s="43"/>
      <c r="BE122" s="42"/>
      <c r="BF122" s="43"/>
      <c r="BG122" s="42"/>
      <c r="BH122" s="43"/>
    </row>
    <row r="123" ht="42.0" customHeight="1">
      <c r="A123" s="28" t="s">
        <v>53</v>
      </c>
      <c r="B123" s="33"/>
      <c r="C123" s="29">
        <v>122.0</v>
      </c>
      <c r="D123" s="30" t="str">
        <f t="shared" si="1"/>
        <v>Callisto Penal Mines</v>
      </c>
      <c r="E123" s="31" t="s">
        <v>166</v>
      </c>
      <c r="F123" s="29" t="s">
        <v>648</v>
      </c>
      <c r="G123" s="29" t="s">
        <v>648</v>
      </c>
      <c r="H123" s="32"/>
      <c r="I123" s="33">
        <v>20.0</v>
      </c>
      <c r="J123" s="33"/>
      <c r="K123" s="31" t="s">
        <v>62</v>
      </c>
      <c r="L123" s="31" t="s">
        <v>78</v>
      </c>
      <c r="M123" s="31" t="s">
        <v>83</v>
      </c>
      <c r="N123" s="31" t="s">
        <v>101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649</v>
      </c>
      <c r="T123" s="37" t="s">
        <v>650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732</v>
      </c>
      <c r="AJ123" s="41"/>
      <c r="AK123" s="42"/>
      <c r="AL123" s="43"/>
      <c r="AM123" s="44" t="s">
        <v>257</v>
      </c>
      <c r="AN123" s="43"/>
      <c r="AO123" s="42" t="s">
        <v>649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  <c r="BE123" s="42"/>
      <c r="BF123" s="43"/>
      <c r="BG123" s="42"/>
      <c r="BH123" s="43"/>
    </row>
    <row r="124" ht="42.0" customHeight="1">
      <c r="A124" s="28" t="s">
        <v>53</v>
      </c>
      <c r="B124" s="33"/>
      <c r="C124" s="29">
        <v>123.0</v>
      </c>
      <c r="D124" s="30" t="str">
        <f t="shared" si="1"/>
        <v>Cartel</v>
      </c>
      <c r="E124" s="31" t="s">
        <v>166</v>
      </c>
      <c r="F124" s="29" t="s">
        <v>648</v>
      </c>
      <c r="G124" s="29" t="s">
        <v>648</v>
      </c>
      <c r="H124" s="32"/>
      <c r="I124" s="33">
        <v>6.0</v>
      </c>
      <c r="J124" s="33"/>
      <c r="K124" s="31" t="s">
        <v>62</v>
      </c>
      <c r="L124" s="31" t="s">
        <v>98</v>
      </c>
      <c r="M124" s="31" t="s">
        <v>168</v>
      </c>
      <c r="N124" s="31" t="s">
        <v>168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733</v>
      </c>
      <c r="T124" s="37" t="s">
        <v>650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734</v>
      </c>
      <c r="AJ124" s="47" t="s">
        <v>734</v>
      </c>
      <c r="AK124" s="42"/>
      <c r="AL124" s="43"/>
      <c r="AM124" s="44" t="s">
        <v>735</v>
      </c>
      <c r="AN124" s="48" t="s">
        <v>735</v>
      </c>
      <c r="AO124" s="44" t="s">
        <v>736</v>
      </c>
      <c r="AP124" s="48" t="s">
        <v>737</v>
      </c>
      <c r="AQ124" s="42"/>
      <c r="AR124" s="48"/>
      <c r="AS124" s="42"/>
      <c r="AT124" s="48"/>
      <c r="AU124" s="42"/>
      <c r="AV124" s="48"/>
      <c r="AW124" s="42"/>
      <c r="AX124" s="48"/>
      <c r="AY124" s="42"/>
      <c r="AZ124" s="48"/>
      <c r="BA124" s="42"/>
      <c r="BB124" s="48"/>
      <c r="BC124" s="42"/>
      <c r="BD124" s="48"/>
      <c r="BE124" s="42"/>
      <c r="BF124" s="48"/>
      <c r="BG124" s="42"/>
      <c r="BH124" s="48"/>
    </row>
    <row r="125" ht="42.0" customHeight="1">
      <c r="A125" s="28" t="s">
        <v>53</v>
      </c>
      <c r="B125" s="33"/>
      <c r="C125" s="29">
        <v>124.0</v>
      </c>
      <c r="D125" s="30" t="str">
        <f t="shared" si="1"/>
        <v>Coal Imports</v>
      </c>
      <c r="E125" s="31" t="s">
        <v>166</v>
      </c>
      <c r="F125" s="29" t="s">
        <v>648</v>
      </c>
      <c r="G125" s="29" t="s">
        <v>648</v>
      </c>
      <c r="H125" s="32"/>
      <c r="I125" s="33">
        <v>13.0</v>
      </c>
      <c r="J125" s="33"/>
      <c r="K125" s="31" t="s">
        <v>62</v>
      </c>
      <c r="L125" s="31" t="s">
        <v>78</v>
      </c>
      <c r="M125" s="31" t="s">
        <v>168</v>
      </c>
      <c r="N125" s="31" t="s">
        <v>168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738</v>
      </c>
      <c r="T125" s="37" t="s">
        <v>650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739</v>
      </c>
      <c r="AJ125" s="41"/>
      <c r="AK125" s="42"/>
      <c r="AL125" s="43"/>
      <c r="AM125" s="44" t="s">
        <v>740</v>
      </c>
      <c r="AN125" s="48" t="s">
        <v>740</v>
      </c>
      <c r="AO125" s="42" t="s">
        <v>738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  <c r="BE125" s="42"/>
      <c r="BF125" s="43"/>
      <c r="BG125" s="42"/>
      <c r="BH125" s="43"/>
    </row>
    <row r="126" ht="42.0" customHeight="1">
      <c r="A126" s="28" t="s">
        <v>53</v>
      </c>
      <c r="B126" s="33"/>
      <c r="C126" s="29">
        <v>125.0</v>
      </c>
      <c r="D126" s="30" t="str">
        <f t="shared" si="1"/>
        <v>Commercial District</v>
      </c>
      <c r="E126" s="31" t="s">
        <v>166</v>
      </c>
      <c r="F126" s="29" t="s">
        <v>648</v>
      </c>
      <c r="G126" s="29" t="s">
        <v>648</v>
      </c>
      <c r="H126" s="32"/>
      <c r="I126" s="33">
        <v>25.0</v>
      </c>
      <c r="J126" s="33"/>
      <c r="K126" s="31" t="s">
        <v>62</v>
      </c>
      <c r="L126" s="31" t="s">
        <v>78</v>
      </c>
      <c r="M126" s="31" t="s">
        <v>168</v>
      </c>
      <c r="N126" s="31" t="s">
        <v>168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741</v>
      </c>
      <c r="T126" s="37" t="s">
        <v>650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742</v>
      </c>
      <c r="AJ126" s="41"/>
      <c r="AK126" s="42"/>
      <c r="AL126" s="43"/>
      <c r="AM126" s="44" t="s">
        <v>743</v>
      </c>
      <c r="AN126" s="43"/>
      <c r="AO126" s="42" t="s">
        <v>741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  <c r="BE126" s="42"/>
      <c r="BF126" s="43"/>
      <c r="BG126" s="42"/>
      <c r="BH126" s="43"/>
    </row>
    <row r="127" ht="42.0" customHeight="1">
      <c r="A127" s="28" t="s">
        <v>53</v>
      </c>
      <c r="B127" s="33"/>
      <c r="C127" s="29">
        <v>126.0</v>
      </c>
      <c r="D127" s="30" t="str">
        <f t="shared" si="1"/>
        <v>Deep Well Heating</v>
      </c>
      <c r="E127" s="31" t="s">
        <v>166</v>
      </c>
      <c r="F127" s="29" t="s">
        <v>648</v>
      </c>
      <c r="G127" s="29" t="s">
        <v>648</v>
      </c>
      <c r="H127" s="32"/>
      <c r="I127" s="33">
        <v>14.0</v>
      </c>
      <c r="J127" s="33"/>
      <c r="K127" s="31" t="s">
        <v>62</v>
      </c>
      <c r="L127" s="31" t="s">
        <v>78</v>
      </c>
      <c r="M127" s="31" t="s">
        <v>93</v>
      </c>
      <c r="N127" s="31" t="s">
        <v>168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744</v>
      </c>
      <c r="T127" s="37" t="s">
        <v>650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745</v>
      </c>
      <c r="AJ127" s="41"/>
      <c r="AK127" s="42"/>
      <c r="AL127" s="43"/>
      <c r="AM127" s="44" t="s">
        <v>717</v>
      </c>
      <c r="AN127" s="43"/>
      <c r="AO127" s="44" t="s">
        <v>718</v>
      </c>
      <c r="AP127" s="43"/>
      <c r="AQ127" s="42"/>
      <c r="AR127" s="43"/>
      <c r="AS127" s="42"/>
      <c r="AT127" s="43"/>
      <c r="AU127" s="42"/>
      <c r="AV127" s="43"/>
      <c r="AW127" s="42"/>
      <c r="AX127" s="43"/>
      <c r="AY127" s="42" t="s">
        <v>746</v>
      </c>
      <c r="AZ127" s="43"/>
      <c r="BA127" s="42"/>
      <c r="BB127" s="43"/>
      <c r="BC127" s="42"/>
      <c r="BD127" s="43"/>
      <c r="BE127" s="42"/>
      <c r="BF127" s="43"/>
      <c r="BG127" s="42"/>
      <c r="BH127" s="43"/>
    </row>
    <row r="128" ht="42.0" customHeight="1">
      <c r="A128" s="28" t="s">
        <v>53</v>
      </c>
      <c r="B128" s="33"/>
      <c r="C128" s="29">
        <v>127.0</v>
      </c>
      <c r="D128" s="30" t="str">
        <f t="shared" si="1"/>
        <v>Designed Microorganisms</v>
      </c>
      <c r="E128" s="31" t="s">
        <v>166</v>
      </c>
      <c r="F128" s="29" t="s">
        <v>648</v>
      </c>
      <c r="G128" s="29" t="s">
        <v>648</v>
      </c>
      <c r="H128" s="32"/>
      <c r="I128" s="33">
        <v>15.0</v>
      </c>
      <c r="J128" s="33"/>
      <c r="K128" s="31" t="s">
        <v>62</v>
      </c>
      <c r="L128" s="31" t="s">
        <v>87</v>
      </c>
      <c r="M128" s="31" t="s">
        <v>97</v>
      </c>
      <c r="N128" s="31" t="s">
        <v>168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747</v>
      </c>
      <c r="S128" s="36" t="s">
        <v>664</v>
      </c>
      <c r="T128" s="37" t="s">
        <v>650</v>
      </c>
      <c r="U128" s="31"/>
      <c r="V128" s="31"/>
      <c r="W128" s="37"/>
      <c r="X128" s="37" t="s">
        <v>105</v>
      </c>
      <c r="Y128" s="37" t="s">
        <v>748</v>
      </c>
      <c r="Z128" s="37"/>
      <c r="AA128" s="31"/>
      <c r="AB128" s="30" t="str">
        <f t="array" ref="AB128">IFERROR(INDEX(params!$H:$H,MATCH($AA128,params!$G:$G,0)),"")</f>
        <v/>
      </c>
      <c r="AC128" s="51" t="s">
        <v>461</v>
      </c>
      <c r="AD128" s="32"/>
      <c r="AE128" s="31"/>
      <c r="AF128" s="4"/>
      <c r="AG128" s="4"/>
      <c r="AH128" s="30" t="str">
        <f t="shared" si="3"/>
        <v/>
      </c>
      <c r="AI128" s="40" t="s">
        <v>749</v>
      </c>
      <c r="AJ128" s="41"/>
      <c r="AK128" s="42"/>
      <c r="AL128" s="43"/>
      <c r="AM128" s="44" t="s">
        <v>666</v>
      </c>
      <c r="AN128" s="43"/>
      <c r="AO128" s="42" t="s">
        <v>664</v>
      </c>
      <c r="AP128" s="43"/>
      <c r="AQ128" s="42"/>
      <c r="AR128" s="43"/>
      <c r="AS128" s="42"/>
      <c r="AT128" s="43"/>
      <c r="AU128" s="42"/>
      <c r="AV128" s="43"/>
      <c r="AW128" s="42"/>
      <c r="AX128" s="43"/>
      <c r="AY128" s="42"/>
      <c r="AZ128" s="43"/>
      <c r="BA128" s="42" t="s">
        <v>750</v>
      </c>
      <c r="BB128" s="43"/>
      <c r="BC128" s="42" t="s">
        <v>217</v>
      </c>
      <c r="BD128" s="43"/>
      <c r="BE128" s="42"/>
      <c r="BF128" s="43"/>
      <c r="BG128" s="42"/>
      <c r="BH128" s="43"/>
    </row>
    <row r="129" ht="42.0" customHeight="1">
      <c r="A129" s="28" t="s">
        <v>53</v>
      </c>
      <c r="B129" s="33"/>
      <c r="C129" s="29">
        <v>128.0</v>
      </c>
      <c r="D129" s="30" t="str">
        <f t="shared" si="1"/>
        <v>Diversified Interests</v>
      </c>
      <c r="E129" s="31" t="s">
        <v>166</v>
      </c>
      <c r="F129" s="29" t="s">
        <v>648</v>
      </c>
      <c r="G129" s="29" t="s">
        <v>648</v>
      </c>
      <c r="H129" s="32"/>
      <c r="I129" s="33">
        <v>15.0</v>
      </c>
      <c r="J129" s="33"/>
      <c r="K129" s="31" t="s">
        <v>62</v>
      </c>
      <c r="L129" s="31" t="s">
        <v>100</v>
      </c>
      <c r="M129" s="31" t="s">
        <v>168</v>
      </c>
      <c r="N129" s="31" t="s">
        <v>168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751</v>
      </c>
      <c r="T129" s="37" t="s">
        <v>650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752</v>
      </c>
      <c r="AJ129" s="41"/>
      <c r="AK129" s="42"/>
      <c r="AL129" s="43"/>
      <c r="AM129" s="44" t="s">
        <v>323</v>
      </c>
      <c r="AN129" s="43"/>
      <c r="AO129" s="44" t="s">
        <v>652</v>
      </c>
      <c r="AP129" s="43"/>
      <c r="AQ129" s="42"/>
      <c r="AR129" s="43"/>
      <c r="AS129" s="42"/>
      <c r="AT129" s="43"/>
      <c r="AU129" s="42"/>
      <c r="AV129" s="43"/>
      <c r="AW129" s="42"/>
      <c r="AX129" s="43"/>
      <c r="AY129" s="42" t="s">
        <v>753</v>
      </c>
      <c r="AZ129" s="43"/>
      <c r="BA129" s="42"/>
      <c r="BB129" s="43"/>
      <c r="BC129" s="42"/>
      <c r="BD129" s="43"/>
      <c r="BE129" s="42"/>
      <c r="BF129" s="43"/>
      <c r="BG129" s="42"/>
      <c r="BH129" s="43"/>
    </row>
    <row r="130" ht="42.0" customHeight="1">
      <c r="A130" s="28" t="s">
        <v>53</v>
      </c>
      <c r="B130" s="33"/>
      <c r="C130" s="29">
        <v>129.0</v>
      </c>
      <c r="D130" s="30" t="str">
        <f t="shared" si="1"/>
        <v>Dusty Quarry</v>
      </c>
      <c r="E130" s="31" t="s">
        <v>166</v>
      </c>
      <c r="F130" s="29" t="s">
        <v>167</v>
      </c>
      <c r="G130" s="29" t="s">
        <v>167</v>
      </c>
      <c r="H130" s="32"/>
      <c r="I130" s="33">
        <v>2.0</v>
      </c>
      <c r="J130" s="33"/>
      <c r="K130" s="31" t="s">
        <v>62</v>
      </c>
      <c r="L130" s="31"/>
      <c r="M130" s="31" t="s">
        <v>168</v>
      </c>
      <c r="N130" s="31" t="s">
        <v>168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754</v>
      </c>
      <c r="S130" s="36" t="s">
        <v>755</v>
      </c>
      <c r="T130" s="37" t="s">
        <v>680</v>
      </c>
      <c r="U130" s="31"/>
      <c r="V130" s="37"/>
      <c r="W130" s="37"/>
      <c r="X130" s="37" t="s">
        <v>88</v>
      </c>
      <c r="Y130" s="37" t="s">
        <v>748</v>
      </c>
      <c r="Z130" s="37"/>
      <c r="AA130" s="31"/>
      <c r="AB130" s="30" t="str">
        <f t="array" ref="AB130">IFERROR(INDEX(params!$H:$H,MATCH($AA130,params!$G:$G,0)),"")</f>
        <v/>
      </c>
      <c r="AC130" s="51"/>
      <c r="AD130" s="46">
        <v>3.0</v>
      </c>
      <c r="AE130" s="31"/>
      <c r="AF130" s="31"/>
      <c r="AG130" s="31"/>
      <c r="AH130" s="30" t="str">
        <f t="shared" si="3"/>
        <v/>
      </c>
      <c r="AI130" s="40" t="s">
        <v>756</v>
      </c>
      <c r="AJ130" s="47" t="s">
        <v>757</v>
      </c>
      <c r="AK130" s="42"/>
      <c r="AL130" s="43"/>
      <c r="AM130" s="44" t="s">
        <v>758</v>
      </c>
      <c r="AN130" s="48" t="s">
        <v>758</v>
      </c>
      <c r="AO130" s="44" t="s">
        <v>759</v>
      </c>
      <c r="AP130" s="48" t="s">
        <v>760</v>
      </c>
      <c r="AQ130" s="42"/>
      <c r="AR130" s="48"/>
      <c r="AS130" s="42"/>
      <c r="AT130" s="48"/>
      <c r="AU130" s="42"/>
      <c r="AV130" s="48"/>
      <c r="AW130" s="42"/>
      <c r="AX130" s="48"/>
      <c r="AY130" s="42"/>
      <c r="AZ130" s="48"/>
      <c r="BA130" s="42" t="s">
        <v>761</v>
      </c>
      <c r="BB130" s="48" t="s">
        <v>762</v>
      </c>
      <c r="BC130" s="42" t="s">
        <v>763</v>
      </c>
      <c r="BD130" s="48" t="s">
        <v>763</v>
      </c>
      <c r="BE130" s="42"/>
      <c r="BF130" s="48"/>
      <c r="BG130" s="42"/>
      <c r="BH130" s="48"/>
    </row>
    <row r="131" ht="42.0" customHeight="1">
      <c r="A131" s="28" t="s">
        <v>53</v>
      </c>
      <c r="B131" s="33"/>
      <c r="C131" s="29">
        <v>130.0</v>
      </c>
      <c r="D131" s="30" t="str">
        <f t="shared" si="1"/>
        <v>Economic Growth</v>
      </c>
      <c r="E131" s="31" t="s">
        <v>166</v>
      </c>
      <c r="F131" s="29" t="s">
        <v>648</v>
      </c>
      <c r="G131" s="29" t="s">
        <v>648</v>
      </c>
      <c r="H131" s="32"/>
      <c r="I131" s="33">
        <v>10.0</v>
      </c>
      <c r="J131" s="33"/>
      <c r="K131" s="31" t="s">
        <v>62</v>
      </c>
      <c r="L131" s="31" t="s">
        <v>78</v>
      </c>
      <c r="M131" s="31" t="s">
        <v>168</v>
      </c>
      <c r="N131" s="31" t="s">
        <v>168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764</v>
      </c>
      <c r="T131" s="37" t="s">
        <v>650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765</v>
      </c>
      <c r="AJ131" s="41"/>
      <c r="AK131" s="42"/>
      <c r="AL131" s="43"/>
      <c r="AM131" s="44" t="s">
        <v>701</v>
      </c>
      <c r="AN131" s="43"/>
      <c r="AO131" s="42" t="s">
        <v>764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  <c r="BE131" s="42"/>
      <c r="BF131" s="43"/>
      <c r="BG131" s="42"/>
      <c r="BH131" s="43"/>
    </row>
    <row r="132" ht="42.0" customHeight="1">
      <c r="A132" s="28" t="s">
        <v>53</v>
      </c>
      <c r="B132" s="33"/>
      <c r="C132" s="29">
        <v>131.0</v>
      </c>
      <c r="D132" s="30" t="str">
        <f t="shared" si="1"/>
        <v>Energy Storage</v>
      </c>
      <c r="E132" s="31" t="s">
        <v>166</v>
      </c>
      <c r="F132" s="29" t="s">
        <v>648</v>
      </c>
      <c r="G132" s="29" t="s">
        <v>648</v>
      </c>
      <c r="H132" s="32"/>
      <c r="I132" s="33">
        <v>18.0</v>
      </c>
      <c r="J132" s="33"/>
      <c r="K132" s="31" t="s">
        <v>62</v>
      </c>
      <c r="L132" s="31" t="s">
        <v>93</v>
      </c>
      <c r="M132" s="31" t="s">
        <v>168</v>
      </c>
      <c r="N132" s="31" t="s">
        <v>168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766</v>
      </c>
      <c r="S132" s="36" t="s">
        <v>767</v>
      </c>
      <c r="T132" s="37" t="s">
        <v>650</v>
      </c>
      <c r="U132" s="31"/>
      <c r="V132" s="31"/>
      <c r="W132" s="37"/>
      <c r="X132" s="37" t="s">
        <v>102</v>
      </c>
      <c r="Y132" s="37" t="s">
        <v>187</v>
      </c>
      <c r="Z132" s="37"/>
      <c r="AA132" s="31"/>
      <c r="AB132" s="30" t="str">
        <f t="array" ref="AB132">IFERROR(INDEX(params!$H:$H,MATCH($AA132,params!$G:$G,0)),"")</f>
        <v/>
      </c>
      <c r="AC132" s="51"/>
      <c r="AD132" s="46">
        <v>7.0</v>
      </c>
      <c r="AE132" s="31"/>
      <c r="AF132" s="4"/>
      <c r="AG132" s="4"/>
      <c r="AH132" s="30" t="str">
        <f t="shared" si="3"/>
        <v/>
      </c>
      <c r="AI132" s="40" t="s">
        <v>768</v>
      </c>
      <c r="AJ132" s="41"/>
      <c r="AK132" s="42"/>
      <c r="AL132" s="43"/>
      <c r="AM132" s="44" t="s">
        <v>193</v>
      </c>
      <c r="AN132" s="43"/>
      <c r="AO132" s="42" t="s">
        <v>767</v>
      </c>
      <c r="AP132" s="43"/>
      <c r="AQ132" s="42"/>
      <c r="AR132" s="43"/>
      <c r="AS132" s="42"/>
      <c r="AT132" s="43"/>
      <c r="AU132" s="42"/>
      <c r="AV132" s="43"/>
      <c r="AW132" s="42"/>
      <c r="AX132" s="43"/>
      <c r="AY132" s="42"/>
      <c r="AZ132" s="43"/>
      <c r="BA132" s="42" t="s">
        <v>769</v>
      </c>
      <c r="BB132" s="43"/>
      <c r="BC132" s="42" t="s">
        <v>770</v>
      </c>
      <c r="BD132" s="43"/>
      <c r="BE132" s="42"/>
      <c r="BF132" s="43"/>
      <c r="BG132" s="42"/>
      <c r="BH132" s="43"/>
    </row>
    <row r="133" ht="42.0" customHeight="1">
      <c r="A133" s="28" t="s">
        <v>53</v>
      </c>
      <c r="B133" s="33"/>
      <c r="C133" s="29">
        <v>132.0</v>
      </c>
      <c r="D133" s="30" t="str">
        <f t="shared" si="1"/>
        <v>Eos Chasma National Park</v>
      </c>
      <c r="E133" s="31" t="s">
        <v>166</v>
      </c>
      <c r="F133" s="29" t="s">
        <v>648</v>
      </c>
      <c r="G133" s="29" t="s">
        <v>648</v>
      </c>
      <c r="H133" s="32"/>
      <c r="I133" s="33">
        <v>16.0</v>
      </c>
      <c r="J133" s="33"/>
      <c r="K133" s="31" t="s">
        <v>62</v>
      </c>
      <c r="L133" s="31" t="s">
        <v>78</v>
      </c>
      <c r="M133" s="31" t="s">
        <v>100</v>
      </c>
      <c r="N133" s="31" t="s">
        <v>168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212</v>
      </c>
      <c r="S133" s="36" t="s">
        <v>771</v>
      </c>
      <c r="T133" s="37" t="s">
        <v>650</v>
      </c>
      <c r="U133" s="31"/>
      <c r="V133" s="31"/>
      <c r="W133" s="37"/>
      <c r="X133" s="37" t="s">
        <v>105</v>
      </c>
      <c r="Y133" s="37" t="s">
        <v>187</v>
      </c>
      <c r="Z133" s="37"/>
      <c r="AA133" s="31"/>
      <c r="AB133" s="30" t="str">
        <f t="array" ref="AB133">IFERROR(INDEX(params!$H:$H,MATCH($AA133,params!$G:$G,0)),"")</f>
        <v/>
      </c>
      <c r="AC133" s="51" t="s">
        <v>461</v>
      </c>
      <c r="AD133" s="32"/>
      <c r="AE133" s="31"/>
      <c r="AF133" s="4"/>
      <c r="AG133" s="4"/>
      <c r="AH133" s="30" t="str">
        <f t="shared" si="3"/>
        <v/>
      </c>
      <c r="AI133" s="40" t="s">
        <v>772</v>
      </c>
      <c r="AJ133" s="41"/>
      <c r="AK133" s="42"/>
      <c r="AL133" s="43"/>
      <c r="AM133" s="44" t="s">
        <v>773</v>
      </c>
      <c r="AN133" s="43"/>
      <c r="AO133" s="44" t="s">
        <v>774</v>
      </c>
      <c r="AP133" s="43"/>
      <c r="AQ133" s="42"/>
      <c r="AR133" s="43"/>
      <c r="AS133" s="42"/>
      <c r="AT133" s="43"/>
      <c r="AU133" s="42"/>
      <c r="AV133" s="43"/>
      <c r="AW133" s="42"/>
      <c r="AX133" s="43"/>
      <c r="AY133" s="42" t="s">
        <v>775</v>
      </c>
      <c r="AZ133" s="43"/>
      <c r="BA133" s="42" t="s">
        <v>731</v>
      </c>
      <c r="BB133" s="43"/>
      <c r="BC133" s="42" t="s">
        <v>217</v>
      </c>
      <c r="BD133" s="43"/>
      <c r="BE133" s="42"/>
      <c r="BF133" s="43"/>
      <c r="BG133" s="42"/>
      <c r="BH133" s="43"/>
    </row>
    <row r="134" ht="42.0" customHeight="1">
      <c r="A134" s="28" t="s">
        <v>53</v>
      </c>
      <c r="B134" s="33"/>
      <c r="C134" s="29">
        <v>133.0</v>
      </c>
      <c r="D134" s="30" t="str">
        <f t="shared" si="1"/>
        <v>Farming</v>
      </c>
      <c r="E134" s="31" t="s">
        <v>166</v>
      </c>
      <c r="F134" s="29" t="s">
        <v>648</v>
      </c>
      <c r="G134" s="29" t="s">
        <v>648</v>
      </c>
      <c r="H134" s="32"/>
      <c r="I134" s="33">
        <v>20.0</v>
      </c>
      <c r="J134" s="33"/>
      <c r="K134" s="31" t="s">
        <v>62</v>
      </c>
      <c r="L134" s="31" t="s">
        <v>100</v>
      </c>
      <c r="M134" s="31" t="s">
        <v>168</v>
      </c>
      <c r="N134" s="31" t="s">
        <v>168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576</v>
      </c>
      <c r="S134" s="36" t="s">
        <v>776</v>
      </c>
      <c r="T134" s="37" t="s">
        <v>650</v>
      </c>
      <c r="U134" s="31"/>
      <c r="V134" s="31"/>
      <c r="W134" s="37"/>
      <c r="X134" s="37" t="s">
        <v>105</v>
      </c>
      <c r="Y134" s="37" t="s">
        <v>187</v>
      </c>
      <c r="Z134" s="37"/>
      <c r="AA134" s="31"/>
      <c r="AB134" s="30" t="str">
        <f t="array" ref="AB134">IFERROR(INDEX(params!$H:$H,MATCH($AA134,params!$G:$G,0)),"")</f>
        <v/>
      </c>
      <c r="AC134" s="51" t="s">
        <v>777</v>
      </c>
      <c r="AD134" s="32"/>
      <c r="AE134" s="31"/>
      <c r="AF134" s="4"/>
      <c r="AG134" s="4"/>
      <c r="AH134" s="30" t="str">
        <f t="shared" si="3"/>
        <v/>
      </c>
      <c r="AI134" s="40" t="s">
        <v>778</v>
      </c>
      <c r="AJ134" s="41"/>
      <c r="AK134" s="42"/>
      <c r="AL134" s="43"/>
      <c r="AM134" s="44" t="s">
        <v>779</v>
      </c>
      <c r="AN134" s="43"/>
      <c r="AO134" s="44" t="s">
        <v>780</v>
      </c>
      <c r="AP134" s="43"/>
      <c r="AQ134" s="42"/>
      <c r="AR134" s="43"/>
      <c r="AS134" s="42"/>
      <c r="AT134" s="43"/>
      <c r="AU134" s="42"/>
      <c r="AV134" s="43"/>
      <c r="AW134" s="42"/>
      <c r="AX134" s="43"/>
      <c r="AY134" s="42" t="s">
        <v>730</v>
      </c>
      <c r="AZ134" s="43"/>
      <c r="BA134" s="42" t="s">
        <v>781</v>
      </c>
      <c r="BB134" s="43"/>
      <c r="BC134" s="42" t="s">
        <v>217</v>
      </c>
      <c r="BD134" s="43"/>
      <c r="BE134" s="42"/>
      <c r="BF134" s="43"/>
      <c r="BG134" s="42"/>
      <c r="BH134" s="43"/>
    </row>
    <row r="135" ht="42.0" customHeight="1">
      <c r="A135" s="28" t="s">
        <v>53</v>
      </c>
      <c r="B135" s="33"/>
      <c r="C135" s="29">
        <v>134.0</v>
      </c>
      <c r="D135" s="30" t="str">
        <f t="shared" si="1"/>
        <v>Food Factory</v>
      </c>
      <c r="E135" s="31" t="s">
        <v>166</v>
      </c>
      <c r="F135" s="29" t="s">
        <v>648</v>
      </c>
      <c r="G135" s="29" t="s">
        <v>648</v>
      </c>
      <c r="H135" s="32"/>
      <c r="I135" s="33">
        <v>9.0</v>
      </c>
      <c r="J135" s="33"/>
      <c r="K135" s="31" t="s">
        <v>62</v>
      </c>
      <c r="L135" s="31" t="s">
        <v>78</v>
      </c>
      <c r="M135" s="31" t="s">
        <v>168</v>
      </c>
      <c r="N135" s="31" t="s">
        <v>168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708</v>
      </c>
      <c r="S135" s="36" t="s">
        <v>741</v>
      </c>
      <c r="T135" s="37" t="s">
        <v>650</v>
      </c>
      <c r="U135" s="31"/>
      <c r="V135" s="31"/>
      <c r="W135" s="31"/>
      <c r="X135" s="31"/>
      <c r="Y135" s="31"/>
      <c r="Z135" s="37" t="s">
        <v>100</v>
      </c>
      <c r="AA135" s="31"/>
      <c r="AB135" s="30" t="str">
        <f t="array" ref="AB135">IFERROR(INDEX(params!$H:$H,MATCH($AA135,params!$G:$G,0)),"")</f>
        <v/>
      </c>
      <c r="AC135" s="51"/>
      <c r="AD135" s="46">
        <v>2.0</v>
      </c>
      <c r="AE135" s="31"/>
      <c r="AF135" s="4"/>
      <c r="AG135" s="4"/>
      <c r="AH135" s="30" t="str">
        <f t="shared" si="3"/>
        <v/>
      </c>
      <c r="AI135" s="40" t="s">
        <v>782</v>
      </c>
      <c r="AJ135" s="41"/>
      <c r="AK135" s="42"/>
      <c r="AL135" s="43"/>
      <c r="AM135" s="44" t="s">
        <v>743</v>
      </c>
      <c r="AN135" s="43"/>
      <c r="AO135" s="42" t="s">
        <v>741</v>
      </c>
      <c r="AP135" s="43"/>
      <c r="AQ135" s="42"/>
      <c r="AR135" s="43"/>
      <c r="AS135" s="42"/>
      <c r="AT135" s="43"/>
      <c r="AU135" s="42"/>
      <c r="AV135" s="43"/>
      <c r="AW135" s="42"/>
      <c r="AX135" s="43"/>
      <c r="AY135" s="42"/>
      <c r="AZ135" s="43"/>
      <c r="BA135" s="42" t="s">
        <v>713</v>
      </c>
      <c r="BB135" s="43"/>
      <c r="BC135" s="42" t="s">
        <v>714</v>
      </c>
      <c r="BD135" s="43"/>
      <c r="BE135" s="42"/>
      <c r="BF135" s="43"/>
      <c r="BG135" s="42"/>
      <c r="BH135" s="43"/>
    </row>
    <row r="136" ht="42.0" customHeight="1">
      <c r="A136" s="28" t="s">
        <v>53</v>
      </c>
      <c r="B136" s="33"/>
      <c r="C136" s="29">
        <v>135.0</v>
      </c>
      <c r="D136" s="30" t="str">
        <f t="shared" si="1"/>
        <v>Fuel Factory</v>
      </c>
      <c r="E136" s="31" t="s">
        <v>166</v>
      </c>
      <c r="F136" s="29" t="s">
        <v>648</v>
      </c>
      <c r="G136" s="29" t="s">
        <v>648</v>
      </c>
      <c r="H136" s="46" t="s">
        <v>167</v>
      </c>
      <c r="I136" s="33">
        <v>9.0</v>
      </c>
      <c r="J136" s="33"/>
      <c r="K136" s="31" t="s">
        <v>62</v>
      </c>
      <c r="L136" s="31" t="s">
        <v>78</v>
      </c>
      <c r="M136" s="31" t="s">
        <v>168</v>
      </c>
      <c r="N136" s="31" t="s">
        <v>168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607</v>
      </c>
      <c r="S136" s="36" t="s">
        <v>783</v>
      </c>
      <c r="T136" s="37" t="s">
        <v>784</v>
      </c>
      <c r="U136" s="31"/>
      <c r="V136" s="31"/>
      <c r="W136" s="31"/>
      <c r="X136" s="31"/>
      <c r="Y136" s="37" t="s">
        <v>785</v>
      </c>
      <c r="Z136" s="37" t="s">
        <v>82</v>
      </c>
      <c r="AA136" s="31"/>
      <c r="AB136" s="30" t="str">
        <f t="array" ref="AB136">IFERROR(INDEX(params!$H:$H,MATCH($AA136,params!$G:$G,0)),"")</f>
        <v/>
      </c>
      <c r="AC136" s="51"/>
      <c r="AD136" s="46">
        <v>3.0</v>
      </c>
      <c r="AE136" s="31"/>
      <c r="AF136" s="31"/>
      <c r="AG136" s="31"/>
      <c r="AH136" s="30" t="str">
        <f t="shared" si="3"/>
        <v/>
      </c>
      <c r="AI136" s="40" t="s">
        <v>786</v>
      </c>
      <c r="AJ136" s="47" t="s">
        <v>787</v>
      </c>
      <c r="AK136" s="42"/>
      <c r="AL136" s="43"/>
      <c r="AM136" s="44" t="s">
        <v>788</v>
      </c>
      <c r="AN136" s="48" t="s">
        <v>789</v>
      </c>
      <c r="AO136" s="44" t="s">
        <v>790</v>
      </c>
      <c r="AP136" s="48" t="s">
        <v>791</v>
      </c>
      <c r="AQ136" s="42"/>
      <c r="AR136" s="48"/>
      <c r="AS136" s="42"/>
      <c r="AT136" s="48"/>
      <c r="AU136" s="42"/>
      <c r="AV136" s="48"/>
      <c r="AW136" s="42"/>
      <c r="AX136" s="48"/>
      <c r="AY136" s="42"/>
      <c r="AZ136" s="48"/>
      <c r="BA136" s="42" t="s">
        <v>792</v>
      </c>
      <c r="BB136" s="48" t="s">
        <v>793</v>
      </c>
      <c r="BC136" s="42" t="s">
        <v>794</v>
      </c>
      <c r="BD136" s="48" t="s">
        <v>794</v>
      </c>
      <c r="BE136" s="42"/>
      <c r="BF136" s="48"/>
      <c r="BG136" s="42"/>
      <c r="BH136" s="48"/>
    </row>
    <row r="137" ht="42.0" customHeight="1">
      <c r="A137" s="28" t="s">
        <v>53</v>
      </c>
      <c r="B137" s="33"/>
      <c r="C137" s="29">
        <v>136.0</v>
      </c>
      <c r="D137" s="30" t="str">
        <f t="shared" si="1"/>
        <v>Fueled Generators</v>
      </c>
      <c r="E137" s="31" t="s">
        <v>166</v>
      </c>
      <c r="F137" s="29" t="s">
        <v>648</v>
      </c>
      <c r="G137" s="29" t="s">
        <v>648</v>
      </c>
      <c r="H137" s="32"/>
      <c r="I137" s="33">
        <v>4.0</v>
      </c>
      <c r="J137" s="33"/>
      <c r="K137" s="31" t="s">
        <v>62</v>
      </c>
      <c r="L137" s="31" t="s">
        <v>78</v>
      </c>
      <c r="M137" s="31" t="s">
        <v>93</v>
      </c>
      <c r="N137" s="31" t="s">
        <v>168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593</v>
      </c>
      <c r="S137" s="36" t="s">
        <v>662</v>
      </c>
      <c r="T137" s="37" t="s">
        <v>650</v>
      </c>
      <c r="U137" s="31"/>
      <c r="V137" s="31"/>
      <c r="W137" s="31"/>
      <c r="X137" s="31"/>
      <c r="Y137" s="31"/>
      <c r="Z137" s="37" t="s">
        <v>102</v>
      </c>
      <c r="AA137" s="31"/>
      <c r="AB137" s="30" t="str">
        <f t="array" ref="AB137">IFERROR(INDEX(params!$H:$H,MATCH($AA137,params!$G:$G,0)),"")</f>
        <v/>
      </c>
      <c r="AC137" s="51"/>
      <c r="AD137" s="46">
        <v>1.0</v>
      </c>
      <c r="AE137" s="31"/>
      <c r="AF137" s="4"/>
      <c r="AG137" s="4"/>
      <c r="AH137" s="30" t="str">
        <f t="shared" si="3"/>
        <v/>
      </c>
      <c r="AI137" s="40" t="s">
        <v>795</v>
      </c>
      <c r="AJ137" s="41"/>
      <c r="AK137" s="42"/>
      <c r="AL137" s="43"/>
      <c r="AM137" s="44" t="s">
        <v>796</v>
      </c>
      <c r="AN137" s="48" t="s">
        <v>661</v>
      </c>
      <c r="AO137" s="42" t="s">
        <v>662</v>
      </c>
      <c r="AP137" s="43"/>
      <c r="AQ137" s="42"/>
      <c r="AR137" s="43"/>
      <c r="AS137" s="42"/>
      <c r="AT137" s="43"/>
      <c r="AU137" s="42"/>
      <c r="AV137" s="43"/>
      <c r="AW137" s="42"/>
      <c r="AX137" s="43"/>
      <c r="AY137" s="42"/>
      <c r="AZ137" s="43"/>
      <c r="BA137" s="42" t="s">
        <v>797</v>
      </c>
      <c r="BB137" s="43"/>
      <c r="BC137" s="42" t="s">
        <v>597</v>
      </c>
      <c r="BD137" s="43"/>
      <c r="BE137" s="42"/>
      <c r="BF137" s="43"/>
      <c r="BG137" s="42"/>
      <c r="BH137" s="43"/>
    </row>
    <row r="138" ht="42.0" customHeight="1">
      <c r="A138" s="28" t="s">
        <v>53</v>
      </c>
      <c r="B138" s="33"/>
      <c r="C138" s="29">
        <v>137.0</v>
      </c>
      <c r="D138" s="30" t="str">
        <f t="shared" si="1"/>
        <v>Fusion Power</v>
      </c>
      <c r="E138" s="31" t="s">
        <v>166</v>
      </c>
      <c r="F138" s="29" t="s">
        <v>648</v>
      </c>
      <c r="G138" s="29" t="s">
        <v>648</v>
      </c>
      <c r="H138" s="32"/>
      <c r="I138" s="33">
        <v>7.0</v>
      </c>
      <c r="J138" s="33"/>
      <c r="K138" s="31" t="s">
        <v>62</v>
      </c>
      <c r="L138" s="31" t="s">
        <v>87</v>
      </c>
      <c r="M138" s="31" t="s">
        <v>78</v>
      </c>
      <c r="N138" s="31" t="s">
        <v>93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798</v>
      </c>
      <c r="S138" s="36" t="s">
        <v>649</v>
      </c>
      <c r="T138" s="37" t="s">
        <v>650</v>
      </c>
      <c r="U138" s="31"/>
      <c r="V138" s="31"/>
      <c r="W138" s="37"/>
      <c r="X138" s="37" t="s">
        <v>186</v>
      </c>
      <c r="Y138" s="37" t="s">
        <v>187</v>
      </c>
      <c r="Z138" s="37"/>
      <c r="AA138" s="37" t="s">
        <v>93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799</v>
      </c>
      <c r="AJ138" s="41"/>
      <c r="AK138" s="42"/>
      <c r="AL138" s="43"/>
      <c r="AM138" s="44" t="s">
        <v>257</v>
      </c>
      <c r="AN138" s="43"/>
      <c r="AO138" s="42" t="s">
        <v>649</v>
      </c>
      <c r="AP138" s="43"/>
      <c r="AQ138" s="42"/>
      <c r="AR138" s="43"/>
      <c r="AS138" s="42"/>
      <c r="AT138" s="43"/>
      <c r="AU138" s="42"/>
      <c r="AV138" s="43"/>
      <c r="AW138" s="42"/>
      <c r="AX138" s="43"/>
      <c r="AY138" s="42"/>
      <c r="AZ138" s="43"/>
      <c r="BA138" s="42" t="s">
        <v>800</v>
      </c>
      <c r="BB138" s="43" t="s">
        <v>800</v>
      </c>
      <c r="BC138" s="42" t="s">
        <v>801</v>
      </c>
      <c r="BD138" s="43"/>
      <c r="BE138" s="42"/>
      <c r="BF138" s="43"/>
      <c r="BG138" s="42"/>
      <c r="BH138" s="43"/>
    </row>
    <row r="139" ht="42.0" customHeight="1">
      <c r="A139" s="28" t="s">
        <v>53</v>
      </c>
      <c r="B139" s="33"/>
      <c r="C139" s="29">
        <v>138.0</v>
      </c>
      <c r="D139" s="30" t="str">
        <f t="shared" si="1"/>
        <v>Ganymede Shipyard</v>
      </c>
      <c r="E139" s="31" t="s">
        <v>166</v>
      </c>
      <c r="F139" s="29" t="s">
        <v>167</v>
      </c>
      <c r="G139" s="29" t="s">
        <v>167</v>
      </c>
      <c r="H139" s="32"/>
      <c r="I139" s="33">
        <v>17.0</v>
      </c>
      <c r="J139" s="33"/>
      <c r="K139" s="31" t="s">
        <v>62</v>
      </c>
      <c r="L139" s="31" t="s">
        <v>83</v>
      </c>
      <c r="M139" s="31" t="s">
        <v>101</v>
      </c>
      <c r="N139" s="31" t="s">
        <v>168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679</v>
      </c>
      <c r="T139" s="37" t="s">
        <v>680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802</v>
      </c>
      <c r="AJ139" s="41"/>
      <c r="AK139" s="42"/>
      <c r="AL139" s="43"/>
      <c r="AM139" s="44" t="s">
        <v>682</v>
      </c>
      <c r="AN139" s="43"/>
      <c r="AO139" s="44" t="s">
        <v>683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  <c r="BE139" s="42"/>
      <c r="BF139" s="43"/>
      <c r="BG139" s="42"/>
      <c r="BH139" s="43"/>
    </row>
    <row r="140" ht="42.0" customHeight="1">
      <c r="A140" s="28" t="s">
        <v>53</v>
      </c>
      <c r="B140" s="33"/>
      <c r="C140" s="29">
        <v>139.0</v>
      </c>
      <c r="D140" s="30" t="str">
        <f t="shared" si="1"/>
        <v>Gene Repair</v>
      </c>
      <c r="E140" s="31" t="s">
        <v>166</v>
      </c>
      <c r="F140" s="29" t="s">
        <v>648</v>
      </c>
      <c r="G140" s="29" t="s">
        <v>648</v>
      </c>
      <c r="H140" s="32"/>
      <c r="I140" s="33">
        <v>15.0</v>
      </c>
      <c r="J140" s="33"/>
      <c r="K140" s="31" t="s">
        <v>62</v>
      </c>
      <c r="L140" s="31" t="s">
        <v>87</v>
      </c>
      <c r="M140" s="31" t="s">
        <v>168</v>
      </c>
      <c r="N140" s="31" t="s">
        <v>168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803</v>
      </c>
      <c r="S140" s="36" t="s">
        <v>774</v>
      </c>
      <c r="T140" s="37" t="s">
        <v>650</v>
      </c>
      <c r="U140" s="31"/>
      <c r="V140" s="31"/>
      <c r="W140" s="37"/>
      <c r="X140" s="37" t="s">
        <v>186</v>
      </c>
      <c r="Y140" s="37" t="s">
        <v>187</v>
      </c>
      <c r="Z140" s="37"/>
      <c r="AA140" s="37" t="s">
        <v>87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804</v>
      </c>
      <c r="AJ140" s="41"/>
      <c r="AK140" s="42"/>
      <c r="AL140" s="43"/>
      <c r="AM140" s="44" t="s">
        <v>773</v>
      </c>
      <c r="AN140" s="43"/>
      <c r="AO140" s="42" t="s">
        <v>774</v>
      </c>
      <c r="AP140" s="43"/>
      <c r="AQ140" s="42"/>
      <c r="AR140" s="43"/>
      <c r="AS140" s="42"/>
      <c r="AT140" s="43"/>
      <c r="AU140" s="42"/>
      <c r="AV140" s="43"/>
      <c r="AW140" s="42"/>
      <c r="AX140" s="43"/>
      <c r="AY140" s="42"/>
      <c r="AZ140" s="43"/>
      <c r="BA140" s="42" t="s">
        <v>805</v>
      </c>
      <c r="BB140" s="43" t="s">
        <v>805</v>
      </c>
      <c r="BC140" s="42" t="s">
        <v>806</v>
      </c>
      <c r="BD140" s="43"/>
      <c r="BE140" s="42"/>
      <c r="BF140" s="43"/>
      <c r="BG140" s="42"/>
      <c r="BH140" s="43"/>
    </row>
    <row r="141" ht="42.0" customHeight="1">
      <c r="A141" s="28" t="s">
        <v>53</v>
      </c>
      <c r="B141" s="33"/>
      <c r="C141" s="29">
        <v>140.0</v>
      </c>
      <c r="D141" s="30" t="str">
        <f t="shared" si="1"/>
        <v>Geothermal Power</v>
      </c>
      <c r="E141" s="31" t="s">
        <v>166</v>
      </c>
      <c r="F141" s="29" t="s">
        <v>648</v>
      </c>
      <c r="G141" s="29" t="s">
        <v>648</v>
      </c>
      <c r="H141" s="32"/>
      <c r="I141" s="33">
        <v>8.0</v>
      </c>
      <c r="J141" s="33"/>
      <c r="K141" s="31" t="s">
        <v>62</v>
      </c>
      <c r="L141" s="31" t="s">
        <v>78</v>
      </c>
      <c r="M141" s="31" t="s">
        <v>93</v>
      </c>
      <c r="N141" s="31" t="s">
        <v>168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662</v>
      </c>
      <c r="T141" s="37" t="s">
        <v>650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807</v>
      </c>
      <c r="AJ141" s="41"/>
      <c r="AK141" s="42"/>
      <c r="AL141" s="43"/>
      <c r="AM141" s="44" t="s">
        <v>796</v>
      </c>
      <c r="AN141" s="48" t="s">
        <v>661</v>
      </c>
      <c r="AO141" s="42" t="s">
        <v>662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  <c r="BE141" s="42"/>
      <c r="BF141" s="43"/>
      <c r="BG141" s="42"/>
      <c r="BH141" s="43"/>
    </row>
    <row r="142" ht="42.0" customHeight="1">
      <c r="A142" s="28" t="s">
        <v>53</v>
      </c>
      <c r="B142" s="33"/>
      <c r="C142" s="29">
        <v>141.0</v>
      </c>
      <c r="D142" s="30" t="str">
        <f t="shared" si="1"/>
        <v>Giant Space Mirror</v>
      </c>
      <c r="E142" s="31" t="s">
        <v>166</v>
      </c>
      <c r="F142" s="29" t="s">
        <v>648</v>
      </c>
      <c r="G142" s="29" t="s">
        <v>648</v>
      </c>
      <c r="H142" s="32"/>
      <c r="I142" s="33">
        <v>13.0</v>
      </c>
      <c r="J142" s="33"/>
      <c r="K142" s="31" t="s">
        <v>62</v>
      </c>
      <c r="L142" s="31" t="s">
        <v>83</v>
      </c>
      <c r="M142" s="31" t="s">
        <v>93</v>
      </c>
      <c r="N142" s="31" t="s">
        <v>168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738</v>
      </c>
      <c r="T142" s="37" t="s">
        <v>650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808</v>
      </c>
      <c r="AJ142" s="47" t="s">
        <v>809</v>
      </c>
      <c r="AK142" s="42"/>
      <c r="AL142" s="43"/>
      <c r="AM142" s="44" t="s">
        <v>740</v>
      </c>
      <c r="AN142" s="48" t="s">
        <v>810</v>
      </c>
      <c r="AO142" s="44" t="s">
        <v>811</v>
      </c>
      <c r="AP142" s="48" t="s">
        <v>812</v>
      </c>
      <c r="AQ142" s="42"/>
      <c r="AR142" s="48"/>
      <c r="AS142" s="42"/>
      <c r="AT142" s="48"/>
      <c r="AU142" s="42"/>
      <c r="AV142" s="48"/>
      <c r="AW142" s="42"/>
      <c r="AX142" s="48"/>
      <c r="AY142" s="42"/>
      <c r="AZ142" s="48"/>
      <c r="BA142" s="42"/>
      <c r="BB142" s="48"/>
      <c r="BC142" s="42"/>
      <c r="BD142" s="48"/>
      <c r="BE142" s="42"/>
      <c r="BF142" s="48"/>
      <c r="BG142" s="42"/>
      <c r="BH142" s="48"/>
    </row>
    <row r="143" ht="42.0" customHeight="1">
      <c r="A143" s="28" t="s">
        <v>53</v>
      </c>
      <c r="B143" s="33"/>
      <c r="C143" s="29">
        <v>142.0</v>
      </c>
      <c r="D143" s="30" t="str">
        <f t="shared" si="1"/>
        <v>Grass</v>
      </c>
      <c r="E143" s="31" t="s">
        <v>166</v>
      </c>
      <c r="F143" s="29" t="s">
        <v>648</v>
      </c>
      <c r="G143" s="29" t="s">
        <v>648</v>
      </c>
      <c r="H143" s="32"/>
      <c r="I143" s="33">
        <v>9.0</v>
      </c>
      <c r="J143" s="33"/>
      <c r="K143" s="31" t="s">
        <v>62</v>
      </c>
      <c r="L143" s="31" t="s">
        <v>100</v>
      </c>
      <c r="M143" s="31" t="s">
        <v>168</v>
      </c>
      <c r="N143" s="31" t="s">
        <v>168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212</v>
      </c>
      <c r="S143" s="36" t="s">
        <v>813</v>
      </c>
      <c r="T143" s="37" t="s">
        <v>650</v>
      </c>
      <c r="U143" s="31"/>
      <c r="V143" s="31"/>
      <c r="W143" s="37"/>
      <c r="X143" s="37" t="s">
        <v>105</v>
      </c>
      <c r="Y143" s="37" t="s">
        <v>187</v>
      </c>
      <c r="Z143" s="37"/>
      <c r="AA143" s="31"/>
      <c r="AB143" s="30" t="str">
        <f t="array" ref="AB143">IFERROR(INDEX(params!$H:$H,MATCH($AA143,params!$G:$G,0)),"")</f>
        <v/>
      </c>
      <c r="AC143" s="51" t="s">
        <v>461</v>
      </c>
      <c r="AD143" s="32"/>
      <c r="AE143" s="31"/>
      <c r="AF143" s="4"/>
      <c r="AG143" s="4"/>
      <c r="AH143" s="30" t="str">
        <f t="shared" si="3"/>
        <v/>
      </c>
      <c r="AI143" s="40" t="s">
        <v>814</v>
      </c>
      <c r="AJ143" s="41"/>
      <c r="AK143" s="42"/>
      <c r="AL143" s="43"/>
      <c r="AM143" s="44" t="s">
        <v>323</v>
      </c>
      <c r="AN143" s="43"/>
      <c r="AO143" s="44" t="s">
        <v>652</v>
      </c>
      <c r="AP143" s="43"/>
      <c r="AQ143" s="42"/>
      <c r="AR143" s="43"/>
      <c r="AS143" s="42"/>
      <c r="AT143" s="43"/>
      <c r="AU143" s="42"/>
      <c r="AV143" s="43"/>
      <c r="AW143" s="42"/>
      <c r="AX143" s="43"/>
      <c r="AY143" s="42" t="s">
        <v>337</v>
      </c>
      <c r="AZ143" s="43"/>
      <c r="BA143" s="42" t="s">
        <v>731</v>
      </c>
      <c r="BB143" s="43"/>
      <c r="BC143" s="42" t="s">
        <v>217</v>
      </c>
      <c r="BD143" s="43"/>
      <c r="BE143" s="42"/>
      <c r="BF143" s="43"/>
      <c r="BG143" s="42"/>
      <c r="BH143" s="43"/>
    </row>
    <row r="144" ht="42.0" customHeight="1">
      <c r="A144" s="28" t="s">
        <v>53</v>
      </c>
      <c r="B144" s="33"/>
      <c r="C144" s="29">
        <v>143.0</v>
      </c>
      <c r="D144" s="30" t="str">
        <f t="shared" si="1"/>
        <v>Great Dam</v>
      </c>
      <c r="E144" s="31" t="s">
        <v>166</v>
      </c>
      <c r="F144" s="29" t="s">
        <v>648</v>
      </c>
      <c r="G144" s="29" t="s">
        <v>648</v>
      </c>
      <c r="H144" s="32"/>
      <c r="I144" s="33">
        <v>12.0</v>
      </c>
      <c r="J144" s="33"/>
      <c r="K144" s="31" t="s">
        <v>62</v>
      </c>
      <c r="L144" s="31" t="s">
        <v>78</v>
      </c>
      <c r="M144" s="31" t="s">
        <v>93</v>
      </c>
      <c r="N144" s="31" t="s">
        <v>168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815</v>
      </c>
      <c r="S144" s="36" t="s">
        <v>662</v>
      </c>
      <c r="T144" s="37" t="s">
        <v>650</v>
      </c>
      <c r="U144" s="31"/>
      <c r="V144" s="31"/>
      <c r="W144" s="37"/>
      <c r="X144" s="37" t="s">
        <v>88</v>
      </c>
      <c r="Y144" s="37" t="s">
        <v>187</v>
      </c>
      <c r="Z144" s="37"/>
      <c r="AA144" s="31"/>
      <c r="AB144" s="30" t="str">
        <f t="array" ref="AB144">IFERROR(INDEX(params!$H:$H,MATCH($AA144,params!$G:$G,0)),"")</f>
        <v/>
      </c>
      <c r="AC144" s="51"/>
      <c r="AD144" s="46">
        <v>2.0</v>
      </c>
      <c r="AE144" s="31"/>
      <c r="AF144" s="4"/>
      <c r="AG144" s="4"/>
      <c r="AH144" s="30" t="str">
        <f t="shared" si="3"/>
        <v/>
      </c>
      <c r="AI144" s="40" t="s">
        <v>816</v>
      </c>
      <c r="AJ144" s="41"/>
      <c r="AK144" s="42"/>
      <c r="AL144" s="43"/>
      <c r="AM144" s="44" t="s">
        <v>796</v>
      </c>
      <c r="AN144" s="48" t="s">
        <v>661</v>
      </c>
      <c r="AO144" s="42" t="s">
        <v>662</v>
      </c>
      <c r="AP144" s="43"/>
      <c r="AQ144" s="42"/>
      <c r="AR144" s="43"/>
      <c r="AS144" s="42"/>
      <c r="AT144" s="43"/>
      <c r="AU144" s="42"/>
      <c r="AV144" s="43"/>
      <c r="AW144" s="42"/>
      <c r="AX144" s="43"/>
      <c r="AY144" s="42"/>
      <c r="AZ144" s="43"/>
      <c r="BA144" s="42" t="s">
        <v>817</v>
      </c>
      <c r="BB144" s="43" t="s">
        <v>818</v>
      </c>
      <c r="BC144" s="42" t="s">
        <v>819</v>
      </c>
      <c r="BD144" s="43" t="s">
        <v>819</v>
      </c>
      <c r="BE144" s="42"/>
      <c r="BF144" s="43"/>
      <c r="BG144" s="42"/>
      <c r="BH144" s="43"/>
    </row>
    <row r="145" ht="42.0" customHeight="1">
      <c r="A145" s="28" t="s">
        <v>53</v>
      </c>
      <c r="B145" s="33"/>
      <c r="C145" s="29">
        <v>144.0</v>
      </c>
      <c r="D145" s="30" t="str">
        <f t="shared" si="1"/>
        <v>Great Escarpment Consortium</v>
      </c>
      <c r="E145" s="31" t="s">
        <v>166</v>
      </c>
      <c r="F145" s="29" t="s">
        <v>167</v>
      </c>
      <c r="G145" s="29" t="s">
        <v>167</v>
      </c>
      <c r="H145" s="32"/>
      <c r="I145" s="33">
        <v>3.0</v>
      </c>
      <c r="J145" s="33"/>
      <c r="K145" s="31" t="s">
        <v>62</v>
      </c>
      <c r="L145" s="31"/>
      <c r="M145" s="31" t="s">
        <v>168</v>
      </c>
      <c r="N145" s="31" t="s">
        <v>168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755</v>
      </c>
      <c r="T145" s="37" t="s">
        <v>680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820</v>
      </c>
      <c r="AJ145" s="47" t="s">
        <v>821</v>
      </c>
      <c r="AK145" s="42"/>
      <c r="AL145" s="43"/>
      <c r="AM145" s="44" t="s">
        <v>758</v>
      </c>
      <c r="AN145" s="48" t="s">
        <v>758</v>
      </c>
      <c r="AO145" s="44" t="s">
        <v>759</v>
      </c>
      <c r="AP145" s="48" t="s">
        <v>760</v>
      </c>
      <c r="AQ145" s="42"/>
      <c r="AR145" s="48"/>
      <c r="AS145" s="42"/>
      <c r="AT145" s="48"/>
      <c r="AU145" s="42"/>
      <c r="AV145" s="48"/>
      <c r="AW145" s="42"/>
      <c r="AX145" s="48"/>
      <c r="AY145" s="42"/>
      <c r="AZ145" s="48"/>
      <c r="BA145" s="42"/>
      <c r="BB145" s="48"/>
      <c r="BC145" s="42"/>
      <c r="BD145" s="48"/>
      <c r="BE145" s="42"/>
      <c r="BF145" s="48"/>
      <c r="BG145" s="42"/>
      <c r="BH145" s="48"/>
    </row>
    <row r="146" ht="42.0" customHeight="1">
      <c r="A146" s="28" t="s">
        <v>53</v>
      </c>
      <c r="B146" s="33"/>
      <c r="C146" s="29">
        <v>145.0</v>
      </c>
      <c r="D146" s="30" t="str">
        <f t="shared" si="1"/>
        <v>Heather</v>
      </c>
      <c r="E146" s="31" t="s">
        <v>166</v>
      </c>
      <c r="F146" s="29" t="s">
        <v>648</v>
      </c>
      <c r="G146" s="29" t="s">
        <v>648</v>
      </c>
      <c r="H146" s="32"/>
      <c r="I146" s="33">
        <v>14.0</v>
      </c>
      <c r="J146" s="33"/>
      <c r="K146" s="31" t="s">
        <v>62</v>
      </c>
      <c r="L146" s="31" t="s">
        <v>100</v>
      </c>
      <c r="M146" s="31" t="s">
        <v>168</v>
      </c>
      <c r="N146" s="31" t="s">
        <v>168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822</v>
      </c>
      <c r="T146" s="37" t="s">
        <v>650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823</v>
      </c>
      <c r="AJ146" s="47" t="s">
        <v>824</v>
      </c>
      <c r="AK146" s="42"/>
      <c r="AL146" s="43"/>
      <c r="AM146" s="44" t="s">
        <v>323</v>
      </c>
      <c r="AN146" s="48" t="s">
        <v>323</v>
      </c>
      <c r="AO146" s="44" t="s">
        <v>825</v>
      </c>
      <c r="AP146" s="48" t="s">
        <v>673</v>
      </c>
      <c r="AQ146" s="44"/>
      <c r="AR146" s="48"/>
      <c r="AS146" s="44"/>
      <c r="AT146" s="48"/>
      <c r="AU146" s="44"/>
      <c r="AV146" s="48"/>
      <c r="AW146" s="44"/>
      <c r="AX146" s="48"/>
      <c r="AY146" s="44" t="s">
        <v>826</v>
      </c>
      <c r="AZ146" s="48" t="s">
        <v>827</v>
      </c>
      <c r="BA146" s="44"/>
      <c r="BB146" s="48"/>
      <c r="BC146" s="44"/>
      <c r="BD146" s="48"/>
      <c r="BE146" s="44"/>
      <c r="BF146" s="48"/>
      <c r="BG146" s="44"/>
      <c r="BH146" s="48"/>
    </row>
    <row r="147" ht="42.0" customHeight="1">
      <c r="A147" s="28" t="s">
        <v>53</v>
      </c>
      <c r="B147" s="28" t="s">
        <v>828</v>
      </c>
      <c r="C147" s="29">
        <v>146.0</v>
      </c>
      <c r="D147" s="30" t="str">
        <f t="shared" si="1"/>
        <v>Immigration Shuttles</v>
      </c>
      <c r="E147" s="31" t="s">
        <v>166</v>
      </c>
      <c r="F147" s="29" t="s">
        <v>648</v>
      </c>
      <c r="G147" s="29" t="s">
        <v>648</v>
      </c>
      <c r="H147" s="32"/>
      <c r="I147" s="33">
        <v>20.0</v>
      </c>
      <c r="J147" s="33"/>
      <c r="K147" s="31" t="s">
        <v>62</v>
      </c>
      <c r="L147" s="31" t="s">
        <v>83</v>
      </c>
      <c r="M147" s="31" t="s">
        <v>98</v>
      </c>
      <c r="N147" s="31" t="s">
        <v>168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235</v>
      </c>
      <c r="Q147" s="35">
        <f t="shared" si="2"/>
        <v>1</v>
      </c>
      <c r="R147" s="36"/>
      <c r="S147" s="36" t="s">
        <v>829</v>
      </c>
      <c r="T147" s="37" t="s">
        <v>650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830</v>
      </c>
      <c r="AJ147" s="41"/>
      <c r="AK147" s="44" t="s">
        <v>831</v>
      </c>
      <c r="AL147" s="43"/>
      <c r="AM147" s="44" t="s">
        <v>701</v>
      </c>
      <c r="AN147" s="43"/>
      <c r="AO147" s="44" t="s">
        <v>764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  <c r="BE147" s="42"/>
      <c r="BF147" s="43"/>
      <c r="BG147" s="42"/>
      <c r="BH147" s="43"/>
    </row>
    <row r="148" ht="42.0" customHeight="1">
      <c r="A148" s="28" t="s">
        <v>53</v>
      </c>
      <c r="B148" s="33"/>
      <c r="C148" s="29">
        <v>147.0</v>
      </c>
      <c r="D148" s="30" t="str">
        <f t="shared" si="1"/>
        <v>Import of Advanced GHG</v>
      </c>
      <c r="E148" s="31" t="s">
        <v>166</v>
      </c>
      <c r="F148" s="29" t="s">
        <v>648</v>
      </c>
      <c r="G148" s="29" t="s">
        <v>648</v>
      </c>
      <c r="H148" s="32"/>
      <c r="I148" s="33">
        <v>8.0</v>
      </c>
      <c r="J148" s="33"/>
      <c r="K148" s="31" t="s">
        <v>62</v>
      </c>
      <c r="L148" s="31" t="s">
        <v>83</v>
      </c>
      <c r="M148" s="31" t="s">
        <v>98</v>
      </c>
      <c r="N148" s="31" t="s">
        <v>168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662</v>
      </c>
      <c r="T148" s="37" t="s">
        <v>650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832</v>
      </c>
      <c r="AJ148" s="41"/>
      <c r="AK148" s="42"/>
      <c r="AL148" s="43"/>
      <c r="AM148" s="44" t="s">
        <v>796</v>
      </c>
      <c r="AN148" s="48" t="s">
        <v>661</v>
      </c>
      <c r="AO148" s="42" t="s">
        <v>662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  <c r="BE148" s="42"/>
      <c r="BF148" s="43"/>
      <c r="BG148" s="42"/>
      <c r="BH148" s="43"/>
    </row>
    <row r="149" ht="42.0" customHeight="1">
      <c r="A149" s="28" t="s">
        <v>53</v>
      </c>
      <c r="B149" s="33"/>
      <c r="C149" s="29">
        <v>148.0</v>
      </c>
      <c r="D149" s="30" t="str">
        <f t="shared" si="1"/>
        <v>Imported GHG</v>
      </c>
      <c r="E149" s="31" t="s">
        <v>166</v>
      </c>
      <c r="F149" s="29" t="s">
        <v>648</v>
      </c>
      <c r="G149" s="29" t="s">
        <v>648</v>
      </c>
      <c r="H149" s="32"/>
      <c r="I149" s="33">
        <v>8.0</v>
      </c>
      <c r="J149" s="33"/>
      <c r="K149" s="31" t="s">
        <v>62</v>
      </c>
      <c r="L149" s="31" t="s">
        <v>98</v>
      </c>
      <c r="M149" s="31" t="s">
        <v>168</v>
      </c>
      <c r="N149" s="31" t="s">
        <v>168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833</v>
      </c>
      <c r="T149" s="37" t="s">
        <v>650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834</v>
      </c>
      <c r="AJ149" s="41"/>
      <c r="AK149" s="42"/>
      <c r="AL149" s="43"/>
      <c r="AM149" s="44" t="s">
        <v>717</v>
      </c>
      <c r="AN149" s="43"/>
      <c r="AO149" s="44" t="s">
        <v>718</v>
      </c>
      <c r="AP149" s="43"/>
      <c r="AQ149" s="42"/>
      <c r="AR149" s="43"/>
      <c r="AS149" s="42"/>
      <c r="AT149" s="43"/>
      <c r="AU149" s="42"/>
      <c r="AV149" s="43"/>
      <c r="AW149" s="42"/>
      <c r="AX149" s="43"/>
      <c r="AY149" s="42" t="s">
        <v>835</v>
      </c>
      <c r="AZ149" s="43"/>
      <c r="BA149" s="42"/>
      <c r="BB149" s="43"/>
      <c r="BC149" s="42"/>
      <c r="BD149" s="43"/>
      <c r="BE149" s="42"/>
      <c r="BF149" s="43"/>
      <c r="BG149" s="42"/>
      <c r="BH149" s="43"/>
    </row>
    <row r="150" ht="42.0" customHeight="1">
      <c r="A150" s="28" t="s">
        <v>53</v>
      </c>
      <c r="B150" s="33"/>
      <c r="C150" s="29">
        <v>149.0</v>
      </c>
      <c r="D150" s="30" t="str">
        <f t="shared" si="1"/>
        <v>Industrial Center</v>
      </c>
      <c r="E150" s="31" t="s">
        <v>166</v>
      </c>
      <c r="F150" s="29" t="s">
        <v>648</v>
      </c>
      <c r="G150" s="29" t="s">
        <v>648</v>
      </c>
      <c r="H150" s="32"/>
      <c r="I150" s="33">
        <v>15.0</v>
      </c>
      <c r="J150" s="33"/>
      <c r="K150" s="31" t="s">
        <v>62</v>
      </c>
      <c r="L150" s="31" t="s">
        <v>78</v>
      </c>
      <c r="M150" s="31" t="s">
        <v>168</v>
      </c>
      <c r="N150" s="31" t="s">
        <v>168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836</v>
      </c>
      <c r="T150" s="37" t="s">
        <v>784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837</v>
      </c>
      <c r="AJ150" s="41"/>
      <c r="AK150" s="42"/>
      <c r="AL150" s="43"/>
      <c r="AM150" s="44" t="s">
        <v>838</v>
      </c>
      <c r="AN150" s="43"/>
      <c r="AO150" s="42" t="s">
        <v>836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  <c r="BE150" s="42"/>
      <c r="BF150" s="43"/>
      <c r="BG150" s="42"/>
      <c r="BH150" s="43"/>
    </row>
    <row r="151" ht="42.0" customHeight="1">
      <c r="A151" s="28" t="s">
        <v>53</v>
      </c>
      <c r="B151" s="33"/>
      <c r="C151" s="29">
        <v>150.0</v>
      </c>
      <c r="D151" s="30" t="str">
        <f t="shared" si="1"/>
        <v>Industiral Farming</v>
      </c>
      <c r="E151" s="31" t="s">
        <v>166</v>
      </c>
      <c r="F151" s="29" t="s">
        <v>648</v>
      </c>
      <c r="G151" s="29" t="s">
        <v>648</v>
      </c>
      <c r="H151" s="32"/>
      <c r="I151" s="33">
        <v>19.0</v>
      </c>
      <c r="J151" s="33"/>
      <c r="K151" s="31" t="s">
        <v>62</v>
      </c>
      <c r="L151" s="31" t="s">
        <v>78</v>
      </c>
      <c r="M151" s="31" t="s">
        <v>168</v>
      </c>
      <c r="N151" s="31" t="s">
        <v>168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839</v>
      </c>
      <c r="T151" s="37" t="s">
        <v>650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840</v>
      </c>
      <c r="AJ151" s="41"/>
      <c r="AK151" s="42"/>
      <c r="AL151" s="43"/>
      <c r="AM151" s="44" t="s">
        <v>841</v>
      </c>
      <c r="AN151" s="43"/>
      <c r="AO151" s="42" t="s">
        <v>839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  <c r="BE151" s="42"/>
      <c r="BF151" s="43"/>
      <c r="BG151" s="42"/>
      <c r="BH151" s="43"/>
    </row>
    <row r="152" ht="42.0" customHeight="1">
      <c r="A152" s="28" t="s">
        <v>53</v>
      </c>
      <c r="B152" s="33"/>
      <c r="C152" s="29">
        <v>151.0</v>
      </c>
      <c r="D152" s="30" t="str">
        <f t="shared" si="1"/>
        <v>Industrial Microbes</v>
      </c>
      <c r="E152" s="31" t="s">
        <v>166</v>
      </c>
      <c r="F152" s="29" t="s">
        <v>842</v>
      </c>
      <c r="G152" s="29" t="s">
        <v>842</v>
      </c>
      <c r="H152" s="32"/>
      <c r="I152" s="33">
        <v>9.0</v>
      </c>
      <c r="J152" s="33"/>
      <c r="K152" s="31" t="s">
        <v>62</v>
      </c>
      <c r="L152" s="31" t="s">
        <v>78</v>
      </c>
      <c r="M152" s="31" t="s">
        <v>97</v>
      </c>
      <c r="N152" s="31" t="s">
        <v>168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843</v>
      </c>
      <c r="T152" s="37" t="s">
        <v>784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844</v>
      </c>
      <c r="AJ152" s="41"/>
      <c r="AK152" s="42"/>
      <c r="AL152" s="43"/>
      <c r="AM152" s="44" t="s">
        <v>845</v>
      </c>
      <c r="AN152" s="43"/>
      <c r="AO152" s="42" t="s">
        <v>843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  <c r="BE152" s="42"/>
      <c r="BF152" s="43"/>
      <c r="BG152" s="42"/>
      <c r="BH152" s="43"/>
    </row>
    <row r="153" ht="42.0" customHeight="1">
      <c r="A153" s="28" t="s">
        <v>53</v>
      </c>
      <c r="B153" s="33"/>
      <c r="C153" s="29">
        <v>152.0</v>
      </c>
      <c r="D153" s="30" t="str">
        <f t="shared" si="1"/>
        <v>Insects</v>
      </c>
      <c r="E153" s="31" t="s">
        <v>166</v>
      </c>
      <c r="F153" s="29" t="s">
        <v>648</v>
      </c>
      <c r="G153" s="29" t="s">
        <v>648</v>
      </c>
      <c r="H153" s="32"/>
      <c r="I153" s="33">
        <v>10.0</v>
      </c>
      <c r="J153" s="33"/>
      <c r="K153" s="31" t="s">
        <v>62</v>
      </c>
      <c r="L153" s="31" t="s">
        <v>97</v>
      </c>
      <c r="M153" s="31" t="s">
        <v>168</v>
      </c>
      <c r="N153" s="31" t="s">
        <v>168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846</v>
      </c>
      <c r="T153" s="37" t="s">
        <v>650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847</v>
      </c>
      <c r="AJ153" s="41"/>
      <c r="AK153" s="42"/>
      <c r="AL153" s="43"/>
      <c r="AM153" s="44" t="s">
        <v>848</v>
      </c>
      <c r="AN153" s="43"/>
      <c r="AO153" s="44" t="s">
        <v>849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  <c r="BE153" s="42"/>
      <c r="BF153" s="43"/>
      <c r="BG153" s="42"/>
      <c r="BH153" s="43"/>
    </row>
    <row r="154" ht="42.0" customHeight="1">
      <c r="A154" s="28" t="s">
        <v>53</v>
      </c>
      <c r="B154" s="33"/>
      <c r="C154" s="29">
        <v>153.0</v>
      </c>
      <c r="D154" s="30" t="str">
        <f t="shared" si="1"/>
        <v>Io Mining Industries</v>
      </c>
      <c r="E154" s="31" t="s">
        <v>166</v>
      </c>
      <c r="F154" s="29" t="s">
        <v>842</v>
      </c>
      <c r="G154" s="29" t="s">
        <v>842</v>
      </c>
      <c r="H154" s="32"/>
      <c r="I154" s="33">
        <v>37.0</v>
      </c>
      <c r="J154" s="33"/>
      <c r="K154" s="31" t="s">
        <v>62</v>
      </c>
      <c r="L154" s="31" t="s">
        <v>78</v>
      </c>
      <c r="M154" s="31" t="s">
        <v>83</v>
      </c>
      <c r="N154" s="31" t="s">
        <v>101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235</v>
      </c>
      <c r="Q154" s="35">
        <f t="shared" si="2"/>
        <v>1</v>
      </c>
      <c r="R154" s="36"/>
      <c r="S154" s="36" t="s">
        <v>850</v>
      </c>
      <c r="T154" s="37" t="s">
        <v>784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851</v>
      </c>
      <c r="AJ154" s="41"/>
      <c r="AK154" s="44" t="s">
        <v>509</v>
      </c>
      <c r="AL154" s="43"/>
      <c r="AM154" s="44" t="s">
        <v>852</v>
      </c>
      <c r="AN154" s="43"/>
      <c r="AO154" s="44" t="s">
        <v>853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  <c r="BE154" s="42"/>
      <c r="BF154" s="43"/>
      <c r="BG154" s="42"/>
      <c r="BH154" s="43"/>
    </row>
    <row r="155" ht="42.0" customHeight="1">
      <c r="A155" s="28" t="s">
        <v>53</v>
      </c>
      <c r="B155" s="33"/>
      <c r="C155" s="29">
        <v>154.0</v>
      </c>
      <c r="D155" s="30" t="str">
        <f t="shared" si="1"/>
        <v>Kelp Farming</v>
      </c>
      <c r="E155" s="31" t="s">
        <v>166</v>
      </c>
      <c r="F155" s="29" t="s">
        <v>648</v>
      </c>
      <c r="G155" s="29" t="s">
        <v>648</v>
      </c>
      <c r="H155" s="32"/>
      <c r="I155" s="33">
        <v>17.0</v>
      </c>
      <c r="J155" s="33"/>
      <c r="K155" s="31" t="s">
        <v>62</v>
      </c>
      <c r="L155" s="31"/>
      <c r="M155" s="31" t="s">
        <v>168</v>
      </c>
      <c r="N155" s="31" t="s">
        <v>168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854</v>
      </c>
      <c r="S155" s="36" t="s">
        <v>855</v>
      </c>
      <c r="T155" s="37" t="s">
        <v>650</v>
      </c>
      <c r="U155" s="31"/>
      <c r="V155" s="31"/>
      <c r="W155" s="37"/>
      <c r="X155" s="37" t="s">
        <v>88</v>
      </c>
      <c r="Y155" s="37" t="s">
        <v>187</v>
      </c>
      <c r="Z155" s="37"/>
      <c r="AA155" s="31"/>
      <c r="AB155" s="30" t="str">
        <f t="array" ref="AB155">IFERROR(INDEX(params!$H:$H,MATCH($AA155,params!$G:$G,0)),"")</f>
        <v/>
      </c>
      <c r="AC155" s="51"/>
      <c r="AD155" s="46">
        <v>6.0</v>
      </c>
      <c r="AE155" s="31"/>
      <c r="AF155" s="4"/>
      <c r="AG155" s="4"/>
      <c r="AH155" s="30" t="str">
        <f t="shared" si="3"/>
        <v/>
      </c>
      <c r="AI155" s="40" t="s">
        <v>856</v>
      </c>
      <c r="AJ155" s="41"/>
      <c r="AK155" s="42"/>
      <c r="AL155" s="43"/>
      <c r="AM155" s="44" t="s">
        <v>857</v>
      </c>
      <c r="AN155" s="48" t="s">
        <v>858</v>
      </c>
      <c r="AO155" s="44" t="s">
        <v>859</v>
      </c>
      <c r="AP155" s="43"/>
      <c r="AQ155" s="42"/>
      <c r="AR155" s="43"/>
      <c r="AS155" s="42"/>
      <c r="AT155" s="43"/>
      <c r="AU155" s="42"/>
      <c r="AV155" s="43"/>
      <c r="AW155" s="42"/>
      <c r="AX155" s="43"/>
      <c r="AY155" s="42" t="s">
        <v>730</v>
      </c>
      <c r="AZ155" s="43"/>
      <c r="BA155" s="42" t="s">
        <v>860</v>
      </c>
      <c r="BB155" s="43" t="s">
        <v>861</v>
      </c>
      <c r="BC155" s="42" t="s">
        <v>862</v>
      </c>
      <c r="BD155" s="43" t="s">
        <v>862</v>
      </c>
      <c r="BE155" s="42"/>
      <c r="BF155" s="43"/>
      <c r="BG155" s="42"/>
      <c r="BH155" s="43"/>
    </row>
    <row r="156" ht="42.0" customHeight="1">
      <c r="A156" s="28" t="s">
        <v>53</v>
      </c>
      <c r="B156" s="33"/>
      <c r="C156" s="29">
        <v>155.0</v>
      </c>
      <c r="D156" s="30" t="str">
        <f t="shared" si="1"/>
        <v>Lichen</v>
      </c>
      <c r="E156" s="31" t="s">
        <v>166</v>
      </c>
      <c r="F156" s="29" t="s">
        <v>648</v>
      </c>
      <c r="G156" s="29" t="s">
        <v>648</v>
      </c>
      <c r="H156" s="32"/>
      <c r="I156" s="33">
        <v>5.0</v>
      </c>
      <c r="J156" s="33"/>
      <c r="K156" s="31" t="s">
        <v>62</v>
      </c>
      <c r="L156" s="31" t="s">
        <v>100</v>
      </c>
      <c r="M156" s="31" t="s">
        <v>168</v>
      </c>
      <c r="N156" s="31" t="s">
        <v>168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652</v>
      </c>
      <c r="T156" s="37" t="s">
        <v>650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863</v>
      </c>
      <c r="AJ156" s="47" t="s">
        <v>863</v>
      </c>
      <c r="AK156" s="42"/>
      <c r="AL156" s="43"/>
      <c r="AM156" s="44" t="s">
        <v>323</v>
      </c>
      <c r="AN156" s="48" t="s">
        <v>323</v>
      </c>
      <c r="AO156" s="44" t="s">
        <v>825</v>
      </c>
      <c r="AP156" s="48" t="s">
        <v>673</v>
      </c>
      <c r="AQ156" s="42"/>
      <c r="AR156" s="48"/>
      <c r="AS156" s="42"/>
      <c r="AT156" s="48"/>
      <c r="AU156" s="42"/>
      <c r="AV156" s="48"/>
      <c r="AW156" s="42"/>
      <c r="AX156" s="48"/>
      <c r="AY156" s="42"/>
      <c r="AZ156" s="48"/>
      <c r="BA156" s="42"/>
      <c r="BB156" s="48"/>
      <c r="BC156" s="42"/>
      <c r="BD156" s="48"/>
      <c r="BE156" s="42"/>
      <c r="BF156" s="48"/>
      <c r="BG156" s="42"/>
      <c r="BH156" s="48"/>
    </row>
    <row r="157" ht="42.0" customHeight="1">
      <c r="A157" s="28" t="s">
        <v>53</v>
      </c>
      <c r="B157" s="33"/>
      <c r="C157" s="29">
        <v>156.0</v>
      </c>
      <c r="D157" s="30" t="str">
        <f t="shared" si="1"/>
        <v>Lightning Harvest</v>
      </c>
      <c r="E157" s="31" t="s">
        <v>166</v>
      </c>
      <c r="F157" s="29" t="s">
        <v>648</v>
      </c>
      <c r="G157" s="29" t="s">
        <v>648</v>
      </c>
      <c r="H157" s="32"/>
      <c r="I157" s="33">
        <v>13.0</v>
      </c>
      <c r="J157" s="33"/>
      <c r="K157" s="31" t="s">
        <v>62</v>
      </c>
      <c r="L157" s="31" t="s">
        <v>87</v>
      </c>
      <c r="M157" s="31" t="s">
        <v>93</v>
      </c>
      <c r="N157" s="31" t="s">
        <v>168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864</v>
      </c>
      <c r="T157" s="37" t="s">
        <v>650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865</v>
      </c>
      <c r="AJ157" s="41"/>
      <c r="AK157" s="42"/>
      <c r="AL157" s="43"/>
      <c r="AM157" s="44" t="s">
        <v>866</v>
      </c>
      <c r="AN157" s="43"/>
      <c r="AO157" s="44" t="s">
        <v>867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  <c r="BE157" s="42"/>
      <c r="BF157" s="43"/>
      <c r="BG157" s="42"/>
      <c r="BH157" s="43"/>
    </row>
    <row r="158" ht="42.0" customHeight="1">
      <c r="A158" s="28" t="s">
        <v>53</v>
      </c>
      <c r="B158" s="33"/>
      <c r="C158" s="29">
        <v>157.0</v>
      </c>
      <c r="D158" s="30" t="str">
        <f t="shared" si="1"/>
        <v>Low-Atmo Shields</v>
      </c>
      <c r="E158" s="31" t="s">
        <v>166</v>
      </c>
      <c r="F158" s="29" t="s">
        <v>648</v>
      </c>
      <c r="G158" s="29" t="s">
        <v>648</v>
      </c>
      <c r="H158" s="32"/>
      <c r="I158" s="33">
        <v>9.0</v>
      </c>
      <c r="J158" s="33"/>
      <c r="K158" s="31" t="s">
        <v>62</v>
      </c>
      <c r="L158" s="31" t="s">
        <v>78</v>
      </c>
      <c r="M158" s="31" t="s">
        <v>168</v>
      </c>
      <c r="N158" s="31" t="s">
        <v>168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277</v>
      </c>
      <c r="S158" s="36" t="s">
        <v>868</v>
      </c>
      <c r="T158" s="37" t="s">
        <v>650</v>
      </c>
      <c r="U158" s="31"/>
      <c r="V158" s="31"/>
      <c r="W158" s="37"/>
      <c r="X158" s="37" t="s">
        <v>94</v>
      </c>
      <c r="Y158" s="37" t="s">
        <v>187</v>
      </c>
      <c r="Z158" s="37"/>
      <c r="AA158" s="31"/>
      <c r="AB158" s="30" t="str">
        <f t="array" ref="AB158">IFERROR(INDEX(params!$H:$H,MATCH($AA158,params!$G:$G,0)),"")</f>
        <v/>
      </c>
      <c r="AC158" s="51" t="s">
        <v>461</v>
      </c>
      <c r="AD158" s="32"/>
      <c r="AE158" s="31"/>
      <c r="AF158" s="4"/>
      <c r="AG158" s="4"/>
      <c r="AH158" s="30" t="str">
        <f t="shared" si="3"/>
        <v/>
      </c>
      <c r="AI158" s="40" t="s">
        <v>869</v>
      </c>
      <c r="AJ158" s="41"/>
      <c r="AK158" s="42"/>
      <c r="AL158" s="43"/>
      <c r="AM158" s="44" t="s">
        <v>870</v>
      </c>
      <c r="AN158" s="43"/>
      <c r="AO158" s="42" t="s">
        <v>868</v>
      </c>
      <c r="AP158" s="43"/>
      <c r="AQ158" s="42"/>
      <c r="AR158" s="43"/>
      <c r="AS158" s="42"/>
      <c r="AT158" s="43"/>
      <c r="AU158" s="42"/>
      <c r="AV158" s="43"/>
      <c r="AW158" s="42"/>
      <c r="AX158" s="43"/>
      <c r="AY158" s="42"/>
      <c r="AZ158" s="43"/>
      <c r="BA158" s="42" t="s">
        <v>657</v>
      </c>
      <c r="BB158" s="43" t="s">
        <v>658</v>
      </c>
      <c r="BC158" s="42" t="s">
        <v>243</v>
      </c>
      <c r="BD158" s="43" t="s">
        <v>243</v>
      </c>
      <c r="BE158" s="42"/>
      <c r="BF158" s="43"/>
      <c r="BG158" s="42"/>
      <c r="BH158" s="43"/>
    </row>
    <row r="159" ht="42.0" customHeight="1">
      <c r="A159" s="28" t="s">
        <v>53</v>
      </c>
      <c r="B159" s="33"/>
      <c r="C159" s="29">
        <v>158.0</v>
      </c>
      <c r="D159" s="30" t="str">
        <f t="shared" si="1"/>
        <v>Lunar Beam</v>
      </c>
      <c r="E159" s="31" t="s">
        <v>166</v>
      </c>
      <c r="F159" s="29" t="s">
        <v>648</v>
      </c>
      <c r="G159" s="29" t="s">
        <v>648</v>
      </c>
      <c r="H159" s="32"/>
      <c r="I159" s="33">
        <v>9.0</v>
      </c>
      <c r="J159" s="33"/>
      <c r="K159" s="31" t="s">
        <v>62</v>
      </c>
      <c r="L159" s="31" t="s">
        <v>98</v>
      </c>
      <c r="M159" s="31" t="s">
        <v>93</v>
      </c>
      <c r="N159" s="31" t="s">
        <v>168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593</v>
      </c>
      <c r="S159" s="36" t="s">
        <v>871</v>
      </c>
      <c r="T159" s="37" t="s">
        <v>650</v>
      </c>
      <c r="U159" s="31"/>
      <c r="V159" s="31"/>
      <c r="W159" s="31"/>
      <c r="X159" s="31"/>
      <c r="Y159" s="31"/>
      <c r="Z159" s="37" t="s">
        <v>102</v>
      </c>
      <c r="AA159" s="31"/>
      <c r="AB159" s="30" t="str">
        <f t="array" ref="AB159">IFERROR(INDEX(params!$H:$H,MATCH($AA159,params!$G:$G,0)),"")</f>
        <v/>
      </c>
      <c r="AC159" s="51"/>
      <c r="AD159" s="46">
        <v>1.0</v>
      </c>
      <c r="AE159" s="31"/>
      <c r="AF159" s="4"/>
      <c r="AG159" s="4"/>
      <c r="AH159" s="30" t="str">
        <f t="shared" si="3"/>
        <v/>
      </c>
      <c r="AI159" s="40" t="s">
        <v>872</v>
      </c>
      <c r="AJ159" s="41"/>
      <c r="AK159" s="42"/>
      <c r="AL159" s="43"/>
      <c r="AM159" s="44" t="s">
        <v>873</v>
      </c>
      <c r="AN159" s="43"/>
      <c r="AO159" s="42" t="s">
        <v>871</v>
      </c>
      <c r="AP159" s="43"/>
      <c r="AQ159" s="42"/>
      <c r="AR159" s="43"/>
      <c r="AS159" s="42"/>
      <c r="AT159" s="43"/>
      <c r="AU159" s="42"/>
      <c r="AV159" s="43"/>
      <c r="AW159" s="42"/>
      <c r="AX159" s="43"/>
      <c r="AY159" s="42"/>
      <c r="AZ159" s="43"/>
      <c r="BA159" s="42" t="s">
        <v>593</v>
      </c>
      <c r="BB159" s="43"/>
      <c r="BC159" s="42" t="s">
        <v>597</v>
      </c>
      <c r="BD159" s="43"/>
      <c r="BE159" s="42"/>
      <c r="BF159" s="43"/>
      <c r="BG159" s="42"/>
      <c r="BH159" s="43"/>
    </row>
    <row r="160" ht="42.0" customHeight="1">
      <c r="A160" s="28" t="s">
        <v>53</v>
      </c>
      <c r="B160" s="33"/>
      <c r="C160" s="29">
        <v>159.0</v>
      </c>
      <c r="D160" s="30" t="str">
        <f t="shared" si="1"/>
        <v>Mass Converter</v>
      </c>
      <c r="E160" s="31" t="s">
        <v>166</v>
      </c>
      <c r="F160" s="29" t="s">
        <v>842</v>
      </c>
      <c r="G160" s="29" t="s">
        <v>842</v>
      </c>
      <c r="H160" s="32"/>
      <c r="I160" s="33">
        <v>20.0</v>
      </c>
      <c r="J160" s="33"/>
      <c r="K160" s="31" t="s">
        <v>62</v>
      </c>
      <c r="L160" s="31" t="s">
        <v>87</v>
      </c>
      <c r="M160" s="31" t="s">
        <v>78</v>
      </c>
      <c r="N160" s="31" t="s">
        <v>93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423</v>
      </c>
      <c r="S160" s="36" t="s">
        <v>874</v>
      </c>
      <c r="T160" s="37" t="s">
        <v>784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875</v>
      </c>
      <c r="AJ160" s="41"/>
      <c r="AK160" s="42"/>
      <c r="AL160" s="43"/>
      <c r="AM160" s="44" t="s">
        <v>876</v>
      </c>
      <c r="AN160" s="43"/>
      <c r="AO160" s="44" t="s">
        <v>877</v>
      </c>
      <c r="AP160" s="43"/>
      <c r="AQ160" s="42"/>
      <c r="AR160" s="43"/>
      <c r="AS160" s="42"/>
      <c r="AT160" s="43"/>
      <c r="AU160" s="42"/>
      <c r="AV160" s="43"/>
      <c r="AW160" s="42"/>
      <c r="AX160" s="43"/>
      <c r="AY160" s="42"/>
      <c r="AZ160" s="43"/>
      <c r="BA160" s="42" t="s">
        <v>423</v>
      </c>
      <c r="BB160" s="43"/>
      <c r="BC160" s="42" t="s">
        <v>588</v>
      </c>
      <c r="BD160" s="43"/>
      <c r="BE160" s="42"/>
      <c r="BF160" s="43"/>
      <c r="BG160" s="42"/>
      <c r="BH160" s="43"/>
    </row>
    <row r="161" ht="42.0" customHeight="1">
      <c r="A161" s="28" t="s">
        <v>53</v>
      </c>
      <c r="B161" s="33"/>
      <c r="C161" s="29">
        <v>160.0</v>
      </c>
      <c r="D161" s="30" t="str">
        <f t="shared" si="1"/>
        <v>Medical Lab</v>
      </c>
      <c r="E161" s="31" t="s">
        <v>166</v>
      </c>
      <c r="F161" s="29" t="s">
        <v>648</v>
      </c>
      <c r="G161" s="29" t="s">
        <v>648</v>
      </c>
      <c r="H161" s="32"/>
      <c r="I161" s="33">
        <v>15.0</v>
      </c>
      <c r="J161" s="33"/>
      <c r="K161" s="31" t="s">
        <v>62</v>
      </c>
      <c r="L161" s="31" t="s">
        <v>78</v>
      </c>
      <c r="M161" s="31" t="s">
        <v>168</v>
      </c>
      <c r="N161" s="31" t="s">
        <v>168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878</v>
      </c>
      <c r="T161" s="37" t="s">
        <v>650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879</v>
      </c>
      <c r="AJ161" s="41"/>
      <c r="AK161" s="42"/>
      <c r="AL161" s="43"/>
      <c r="AM161" s="44" t="s">
        <v>880</v>
      </c>
      <c r="AN161" s="43"/>
      <c r="AO161" s="44" t="s">
        <v>881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  <c r="BE161" s="42"/>
      <c r="BF161" s="43"/>
      <c r="BG161" s="42"/>
      <c r="BH161" s="43"/>
    </row>
    <row r="162" ht="42.0" customHeight="1">
      <c r="A162" s="28" t="s">
        <v>53</v>
      </c>
      <c r="B162" s="33"/>
      <c r="C162" s="29">
        <v>161.0</v>
      </c>
      <c r="D162" s="30" t="str">
        <f t="shared" si="1"/>
        <v>Methane from Titan</v>
      </c>
      <c r="E162" s="31" t="s">
        <v>166</v>
      </c>
      <c r="F162" s="29" t="s">
        <v>648</v>
      </c>
      <c r="G162" s="29" t="s">
        <v>648</v>
      </c>
      <c r="H162" s="32"/>
      <c r="I162" s="33">
        <v>35.0</v>
      </c>
      <c r="J162" s="33"/>
      <c r="K162" s="31" t="s">
        <v>62</v>
      </c>
      <c r="L162" s="31" t="s">
        <v>83</v>
      </c>
      <c r="M162" s="31" t="s">
        <v>101</v>
      </c>
      <c r="N162" s="31" t="s">
        <v>168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277</v>
      </c>
      <c r="S162" s="36" t="s">
        <v>882</v>
      </c>
      <c r="T162" s="37" t="s">
        <v>650</v>
      </c>
      <c r="U162" s="31"/>
      <c r="V162" s="37"/>
      <c r="W162" s="37"/>
      <c r="X162" s="37" t="s">
        <v>94</v>
      </c>
      <c r="Y162" s="37" t="s">
        <v>187</v>
      </c>
      <c r="Z162" s="37"/>
      <c r="AA162" s="31"/>
      <c r="AB162" s="30" t="str">
        <f t="array" ref="AB162">IFERROR(INDEX(params!$H:$H,MATCH($AA162,params!$G:$G,0)),"")</f>
        <v/>
      </c>
      <c r="AC162" s="51" t="s">
        <v>461</v>
      </c>
      <c r="AD162" s="32"/>
      <c r="AE162" s="31"/>
      <c r="AF162" s="31"/>
      <c r="AG162" s="31"/>
      <c r="AH162" s="30" t="str">
        <f t="shared" si="3"/>
        <v/>
      </c>
      <c r="AI162" s="40" t="s">
        <v>883</v>
      </c>
      <c r="AJ162" s="47" t="s">
        <v>884</v>
      </c>
      <c r="AK162" s="42"/>
      <c r="AL162" s="43"/>
      <c r="AM162" s="44" t="s">
        <v>885</v>
      </c>
      <c r="AN162" s="48" t="s">
        <v>886</v>
      </c>
      <c r="AO162" s="44" t="s">
        <v>887</v>
      </c>
      <c r="AP162" s="48" t="s">
        <v>888</v>
      </c>
      <c r="AQ162" s="42"/>
      <c r="AR162" s="48"/>
      <c r="AS162" s="42"/>
      <c r="AT162" s="48"/>
      <c r="AU162" s="42"/>
      <c r="AV162" s="48"/>
      <c r="AW162" s="42"/>
      <c r="AX162" s="48"/>
      <c r="AY162" s="42"/>
      <c r="AZ162" s="48"/>
      <c r="BA162" s="42" t="s">
        <v>657</v>
      </c>
      <c r="BB162" s="48" t="s">
        <v>658</v>
      </c>
      <c r="BC162" s="42" t="s">
        <v>243</v>
      </c>
      <c r="BD162" s="48" t="s">
        <v>243</v>
      </c>
      <c r="BE162" s="42"/>
      <c r="BF162" s="48"/>
      <c r="BG162" s="42"/>
      <c r="BH162" s="48"/>
    </row>
    <row r="163" ht="42.0" customHeight="1">
      <c r="A163" s="28" t="s">
        <v>53</v>
      </c>
      <c r="B163" s="33"/>
      <c r="C163" s="29">
        <v>162.0</v>
      </c>
      <c r="D163" s="30" t="str">
        <f t="shared" si="1"/>
        <v>Micro-Mills</v>
      </c>
      <c r="E163" s="31" t="s">
        <v>166</v>
      </c>
      <c r="F163" s="29" t="s">
        <v>842</v>
      </c>
      <c r="G163" s="29" t="s">
        <v>842</v>
      </c>
      <c r="H163" s="32"/>
      <c r="I163" s="33">
        <v>9.0</v>
      </c>
      <c r="J163" s="33"/>
      <c r="K163" s="31" t="s">
        <v>62</v>
      </c>
      <c r="L163" s="31" t="s">
        <v>78</v>
      </c>
      <c r="M163" s="31" t="s">
        <v>168</v>
      </c>
      <c r="N163" s="31" t="s">
        <v>168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889</v>
      </c>
      <c r="T163" s="37" t="s">
        <v>784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890</v>
      </c>
      <c r="AJ163" s="41"/>
      <c r="AK163" s="42"/>
      <c r="AL163" s="43"/>
      <c r="AM163" s="44" t="s">
        <v>845</v>
      </c>
      <c r="AN163" s="43"/>
      <c r="AO163" s="44" t="s">
        <v>891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  <c r="BE163" s="42"/>
      <c r="BF163" s="43"/>
      <c r="BG163" s="42"/>
      <c r="BH163" s="43"/>
    </row>
    <row r="164" ht="42.0" customHeight="1">
      <c r="A164" s="28" t="s">
        <v>53</v>
      </c>
      <c r="B164" s="33"/>
      <c r="C164" s="29">
        <v>163.0</v>
      </c>
      <c r="D164" s="30" t="str">
        <f t="shared" si="1"/>
        <v>Microprocessors</v>
      </c>
      <c r="E164" s="31" t="s">
        <v>166</v>
      </c>
      <c r="F164" s="29" t="s">
        <v>648</v>
      </c>
      <c r="G164" s="29" t="s">
        <v>648</v>
      </c>
      <c r="H164" s="32"/>
      <c r="I164" s="33">
        <v>17.0</v>
      </c>
      <c r="J164" s="33"/>
      <c r="K164" s="31" t="s">
        <v>62</v>
      </c>
      <c r="L164" s="31" t="s">
        <v>78</v>
      </c>
      <c r="M164" s="31" t="s">
        <v>93</v>
      </c>
      <c r="N164" s="31" t="s">
        <v>168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892</v>
      </c>
      <c r="T164" s="37" t="s">
        <v>650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893</v>
      </c>
      <c r="AJ164" s="47" t="s">
        <v>894</v>
      </c>
      <c r="AK164" s="42"/>
      <c r="AL164" s="43"/>
      <c r="AM164" s="44" t="s">
        <v>740</v>
      </c>
      <c r="AN164" s="48" t="s">
        <v>810</v>
      </c>
      <c r="AO164" s="44" t="s">
        <v>811</v>
      </c>
      <c r="AP164" s="48" t="s">
        <v>812</v>
      </c>
      <c r="AQ164" s="44"/>
      <c r="AR164" s="48"/>
      <c r="AS164" s="44"/>
      <c r="AT164" s="48"/>
      <c r="AU164" s="44"/>
      <c r="AV164" s="48"/>
      <c r="AW164" s="44"/>
      <c r="AX164" s="48"/>
      <c r="AY164" s="44" t="s">
        <v>895</v>
      </c>
      <c r="AZ164" s="48" t="s">
        <v>896</v>
      </c>
      <c r="BA164" s="44"/>
      <c r="BB164" s="48"/>
      <c r="BC164" s="44"/>
      <c r="BD164" s="48"/>
      <c r="BE164" s="44"/>
      <c r="BF164" s="48"/>
      <c r="BG164" s="44"/>
      <c r="BH164" s="48"/>
    </row>
    <row r="165" ht="42.0" customHeight="1">
      <c r="A165" s="28" t="s">
        <v>53</v>
      </c>
      <c r="B165" s="33"/>
      <c r="C165" s="29">
        <v>164.0</v>
      </c>
      <c r="D165" s="30" t="str">
        <f t="shared" si="1"/>
        <v>Mine</v>
      </c>
      <c r="E165" s="31" t="s">
        <v>166</v>
      </c>
      <c r="F165" s="29" t="s">
        <v>167</v>
      </c>
      <c r="G165" s="29" t="s">
        <v>167</v>
      </c>
      <c r="H165" s="32"/>
      <c r="I165" s="33">
        <v>10.0</v>
      </c>
      <c r="J165" s="33"/>
      <c r="K165" s="31" t="s">
        <v>62</v>
      </c>
      <c r="L165" s="31" t="s">
        <v>78</v>
      </c>
      <c r="M165" s="31" t="s">
        <v>168</v>
      </c>
      <c r="N165" s="31" t="s">
        <v>168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723</v>
      </c>
      <c r="T165" s="37" t="s">
        <v>680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897</v>
      </c>
      <c r="AJ165" s="41"/>
      <c r="AK165" s="42"/>
      <c r="AL165" s="43"/>
      <c r="AM165" s="44" t="s">
        <v>725</v>
      </c>
      <c r="AN165" s="43"/>
      <c r="AO165" s="44" t="s">
        <v>726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  <c r="BE165" s="42"/>
      <c r="BF165" s="43"/>
      <c r="BG165" s="42"/>
      <c r="BH165" s="43"/>
    </row>
    <row r="166" ht="42.0" customHeight="1">
      <c r="A166" s="28" t="s">
        <v>53</v>
      </c>
      <c r="B166" s="33"/>
      <c r="C166" s="29">
        <v>165.0</v>
      </c>
      <c r="D166" s="30" t="str">
        <f t="shared" si="1"/>
        <v>Miranda Resort</v>
      </c>
      <c r="E166" s="31" t="s">
        <v>166</v>
      </c>
      <c r="F166" s="29" t="s">
        <v>648</v>
      </c>
      <c r="G166" s="29" t="s">
        <v>648</v>
      </c>
      <c r="H166" s="32"/>
      <c r="I166" s="33">
        <v>15.0</v>
      </c>
      <c r="J166" s="33"/>
      <c r="K166" s="31" t="s">
        <v>62</v>
      </c>
      <c r="L166" s="31" t="s">
        <v>83</v>
      </c>
      <c r="M166" s="31" t="s">
        <v>98</v>
      </c>
      <c r="N166" s="31" t="s">
        <v>101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733</v>
      </c>
      <c r="T166" s="37" t="s">
        <v>650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898</v>
      </c>
      <c r="AJ166" s="41"/>
      <c r="AK166" s="42"/>
      <c r="AL166" s="43"/>
      <c r="AM166" s="44" t="s">
        <v>899</v>
      </c>
      <c r="AN166" s="43"/>
      <c r="AO166" s="44" t="s">
        <v>736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  <c r="BE166" s="42"/>
      <c r="BF166" s="43"/>
      <c r="BG166" s="42"/>
      <c r="BH166" s="43"/>
    </row>
    <row r="167" ht="42.0" customHeight="1">
      <c r="A167" s="28" t="s">
        <v>53</v>
      </c>
      <c r="B167" s="33"/>
      <c r="C167" s="29">
        <v>166.0</v>
      </c>
      <c r="D167" s="30" t="str">
        <f t="shared" si="1"/>
        <v>Mohole Area</v>
      </c>
      <c r="E167" s="31" t="s">
        <v>166</v>
      </c>
      <c r="F167" s="29" t="s">
        <v>648</v>
      </c>
      <c r="G167" s="29" t="s">
        <v>648</v>
      </c>
      <c r="H167" s="32"/>
      <c r="I167" s="33">
        <v>18.0</v>
      </c>
      <c r="J167" s="33"/>
      <c r="K167" s="31" t="s">
        <v>62</v>
      </c>
      <c r="L167" s="31" t="s">
        <v>78</v>
      </c>
      <c r="M167" s="31" t="s">
        <v>168</v>
      </c>
      <c r="N167" s="31" t="s">
        <v>168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871</v>
      </c>
      <c r="T167" s="37" t="s">
        <v>650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900</v>
      </c>
      <c r="AJ167" s="41"/>
      <c r="AK167" s="42"/>
      <c r="AL167" s="43"/>
      <c r="AM167" s="44" t="s">
        <v>873</v>
      </c>
      <c r="AN167" s="43"/>
      <c r="AO167" s="42" t="s">
        <v>871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  <c r="BE167" s="42"/>
      <c r="BF167" s="43"/>
      <c r="BG167" s="42"/>
      <c r="BH167" s="43"/>
    </row>
    <row r="168" ht="42.0" customHeight="1">
      <c r="A168" s="28" t="s">
        <v>53</v>
      </c>
      <c r="B168" s="33"/>
      <c r="C168" s="29">
        <v>167.0</v>
      </c>
      <c r="D168" s="30" t="str">
        <f t="shared" si="1"/>
        <v>Monocultures</v>
      </c>
      <c r="E168" s="31" t="s">
        <v>166</v>
      </c>
      <c r="F168" s="29" t="s">
        <v>648</v>
      </c>
      <c r="G168" s="29" t="s">
        <v>648</v>
      </c>
      <c r="H168" s="32"/>
      <c r="I168" s="33">
        <v>6.0</v>
      </c>
      <c r="J168" s="33"/>
      <c r="K168" s="31" t="s">
        <v>62</v>
      </c>
      <c r="L168" s="31"/>
      <c r="M168" s="31" t="s">
        <v>168</v>
      </c>
      <c r="N168" s="31" t="s">
        <v>168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593</v>
      </c>
      <c r="S168" s="36" t="s">
        <v>664</v>
      </c>
      <c r="T168" s="37" t="s">
        <v>650</v>
      </c>
      <c r="U168" s="31"/>
      <c r="V168" s="31"/>
      <c r="W168" s="31"/>
      <c r="X168" s="31"/>
      <c r="Y168" s="31"/>
      <c r="Z168" s="37" t="s">
        <v>102</v>
      </c>
      <c r="AA168" s="31"/>
      <c r="AB168" s="30" t="str">
        <f t="array" ref="AB168">IFERROR(INDEX(params!$H:$H,MATCH($AA168,params!$G:$G,0)),"")</f>
        <v/>
      </c>
      <c r="AC168" s="51"/>
      <c r="AD168" s="46">
        <v>1.0</v>
      </c>
      <c r="AE168" s="31"/>
      <c r="AF168" s="4"/>
      <c r="AG168" s="4"/>
      <c r="AH168" s="30" t="str">
        <f t="shared" si="3"/>
        <v/>
      </c>
      <c r="AI168" s="40" t="s">
        <v>901</v>
      </c>
      <c r="AJ168" s="41"/>
      <c r="AK168" s="42"/>
      <c r="AL168" s="43"/>
      <c r="AM168" s="44" t="s">
        <v>666</v>
      </c>
      <c r="AN168" s="43"/>
      <c r="AO168" s="42" t="s">
        <v>664</v>
      </c>
      <c r="AP168" s="43"/>
      <c r="AQ168" s="42"/>
      <c r="AR168" s="43"/>
      <c r="AS168" s="42"/>
      <c r="AT168" s="43"/>
      <c r="AU168" s="42"/>
      <c r="AV168" s="43"/>
      <c r="AW168" s="42"/>
      <c r="AX168" s="43"/>
      <c r="AY168" s="42"/>
      <c r="AZ168" s="43"/>
      <c r="BA168" s="42" t="s">
        <v>593</v>
      </c>
      <c r="BB168" s="43"/>
      <c r="BC168" s="42" t="s">
        <v>597</v>
      </c>
      <c r="BD168" s="43"/>
      <c r="BE168" s="42"/>
      <c r="BF168" s="43"/>
      <c r="BG168" s="42"/>
      <c r="BH168" s="43"/>
    </row>
    <row r="169" ht="42.0" customHeight="1">
      <c r="A169" s="28" t="s">
        <v>53</v>
      </c>
      <c r="B169" s="28"/>
      <c r="C169" s="29">
        <v>168.0</v>
      </c>
      <c r="D169" s="30" t="str">
        <f t="shared" si="1"/>
        <v>Moss</v>
      </c>
      <c r="E169" s="31" t="s">
        <v>166</v>
      </c>
      <c r="F169" s="29" t="s">
        <v>648</v>
      </c>
      <c r="G169" s="29" t="s">
        <v>648</v>
      </c>
      <c r="H169" s="32"/>
      <c r="I169" s="33">
        <v>3.0</v>
      </c>
      <c r="J169" s="33"/>
      <c r="K169" s="31" t="s">
        <v>62</v>
      </c>
      <c r="L169" s="31" t="s">
        <v>100</v>
      </c>
      <c r="M169" s="31" t="s">
        <v>168</v>
      </c>
      <c r="N169" s="31" t="s">
        <v>168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902</v>
      </c>
      <c r="S169" s="36" t="s">
        <v>652</v>
      </c>
      <c r="T169" s="37" t="s">
        <v>650</v>
      </c>
      <c r="U169" s="31"/>
      <c r="V169" s="31"/>
      <c r="W169" s="37"/>
      <c r="X169" s="37" t="s">
        <v>88</v>
      </c>
      <c r="Y169" s="37" t="s">
        <v>187</v>
      </c>
      <c r="Z169" s="37"/>
      <c r="AA169" s="31"/>
      <c r="AB169" s="30" t="str">
        <f t="array" ref="AB169">IFERROR(INDEX(params!$H:$H,MATCH($AA169,params!$G:$G,0)),"")</f>
        <v/>
      </c>
      <c r="AC169" s="51"/>
      <c r="AD169" s="46">
        <v>3.0</v>
      </c>
      <c r="AE169" s="31"/>
      <c r="AF169" s="4"/>
      <c r="AG169" s="4"/>
      <c r="AH169" s="30" t="str">
        <f t="shared" si="3"/>
        <v/>
      </c>
      <c r="AI169" s="40" t="s">
        <v>903</v>
      </c>
      <c r="AJ169" s="41"/>
      <c r="AK169" s="42"/>
      <c r="AL169" s="43"/>
      <c r="AM169" s="44" t="s">
        <v>323</v>
      </c>
      <c r="AN169" s="43"/>
      <c r="AO169" s="42" t="s">
        <v>652</v>
      </c>
      <c r="AP169" s="43"/>
      <c r="AQ169" s="42"/>
      <c r="AR169" s="43"/>
      <c r="AS169" s="42"/>
      <c r="AT169" s="43"/>
      <c r="AU169" s="42"/>
      <c r="AV169" s="43"/>
      <c r="AW169" s="42"/>
      <c r="AX169" s="43"/>
      <c r="AY169" s="42"/>
      <c r="AZ169" s="43"/>
      <c r="BA169" s="42" t="s">
        <v>902</v>
      </c>
      <c r="BB169" s="43"/>
      <c r="BC169" s="42" t="s">
        <v>904</v>
      </c>
      <c r="BD169" s="43"/>
      <c r="BE169" s="42"/>
      <c r="BF169" s="43"/>
      <c r="BG169" s="42"/>
      <c r="BH169" s="43"/>
    </row>
    <row r="170" ht="42.0" customHeight="1">
      <c r="A170" s="28" t="s">
        <v>53</v>
      </c>
      <c r="B170" s="33"/>
      <c r="C170" s="29">
        <v>169.0</v>
      </c>
      <c r="D170" s="30" t="str">
        <f t="shared" si="1"/>
        <v>Natural Preserve</v>
      </c>
      <c r="E170" s="31" t="s">
        <v>166</v>
      </c>
      <c r="F170" s="29" t="s">
        <v>648</v>
      </c>
      <c r="G170" s="29" t="s">
        <v>648</v>
      </c>
      <c r="H170" s="32"/>
      <c r="I170" s="33">
        <v>12.0</v>
      </c>
      <c r="J170" s="33"/>
      <c r="K170" s="31" t="s">
        <v>62</v>
      </c>
      <c r="L170" s="31" t="s">
        <v>87</v>
      </c>
      <c r="M170" s="31" t="s">
        <v>78</v>
      </c>
      <c r="N170" s="31" t="s">
        <v>168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277</v>
      </c>
      <c r="S170" s="36" t="s">
        <v>774</v>
      </c>
      <c r="T170" s="37" t="s">
        <v>650</v>
      </c>
      <c r="U170" s="31"/>
      <c r="V170" s="31"/>
      <c r="W170" s="37"/>
      <c r="X170" s="37" t="s">
        <v>94</v>
      </c>
      <c r="Y170" s="37" t="s">
        <v>187</v>
      </c>
      <c r="Z170" s="37"/>
      <c r="AA170" s="31"/>
      <c r="AB170" s="30" t="str">
        <f t="array" ref="AB170">IFERROR(INDEX(params!$H:$H,MATCH($AA170,params!$G:$G,0)),"")</f>
        <v/>
      </c>
      <c r="AC170" s="51" t="s">
        <v>461</v>
      </c>
      <c r="AD170" s="32"/>
      <c r="AE170" s="31"/>
      <c r="AF170" s="4"/>
      <c r="AG170" s="4"/>
      <c r="AH170" s="30" t="str">
        <f t="shared" si="3"/>
        <v/>
      </c>
      <c r="AI170" s="40" t="s">
        <v>905</v>
      </c>
      <c r="AJ170" s="41"/>
      <c r="AK170" s="42"/>
      <c r="AL170" s="43"/>
      <c r="AM170" s="44" t="s">
        <v>773</v>
      </c>
      <c r="AN170" s="43"/>
      <c r="AO170" s="42" t="s">
        <v>774</v>
      </c>
      <c r="AP170" s="43"/>
      <c r="AQ170" s="42"/>
      <c r="AR170" s="43"/>
      <c r="AS170" s="42"/>
      <c r="AT170" s="43"/>
      <c r="AU170" s="42"/>
      <c r="AV170" s="43"/>
      <c r="AW170" s="42"/>
      <c r="AX170" s="43"/>
      <c r="AY170" s="42"/>
      <c r="AZ170" s="43"/>
      <c r="BA170" s="42" t="s">
        <v>657</v>
      </c>
      <c r="BB170" s="43" t="s">
        <v>658</v>
      </c>
      <c r="BC170" s="42" t="s">
        <v>243</v>
      </c>
      <c r="BD170" s="43" t="s">
        <v>243</v>
      </c>
      <c r="BE170" s="42"/>
      <c r="BF170" s="43"/>
      <c r="BG170" s="42"/>
      <c r="BH170" s="43"/>
    </row>
    <row r="171" ht="42.0" customHeight="1">
      <c r="A171" s="28" t="s">
        <v>53</v>
      </c>
      <c r="B171" s="33"/>
      <c r="C171" s="29">
        <v>170.0</v>
      </c>
      <c r="D171" s="30" t="str">
        <f t="shared" si="1"/>
        <v>New Portfolios</v>
      </c>
      <c r="E171" s="31" t="s">
        <v>166</v>
      </c>
      <c r="F171" s="29" t="s">
        <v>648</v>
      </c>
      <c r="G171" s="29" t="s">
        <v>648</v>
      </c>
      <c r="H171" s="32"/>
      <c r="I171" s="33">
        <v>14.0</v>
      </c>
      <c r="J171" s="33"/>
      <c r="K171" s="31" t="s">
        <v>62</v>
      </c>
      <c r="L171" s="31" t="s">
        <v>100</v>
      </c>
      <c r="M171" s="31" t="s">
        <v>93</v>
      </c>
      <c r="N171" s="31" t="s">
        <v>168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906</v>
      </c>
      <c r="T171" s="37" t="s">
        <v>650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907</v>
      </c>
      <c r="AJ171" s="41"/>
      <c r="AK171" s="42"/>
      <c r="AL171" s="43"/>
      <c r="AM171" s="44" t="s">
        <v>908</v>
      </c>
      <c r="AN171" s="43"/>
      <c r="AO171" s="42" t="s">
        <v>906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  <c r="BE171" s="42"/>
      <c r="BF171" s="43"/>
      <c r="BG171" s="42"/>
      <c r="BH171" s="43"/>
    </row>
    <row r="172" ht="42.0" customHeight="1">
      <c r="A172" s="28" t="s">
        <v>53</v>
      </c>
      <c r="B172" s="33"/>
      <c r="C172" s="29">
        <v>171.0</v>
      </c>
      <c r="D172" s="30" t="str">
        <f t="shared" si="1"/>
        <v>Nitrophilic Moss</v>
      </c>
      <c r="E172" s="31" t="s">
        <v>166</v>
      </c>
      <c r="F172" s="29" t="s">
        <v>648</v>
      </c>
      <c r="G172" s="29" t="s">
        <v>648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168</v>
      </c>
      <c r="N172" s="31" t="s">
        <v>168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664</v>
      </c>
      <c r="T172" s="37" t="s">
        <v>650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909</v>
      </c>
      <c r="AJ172" s="47" t="s">
        <v>910</v>
      </c>
      <c r="AK172" s="42"/>
      <c r="AL172" s="43"/>
      <c r="AM172" s="44" t="s">
        <v>666</v>
      </c>
      <c r="AN172" s="48" t="s">
        <v>911</v>
      </c>
      <c r="AO172" s="44" t="s">
        <v>912</v>
      </c>
      <c r="AP172" s="48" t="s">
        <v>913</v>
      </c>
      <c r="AQ172" s="42"/>
      <c r="AR172" s="48"/>
      <c r="AS172" s="42"/>
      <c r="AT172" s="48"/>
      <c r="AU172" s="42"/>
      <c r="AV172" s="48"/>
      <c r="AW172" s="42"/>
      <c r="AX172" s="48"/>
      <c r="AY172" s="42"/>
      <c r="AZ172" s="48"/>
      <c r="BA172" s="42"/>
      <c r="BB172" s="48"/>
      <c r="BC172" s="42"/>
      <c r="BD172" s="48"/>
      <c r="BE172" s="42"/>
      <c r="BF172" s="48"/>
      <c r="BG172" s="42"/>
      <c r="BH172" s="48"/>
    </row>
    <row r="173" ht="42.0" customHeight="1">
      <c r="A173" s="28" t="s">
        <v>53</v>
      </c>
      <c r="B173" s="33"/>
      <c r="C173" s="29">
        <v>172.0</v>
      </c>
      <c r="D173" s="30" t="str">
        <f t="shared" si="1"/>
        <v>Noctis Farming</v>
      </c>
      <c r="E173" s="31" t="s">
        <v>166</v>
      </c>
      <c r="F173" s="29" t="s">
        <v>648</v>
      </c>
      <c r="G173" s="29" t="s">
        <v>648</v>
      </c>
      <c r="H173" s="32"/>
      <c r="I173" s="33">
        <v>13.0</v>
      </c>
      <c r="J173" s="33"/>
      <c r="K173" s="31" t="s">
        <v>62</v>
      </c>
      <c r="L173" s="31" t="s">
        <v>78</v>
      </c>
      <c r="M173" s="31" t="s">
        <v>100</v>
      </c>
      <c r="N173" s="31" t="s">
        <v>168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212</v>
      </c>
      <c r="S173" s="36" t="s">
        <v>914</v>
      </c>
      <c r="T173" s="37" t="s">
        <v>650</v>
      </c>
      <c r="U173" s="31"/>
      <c r="V173" s="31"/>
      <c r="W173" s="37"/>
      <c r="X173" s="37" t="s">
        <v>105</v>
      </c>
      <c r="Y173" s="37" t="s">
        <v>187</v>
      </c>
      <c r="Z173" s="37"/>
      <c r="AA173" s="31"/>
      <c r="AB173" s="30" t="str">
        <f t="array" ref="AB173">IFERROR(INDEX(params!$H:$H,MATCH($AA173,params!$G:$G,0)),"")</f>
        <v/>
      </c>
      <c r="AC173" s="51" t="s">
        <v>461</v>
      </c>
      <c r="AD173" s="32"/>
      <c r="AE173" s="31"/>
      <c r="AF173" s="4"/>
      <c r="AG173" s="4"/>
      <c r="AH173" s="30" t="str">
        <f t="shared" si="3"/>
        <v/>
      </c>
      <c r="AI173" s="40" t="s">
        <v>915</v>
      </c>
      <c r="AJ173" s="41"/>
      <c r="AK173" s="42"/>
      <c r="AL173" s="43"/>
      <c r="AM173" s="44" t="s">
        <v>323</v>
      </c>
      <c r="AN173" s="43"/>
      <c r="AO173" s="44" t="s">
        <v>652</v>
      </c>
      <c r="AP173" s="43"/>
      <c r="AQ173" s="42"/>
      <c r="AR173" s="43"/>
      <c r="AS173" s="42"/>
      <c r="AT173" s="43"/>
      <c r="AU173" s="42"/>
      <c r="AV173" s="43"/>
      <c r="AW173" s="42"/>
      <c r="AX173" s="43"/>
      <c r="AY173" s="42" t="s">
        <v>730</v>
      </c>
      <c r="AZ173" s="43"/>
      <c r="BA173" s="42" t="s">
        <v>731</v>
      </c>
      <c r="BB173" s="43"/>
      <c r="BC173" s="42" t="s">
        <v>217</v>
      </c>
      <c r="BD173" s="43"/>
      <c r="BE173" s="42"/>
      <c r="BF173" s="43"/>
      <c r="BG173" s="42"/>
      <c r="BH173" s="43"/>
    </row>
    <row r="174" ht="42.0" customHeight="1">
      <c r="A174" s="28" t="s">
        <v>53</v>
      </c>
      <c r="B174" s="33"/>
      <c r="C174" s="29">
        <v>173.0</v>
      </c>
      <c r="D174" s="30" t="str">
        <f t="shared" si="1"/>
        <v>Nuclear Plants</v>
      </c>
      <c r="E174" s="31" t="s">
        <v>166</v>
      </c>
      <c r="F174" s="29" t="s">
        <v>648</v>
      </c>
      <c r="G174" s="29" t="s">
        <v>648</v>
      </c>
      <c r="H174" s="32"/>
      <c r="I174" s="33">
        <v>10.0</v>
      </c>
      <c r="J174" s="33"/>
      <c r="K174" s="31" t="s">
        <v>62</v>
      </c>
      <c r="L174" s="31" t="s">
        <v>78</v>
      </c>
      <c r="M174" s="31" t="s">
        <v>168</v>
      </c>
      <c r="N174" s="31" t="s">
        <v>168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916</v>
      </c>
      <c r="T174" s="37" t="s">
        <v>650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917</v>
      </c>
      <c r="AJ174" s="41"/>
      <c r="AK174" s="42"/>
      <c r="AL174" s="43"/>
      <c r="AM174" s="44" t="s">
        <v>918</v>
      </c>
      <c r="AN174" s="43"/>
      <c r="AO174" s="42" t="s">
        <v>916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  <c r="BE174" s="42"/>
      <c r="BF174" s="43"/>
      <c r="BG174" s="42"/>
      <c r="BH174" s="43"/>
    </row>
    <row r="175" ht="42.0" customHeight="1">
      <c r="A175" s="28" t="s">
        <v>53</v>
      </c>
      <c r="B175" s="33"/>
      <c r="C175" s="29">
        <v>174.0</v>
      </c>
      <c r="D175" s="30" t="str">
        <f t="shared" si="1"/>
        <v>Power Grid</v>
      </c>
      <c r="E175" s="31" t="s">
        <v>166</v>
      </c>
      <c r="F175" s="29" t="s">
        <v>648</v>
      </c>
      <c r="G175" s="29" t="s">
        <v>648</v>
      </c>
      <c r="H175" s="32"/>
      <c r="I175" s="33">
        <v>8.0</v>
      </c>
      <c r="J175" s="33"/>
      <c r="K175" s="31" t="s">
        <v>62</v>
      </c>
      <c r="L175" s="31" t="s">
        <v>78</v>
      </c>
      <c r="M175" s="31" t="s">
        <v>93</v>
      </c>
      <c r="N175" s="31" t="s">
        <v>168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919</v>
      </c>
      <c r="T175" s="37" t="s">
        <v>650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920</v>
      </c>
      <c r="AJ175" s="41"/>
      <c r="AK175" s="42"/>
      <c r="AL175" s="43"/>
      <c r="AM175" s="44" t="s">
        <v>921</v>
      </c>
      <c r="AN175" s="43"/>
      <c r="AO175" s="44" t="s">
        <v>922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  <c r="BE175" s="42"/>
      <c r="BF175" s="43"/>
      <c r="BG175" s="42"/>
      <c r="BH175" s="43"/>
    </row>
    <row r="176" ht="42.0" customHeight="1">
      <c r="A176" s="28" t="s">
        <v>53</v>
      </c>
      <c r="B176" s="33"/>
      <c r="C176" s="29">
        <v>175.0</v>
      </c>
      <c r="D176" s="30" t="str">
        <f t="shared" si="1"/>
        <v>Power Plant</v>
      </c>
      <c r="E176" s="31" t="s">
        <v>166</v>
      </c>
      <c r="F176" s="29" t="s">
        <v>648</v>
      </c>
      <c r="G176" s="29" t="s">
        <v>648</v>
      </c>
      <c r="H176" s="32"/>
      <c r="I176" s="33">
        <v>3.0</v>
      </c>
      <c r="J176" s="33"/>
      <c r="K176" s="31" t="s">
        <v>62</v>
      </c>
      <c r="L176" s="31" t="s">
        <v>78</v>
      </c>
      <c r="M176" s="31" t="s">
        <v>93</v>
      </c>
      <c r="N176" s="31" t="s">
        <v>168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718</v>
      </c>
      <c r="T176" s="37" t="s">
        <v>650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923</v>
      </c>
      <c r="AJ176" s="47" t="s">
        <v>924</v>
      </c>
      <c r="AK176" s="42"/>
      <c r="AL176" s="43"/>
      <c r="AM176" s="44" t="s">
        <v>717</v>
      </c>
      <c r="AN176" s="48" t="s">
        <v>717</v>
      </c>
      <c r="AO176" s="44" t="s">
        <v>718</v>
      </c>
      <c r="AP176" s="48" t="s">
        <v>925</v>
      </c>
      <c r="AQ176" s="42"/>
      <c r="AR176" s="48"/>
      <c r="AS176" s="42"/>
      <c r="AT176" s="48"/>
      <c r="AU176" s="42"/>
      <c r="AV176" s="48"/>
      <c r="AW176" s="42"/>
      <c r="AX176" s="48"/>
      <c r="AY176" s="42"/>
      <c r="AZ176" s="48"/>
      <c r="BA176" s="42"/>
      <c r="BB176" s="48"/>
      <c r="BC176" s="42"/>
      <c r="BD176" s="48"/>
      <c r="BE176" s="42"/>
      <c r="BF176" s="48"/>
      <c r="BG176" s="42"/>
      <c r="BH176" s="48"/>
    </row>
    <row r="177" ht="42.0" customHeight="1">
      <c r="A177" s="28" t="s">
        <v>53</v>
      </c>
      <c r="B177" s="33"/>
      <c r="C177" s="29">
        <v>176.0</v>
      </c>
      <c r="D177" s="30" t="str">
        <f t="shared" si="1"/>
        <v>Power Supply Consortium</v>
      </c>
      <c r="E177" s="31" t="s">
        <v>166</v>
      </c>
      <c r="F177" s="29" t="s">
        <v>648</v>
      </c>
      <c r="G177" s="29" t="s">
        <v>648</v>
      </c>
      <c r="H177" s="32"/>
      <c r="I177" s="33">
        <v>12.0</v>
      </c>
      <c r="J177" s="33"/>
      <c r="K177" s="31" t="s">
        <v>62</v>
      </c>
      <c r="L177" s="31" t="s">
        <v>93</v>
      </c>
      <c r="M177" s="31" t="s">
        <v>168</v>
      </c>
      <c r="N177" s="31" t="s">
        <v>168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926</v>
      </c>
      <c r="T177" s="37" t="s">
        <v>650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927</v>
      </c>
      <c r="AJ177" s="41"/>
      <c r="AK177" s="42"/>
      <c r="AL177" s="43"/>
      <c r="AM177" s="44" t="s">
        <v>928</v>
      </c>
      <c r="AN177" s="43"/>
      <c r="AO177" s="42" t="s">
        <v>926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  <c r="BE177" s="42"/>
      <c r="BF177" s="43"/>
      <c r="BG177" s="42"/>
      <c r="BH177" s="43"/>
    </row>
    <row r="178" ht="42.0" customHeight="1">
      <c r="A178" s="28" t="s">
        <v>53</v>
      </c>
      <c r="B178" s="33"/>
      <c r="C178" s="29">
        <v>177.0</v>
      </c>
      <c r="D178" s="30" t="str">
        <f t="shared" si="1"/>
        <v>Protected Valley</v>
      </c>
      <c r="E178" s="31" t="s">
        <v>166</v>
      </c>
      <c r="F178" s="29" t="s">
        <v>648</v>
      </c>
      <c r="G178" s="29" t="s">
        <v>648</v>
      </c>
      <c r="H178" s="32"/>
      <c r="I178" s="33">
        <v>22.0</v>
      </c>
      <c r="J178" s="33"/>
      <c r="K178" s="31" t="s">
        <v>62</v>
      </c>
      <c r="L178" s="31" t="s">
        <v>78</v>
      </c>
      <c r="M178" s="31" t="s">
        <v>100</v>
      </c>
      <c r="N178" s="31" t="s">
        <v>168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929</v>
      </c>
      <c r="T178" s="37" t="s">
        <v>650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930</v>
      </c>
      <c r="AJ178" s="41"/>
      <c r="AK178" s="42"/>
      <c r="AL178" s="43"/>
      <c r="AM178" s="44" t="s">
        <v>773</v>
      </c>
      <c r="AN178" s="43"/>
      <c r="AO178" s="44" t="s">
        <v>774</v>
      </c>
      <c r="AP178" s="43"/>
      <c r="AQ178" s="42"/>
      <c r="AR178" s="43"/>
      <c r="AS178" s="42"/>
      <c r="AT178" s="43"/>
      <c r="AU178" s="42"/>
      <c r="AV178" s="43"/>
      <c r="AW178" s="42"/>
      <c r="AX178" s="43"/>
      <c r="AY178" s="42" t="s">
        <v>612</v>
      </c>
      <c r="AZ178" s="43"/>
      <c r="BA178" s="42"/>
      <c r="BB178" s="43"/>
      <c r="BC178" s="42"/>
      <c r="BD178" s="43"/>
      <c r="BE178" s="42"/>
      <c r="BF178" s="43"/>
      <c r="BG178" s="42"/>
      <c r="BH178" s="43"/>
    </row>
    <row r="179" ht="42.0" customHeight="1">
      <c r="A179" s="28" t="s">
        <v>53</v>
      </c>
      <c r="B179" s="33"/>
      <c r="C179" s="29">
        <v>178.0</v>
      </c>
      <c r="D179" s="30" t="str">
        <f t="shared" si="1"/>
        <v>Quantum Extractor</v>
      </c>
      <c r="E179" s="31" t="s">
        <v>166</v>
      </c>
      <c r="F179" s="29" t="s">
        <v>167</v>
      </c>
      <c r="G179" s="29" t="s">
        <v>167</v>
      </c>
      <c r="H179" s="32"/>
      <c r="I179" s="33">
        <v>16.0</v>
      </c>
      <c r="J179" s="33"/>
      <c r="K179" s="31" t="s">
        <v>62</v>
      </c>
      <c r="L179" s="31" t="s">
        <v>87</v>
      </c>
      <c r="M179" s="31" t="s">
        <v>78</v>
      </c>
      <c r="N179" s="31" t="s">
        <v>93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803</v>
      </c>
      <c r="S179" s="36" t="s">
        <v>738</v>
      </c>
      <c r="T179" s="37" t="s">
        <v>650</v>
      </c>
      <c r="U179" s="31"/>
      <c r="V179" s="31"/>
      <c r="W179" s="37"/>
      <c r="X179" s="37" t="s">
        <v>186</v>
      </c>
      <c r="Y179" s="37" t="s">
        <v>187</v>
      </c>
      <c r="Z179" s="37"/>
      <c r="AA179" s="37" t="s">
        <v>87</v>
      </c>
      <c r="AB179" s="30">
        <f t="array" ref="AB179">IFERROR(INDEX(params!$H:$H,MATCH($AA179,params!$G:$G,0)),"")</f>
        <v>2</v>
      </c>
      <c r="AC179" s="51"/>
      <c r="AD179" s="46">
        <v>3.0</v>
      </c>
      <c r="AE179" s="31"/>
      <c r="AF179" s="4"/>
      <c r="AG179" s="4"/>
      <c r="AH179" s="30" t="str">
        <f t="shared" si="3"/>
        <v/>
      </c>
      <c r="AI179" s="40" t="s">
        <v>931</v>
      </c>
      <c r="AJ179" s="41"/>
      <c r="AK179" s="42"/>
      <c r="AL179" s="43"/>
      <c r="AM179" s="44" t="s">
        <v>740</v>
      </c>
      <c r="AN179" s="43"/>
      <c r="AO179" s="42" t="s">
        <v>738</v>
      </c>
      <c r="AP179" s="43"/>
      <c r="AQ179" s="42"/>
      <c r="AR179" s="43"/>
      <c r="AS179" s="42"/>
      <c r="AT179" s="43"/>
      <c r="AU179" s="42"/>
      <c r="AV179" s="43"/>
      <c r="AW179" s="42"/>
      <c r="AX179" s="43"/>
      <c r="AY179" s="42"/>
      <c r="AZ179" s="43"/>
      <c r="BA179" s="42" t="s">
        <v>805</v>
      </c>
      <c r="BB179" s="43" t="s">
        <v>932</v>
      </c>
      <c r="BC179" s="42" t="s">
        <v>933</v>
      </c>
      <c r="BD179" s="43"/>
      <c r="BE179" s="42"/>
      <c r="BF179" s="43"/>
      <c r="BG179" s="42"/>
      <c r="BH179" s="43"/>
    </row>
    <row r="180" ht="42.0" customHeight="1">
      <c r="A180" s="28" t="s">
        <v>53</v>
      </c>
      <c r="B180" s="33"/>
      <c r="C180" s="29">
        <v>179.0</v>
      </c>
      <c r="D180" s="30" t="str">
        <f t="shared" si="1"/>
        <v>Rad Suits</v>
      </c>
      <c r="E180" s="31" t="s">
        <v>166</v>
      </c>
      <c r="F180" s="29" t="s">
        <v>648</v>
      </c>
      <c r="G180" s="29" t="s">
        <v>648</v>
      </c>
      <c r="H180" s="32"/>
      <c r="I180" s="33">
        <v>4.0</v>
      </c>
      <c r="J180" s="33"/>
      <c r="K180" s="31" t="s">
        <v>62</v>
      </c>
      <c r="L180" s="31"/>
      <c r="M180" s="31" t="s">
        <v>168</v>
      </c>
      <c r="N180" s="31" t="s">
        <v>168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815</v>
      </c>
      <c r="S180" s="36" t="s">
        <v>774</v>
      </c>
      <c r="T180" s="37" t="s">
        <v>650</v>
      </c>
      <c r="U180" s="31"/>
      <c r="V180" s="31"/>
      <c r="W180" s="37"/>
      <c r="X180" s="37" t="s">
        <v>88</v>
      </c>
      <c r="Y180" s="37" t="s">
        <v>187</v>
      </c>
      <c r="Z180" s="37"/>
      <c r="AA180" s="31"/>
      <c r="AB180" s="30" t="str">
        <f t="array" ref="AB180">IFERROR(INDEX(params!$H:$H,MATCH($AA180,params!$G:$G,0)),"")</f>
        <v/>
      </c>
      <c r="AC180" s="51"/>
      <c r="AD180" s="46">
        <v>2.0</v>
      </c>
      <c r="AE180" s="31"/>
      <c r="AF180" s="4"/>
      <c r="AG180" s="4"/>
      <c r="AH180" s="30" t="str">
        <f t="shared" si="3"/>
        <v/>
      </c>
      <c r="AI180" s="40" t="s">
        <v>934</v>
      </c>
      <c r="AJ180" s="41"/>
      <c r="AK180" s="42"/>
      <c r="AL180" s="43"/>
      <c r="AM180" s="44" t="s">
        <v>773</v>
      </c>
      <c r="AN180" s="48" t="s">
        <v>773</v>
      </c>
      <c r="AO180" s="42" t="s">
        <v>774</v>
      </c>
      <c r="AP180" s="43"/>
      <c r="AQ180" s="42"/>
      <c r="AR180" s="43"/>
      <c r="AS180" s="42"/>
      <c r="AT180" s="43"/>
      <c r="AU180" s="42"/>
      <c r="AV180" s="43"/>
      <c r="AW180" s="42"/>
      <c r="AX180" s="43"/>
      <c r="AY180" s="42"/>
      <c r="AZ180" s="43"/>
      <c r="BA180" s="42" t="s">
        <v>817</v>
      </c>
      <c r="BB180" s="43" t="s">
        <v>818</v>
      </c>
      <c r="BC180" s="42" t="s">
        <v>819</v>
      </c>
      <c r="BD180" s="43" t="s">
        <v>819</v>
      </c>
      <c r="BE180" s="42"/>
      <c r="BF180" s="43"/>
      <c r="BG180" s="42"/>
      <c r="BH180" s="43"/>
    </row>
    <row r="181" ht="42.0" customHeight="1">
      <c r="A181" s="28" t="s">
        <v>53</v>
      </c>
      <c r="B181" s="33"/>
      <c r="C181" s="29">
        <v>180.0</v>
      </c>
      <c r="D181" s="30" t="str">
        <f t="shared" si="1"/>
        <v>Satellite Farms</v>
      </c>
      <c r="E181" s="31" t="s">
        <v>166</v>
      </c>
      <c r="F181" s="29" t="s">
        <v>648</v>
      </c>
      <c r="G181" s="29" t="s">
        <v>648</v>
      </c>
      <c r="H181" s="32"/>
      <c r="I181" s="33">
        <v>17.0</v>
      </c>
      <c r="J181" s="33"/>
      <c r="K181" s="31" t="s">
        <v>62</v>
      </c>
      <c r="L181" s="31" t="s">
        <v>83</v>
      </c>
      <c r="M181" s="31" t="s">
        <v>168</v>
      </c>
      <c r="N181" s="31" t="s">
        <v>168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935</v>
      </c>
      <c r="T181" s="37" t="s">
        <v>650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936</v>
      </c>
      <c r="AJ181" s="47" t="s">
        <v>937</v>
      </c>
      <c r="AK181" s="42"/>
      <c r="AL181" s="43"/>
      <c r="AM181" s="44" t="s">
        <v>938</v>
      </c>
      <c r="AN181" s="48" t="s">
        <v>939</v>
      </c>
      <c r="AO181" s="44" t="s">
        <v>940</v>
      </c>
      <c r="AP181" s="48" t="s">
        <v>941</v>
      </c>
      <c r="AQ181" s="42"/>
      <c r="AR181" s="48"/>
      <c r="AS181" s="42"/>
      <c r="AT181" s="48"/>
      <c r="AU181" s="42"/>
      <c r="AV181" s="48"/>
      <c r="AW181" s="42"/>
      <c r="AX181" s="48"/>
      <c r="AY181" s="42"/>
      <c r="AZ181" s="48"/>
      <c r="BA181" s="42"/>
      <c r="BB181" s="48"/>
      <c r="BC181" s="42"/>
      <c r="BD181" s="48"/>
      <c r="BE181" s="42"/>
      <c r="BF181" s="48"/>
      <c r="BG181" s="42"/>
      <c r="BH181" s="48"/>
    </row>
    <row r="182" ht="42.0" customHeight="1">
      <c r="A182" s="28" t="s">
        <v>53</v>
      </c>
      <c r="B182" s="33"/>
      <c r="C182" s="29">
        <v>181.0</v>
      </c>
      <c r="D182" s="30" t="str">
        <f t="shared" si="1"/>
        <v>Satellites</v>
      </c>
      <c r="E182" s="31" t="s">
        <v>166</v>
      </c>
      <c r="F182" s="29" t="s">
        <v>648</v>
      </c>
      <c r="G182" s="29" t="s">
        <v>648</v>
      </c>
      <c r="H182" s="32"/>
      <c r="I182" s="33">
        <v>14.0</v>
      </c>
      <c r="J182" s="33"/>
      <c r="K182" s="31" t="s">
        <v>62</v>
      </c>
      <c r="L182" s="31" t="s">
        <v>83</v>
      </c>
      <c r="M182" s="31" t="s">
        <v>168</v>
      </c>
      <c r="N182" s="31" t="s">
        <v>168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942</v>
      </c>
      <c r="T182" s="37" t="s">
        <v>650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943</v>
      </c>
      <c r="AJ182" s="47" t="s">
        <v>943</v>
      </c>
      <c r="AK182" s="42"/>
      <c r="AL182" s="43"/>
      <c r="AM182" s="44" t="s">
        <v>944</v>
      </c>
      <c r="AN182" s="48" t="s">
        <v>944</v>
      </c>
      <c r="AO182" s="44" t="s">
        <v>945</v>
      </c>
      <c r="AP182" s="48" t="s">
        <v>946</v>
      </c>
      <c r="AQ182" s="42"/>
      <c r="AR182" s="48"/>
      <c r="AS182" s="42"/>
      <c r="AT182" s="48"/>
      <c r="AU182" s="42"/>
      <c r="AV182" s="48"/>
      <c r="AW182" s="42"/>
      <c r="AX182" s="48"/>
      <c r="AY182" s="42"/>
      <c r="AZ182" s="48"/>
      <c r="BA182" s="42"/>
      <c r="BB182" s="48"/>
      <c r="BC182" s="42"/>
      <c r="BD182" s="48"/>
      <c r="BE182" s="42"/>
      <c r="BF182" s="48"/>
      <c r="BG182" s="42"/>
      <c r="BH182" s="48"/>
    </row>
    <row r="183" ht="42.0" customHeight="1">
      <c r="A183" s="28" t="s">
        <v>53</v>
      </c>
      <c r="B183" s="33"/>
      <c r="C183" s="29">
        <v>182.0</v>
      </c>
      <c r="D183" s="30" t="str">
        <f t="shared" si="1"/>
        <v>Slash and Burn Agriculture</v>
      </c>
      <c r="E183" s="31" t="s">
        <v>166</v>
      </c>
      <c r="F183" s="29" t="s">
        <v>648</v>
      </c>
      <c r="G183" s="29" t="s">
        <v>648</v>
      </c>
      <c r="H183" s="32"/>
      <c r="I183" s="33">
        <v>8.0</v>
      </c>
      <c r="J183" s="33"/>
      <c r="K183" s="31" t="s">
        <v>62</v>
      </c>
      <c r="L183" s="31" t="s">
        <v>78</v>
      </c>
      <c r="M183" s="31" t="s">
        <v>168</v>
      </c>
      <c r="N183" s="31" t="s">
        <v>168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664</v>
      </c>
      <c r="T183" s="37" t="s">
        <v>650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947</v>
      </c>
      <c r="AJ183" s="47" t="s">
        <v>948</v>
      </c>
      <c r="AK183" s="42"/>
      <c r="AL183" s="43"/>
      <c r="AM183" s="44" t="s">
        <v>911</v>
      </c>
      <c r="AN183" s="48" t="s">
        <v>911</v>
      </c>
      <c r="AO183" s="44" t="s">
        <v>912</v>
      </c>
      <c r="AP183" s="48" t="s">
        <v>913</v>
      </c>
      <c r="AQ183" s="42"/>
      <c r="AR183" s="48"/>
      <c r="AS183" s="42"/>
      <c r="AT183" s="48"/>
      <c r="AU183" s="42"/>
      <c r="AV183" s="48"/>
      <c r="AW183" s="42"/>
      <c r="AX183" s="48"/>
      <c r="AY183" s="42"/>
      <c r="AZ183" s="48"/>
      <c r="BA183" s="42"/>
      <c r="BB183" s="48"/>
      <c r="BC183" s="42"/>
      <c r="BD183" s="48"/>
      <c r="BE183" s="42"/>
      <c r="BF183" s="48"/>
      <c r="BG183" s="42"/>
      <c r="BH183" s="48"/>
    </row>
    <row r="184" ht="42.0" customHeight="1">
      <c r="A184" s="28" t="s">
        <v>53</v>
      </c>
      <c r="B184" s="33"/>
      <c r="C184" s="29">
        <v>183.0</v>
      </c>
      <c r="D184" s="30" t="str">
        <f t="shared" si="1"/>
        <v>Smelting</v>
      </c>
      <c r="E184" s="31" t="s">
        <v>166</v>
      </c>
      <c r="F184" s="29" t="s">
        <v>648</v>
      </c>
      <c r="G184" s="29" t="s">
        <v>648</v>
      </c>
      <c r="H184" s="32"/>
      <c r="I184" s="33">
        <v>28.0</v>
      </c>
      <c r="J184" s="33"/>
      <c r="K184" s="31" t="s">
        <v>62</v>
      </c>
      <c r="L184" s="31" t="s">
        <v>78</v>
      </c>
      <c r="M184" s="31" t="s">
        <v>93</v>
      </c>
      <c r="N184" s="31" t="s">
        <v>168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949</v>
      </c>
      <c r="T184" s="37" t="s">
        <v>650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950</v>
      </c>
      <c r="AJ184" s="47" t="s">
        <v>951</v>
      </c>
      <c r="AK184" s="42"/>
      <c r="AL184" s="43"/>
      <c r="AM184" s="44" t="s">
        <v>711</v>
      </c>
      <c r="AN184" s="48" t="s">
        <v>952</v>
      </c>
      <c r="AO184" s="44" t="s">
        <v>953</v>
      </c>
      <c r="AP184" s="48" t="s">
        <v>954</v>
      </c>
      <c r="AQ184" s="44"/>
      <c r="AR184" s="48"/>
      <c r="AS184" s="44"/>
      <c r="AT184" s="48"/>
      <c r="AU184" s="44"/>
      <c r="AV184" s="48"/>
      <c r="AW184" s="44"/>
      <c r="AX184" s="48"/>
      <c r="AY184" s="44" t="s">
        <v>629</v>
      </c>
      <c r="AZ184" s="48" t="s">
        <v>632</v>
      </c>
      <c r="BA184" s="44"/>
      <c r="BB184" s="48"/>
      <c r="BC184" s="44"/>
      <c r="BD184" s="48"/>
      <c r="BE184" s="44"/>
      <c r="BF184" s="48"/>
      <c r="BG184" s="44"/>
      <c r="BH184" s="48"/>
    </row>
    <row r="185" ht="42.0" customHeight="1">
      <c r="A185" s="28" t="s">
        <v>53</v>
      </c>
      <c r="B185" s="33"/>
      <c r="C185" s="29">
        <v>184.0</v>
      </c>
      <c r="D185" s="30" t="str">
        <f t="shared" si="1"/>
        <v>Soil Warming</v>
      </c>
      <c r="E185" s="31" t="s">
        <v>166</v>
      </c>
      <c r="F185" s="29" t="s">
        <v>648</v>
      </c>
      <c r="G185" s="29" t="s">
        <v>648</v>
      </c>
      <c r="H185" s="32"/>
      <c r="I185" s="33">
        <v>24.0</v>
      </c>
      <c r="J185" s="33"/>
      <c r="K185" s="31" t="s">
        <v>62</v>
      </c>
      <c r="L185" s="31" t="s">
        <v>100</v>
      </c>
      <c r="M185" s="31" t="s">
        <v>168</v>
      </c>
      <c r="N185" s="31" t="s">
        <v>168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955</v>
      </c>
      <c r="T185" s="37" t="s">
        <v>650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956</v>
      </c>
      <c r="AJ185" s="47" t="s">
        <v>957</v>
      </c>
      <c r="AK185" s="42"/>
      <c r="AL185" s="43"/>
      <c r="AM185" s="44" t="s">
        <v>666</v>
      </c>
      <c r="AN185" s="48" t="s">
        <v>911</v>
      </c>
      <c r="AO185" s="44" t="s">
        <v>912</v>
      </c>
      <c r="AP185" s="48" t="s">
        <v>913</v>
      </c>
      <c r="AQ185" s="44"/>
      <c r="AR185" s="48"/>
      <c r="AS185" s="44"/>
      <c r="AT185" s="48"/>
      <c r="AU185" s="44"/>
      <c r="AV185" s="48"/>
      <c r="AW185" s="44"/>
      <c r="AX185" s="48"/>
      <c r="AY185" s="44" t="s">
        <v>746</v>
      </c>
      <c r="AZ185" s="48" t="s">
        <v>958</v>
      </c>
      <c r="BA185" s="44"/>
      <c r="BB185" s="48"/>
      <c r="BC185" s="44"/>
      <c r="BD185" s="48"/>
      <c r="BE185" s="44"/>
      <c r="BF185" s="48"/>
      <c r="BG185" s="44"/>
      <c r="BH185" s="48"/>
    </row>
    <row r="186" ht="42.0" customHeight="1">
      <c r="A186" s="28" t="s">
        <v>53</v>
      </c>
      <c r="B186" s="33"/>
      <c r="C186" s="29">
        <v>185.0</v>
      </c>
      <c r="D186" s="30" t="str">
        <f t="shared" si="1"/>
        <v>Solar Power</v>
      </c>
      <c r="E186" s="31" t="s">
        <v>166</v>
      </c>
      <c r="F186" s="29" t="s">
        <v>648</v>
      </c>
      <c r="G186" s="29" t="s">
        <v>648</v>
      </c>
      <c r="H186" s="32"/>
      <c r="I186" s="33">
        <v>10.0</v>
      </c>
      <c r="J186" s="33"/>
      <c r="K186" s="31" t="s">
        <v>62</v>
      </c>
      <c r="L186" s="31" t="s">
        <v>78</v>
      </c>
      <c r="M186" s="31" t="s">
        <v>93</v>
      </c>
      <c r="N186" s="31" t="s">
        <v>168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718</v>
      </c>
      <c r="T186" s="37" t="s">
        <v>650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959</v>
      </c>
      <c r="AJ186" s="41"/>
      <c r="AK186" s="42"/>
      <c r="AL186" s="43"/>
      <c r="AM186" s="44" t="s">
        <v>717</v>
      </c>
      <c r="AN186" s="43"/>
      <c r="AO186" s="42" t="s">
        <v>718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  <c r="BE186" s="42"/>
      <c r="BF186" s="43"/>
      <c r="BG186" s="42"/>
      <c r="BH186" s="43"/>
    </row>
    <row r="187" ht="42.0" customHeight="1">
      <c r="A187" s="28" t="s">
        <v>53</v>
      </c>
      <c r="B187" s="33"/>
      <c r="C187" s="29">
        <v>186.0</v>
      </c>
      <c r="D187" s="30" t="str">
        <f t="shared" si="1"/>
        <v>Solar Trapping</v>
      </c>
      <c r="E187" s="31" t="s">
        <v>166</v>
      </c>
      <c r="F187" s="29" t="s">
        <v>648</v>
      </c>
      <c r="G187" s="29" t="s">
        <v>648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168</v>
      </c>
      <c r="N187" s="31" t="s">
        <v>168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960</v>
      </c>
      <c r="T187" s="37" t="s">
        <v>650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961</v>
      </c>
      <c r="AJ187" s="41"/>
      <c r="AK187" s="42"/>
      <c r="AL187" s="43"/>
      <c r="AM187" s="44" t="s">
        <v>717</v>
      </c>
      <c r="AN187" s="43"/>
      <c r="AO187" s="44" t="s">
        <v>718</v>
      </c>
      <c r="AP187" s="43"/>
      <c r="AQ187" s="42"/>
      <c r="AR187" s="43"/>
      <c r="AS187" s="42"/>
      <c r="AT187" s="43"/>
      <c r="AU187" s="42"/>
      <c r="AV187" s="43"/>
      <c r="AW187" s="42"/>
      <c r="AX187" s="43"/>
      <c r="AY187" s="42" t="s">
        <v>962</v>
      </c>
      <c r="AZ187" s="43"/>
      <c r="BA187" s="42"/>
      <c r="BB187" s="43"/>
      <c r="BC187" s="42"/>
      <c r="BD187" s="43"/>
      <c r="BE187" s="42"/>
      <c r="BF187" s="43"/>
      <c r="BG187" s="42"/>
      <c r="BH187" s="43"/>
    </row>
    <row r="188" ht="42.0" customHeight="1">
      <c r="A188" s="28" t="s">
        <v>53</v>
      </c>
      <c r="B188" s="33"/>
      <c r="C188" s="29">
        <v>187.0</v>
      </c>
      <c r="D188" s="30" t="str">
        <f t="shared" si="1"/>
        <v>Soletta</v>
      </c>
      <c r="E188" s="31" t="s">
        <v>166</v>
      </c>
      <c r="F188" s="29" t="s">
        <v>648</v>
      </c>
      <c r="G188" s="29" t="s">
        <v>648</v>
      </c>
      <c r="H188" s="32"/>
      <c r="I188" s="33">
        <v>30.0</v>
      </c>
      <c r="J188" s="33"/>
      <c r="K188" s="31" t="s">
        <v>62</v>
      </c>
      <c r="L188" s="31" t="s">
        <v>83</v>
      </c>
      <c r="M188" s="31" t="s">
        <v>168</v>
      </c>
      <c r="N188" s="31" t="s">
        <v>168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709</v>
      </c>
      <c r="T188" s="37" t="s">
        <v>650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963</v>
      </c>
      <c r="AJ188" s="41"/>
      <c r="AK188" s="42"/>
      <c r="AL188" s="43"/>
      <c r="AM188" s="44" t="s">
        <v>711</v>
      </c>
      <c r="AN188" s="43"/>
      <c r="AO188" s="42" t="s">
        <v>709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  <c r="BE188" s="42"/>
      <c r="BF188" s="43"/>
      <c r="BG188" s="42"/>
      <c r="BH188" s="43"/>
    </row>
    <row r="189" ht="42.0" customHeight="1">
      <c r="A189" s="28" t="s">
        <v>53</v>
      </c>
      <c r="B189" s="33"/>
      <c r="C189" s="29">
        <v>188.0</v>
      </c>
      <c r="D189" s="30" t="str">
        <f t="shared" si="1"/>
        <v>Space Heaters</v>
      </c>
      <c r="E189" s="31" t="s">
        <v>166</v>
      </c>
      <c r="F189" s="29" t="s">
        <v>648</v>
      </c>
      <c r="G189" s="29" t="s">
        <v>648</v>
      </c>
      <c r="H189" s="32"/>
      <c r="I189" s="33">
        <v>11.0</v>
      </c>
      <c r="J189" s="33"/>
      <c r="K189" s="31" t="s">
        <v>62</v>
      </c>
      <c r="L189" s="31" t="s">
        <v>78</v>
      </c>
      <c r="M189" s="31" t="s">
        <v>168</v>
      </c>
      <c r="N189" s="31" t="s">
        <v>168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964</v>
      </c>
      <c r="T189" s="37" t="s">
        <v>650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965</v>
      </c>
      <c r="AJ189" s="41"/>
      <c r="AK189" s="42"/>
      <c r="AL189" s="43"/>
      <c r="AM189" s="44" t="s">
        <v>796</v>
      </c>
      <c r="AN189" s="43"/>
      <c r="AO189" s="42" t="s">
        <v>964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  <c r="BE189" s="42"/>
      <c r="BF189" s="43"/>
      <c r="BG189" s="42"/>
      <c r="BH189" s="43"/>
    </row>
    <row r="190" ht="42.0" customHeight="1">
      <c r="A190" s="28" t="s">
        <v>53</v>
      </c>
      <c r="B190" s="33"/>
      <c r="C190" s="29">
        <v>189.0</v>
      </c>
      <c r="D190" s="30" t="str">
        <f t="shared" si="1"/>
        <v>Space Station</v>
      </c>
      <c r="E190" s="31" t="s">
        <v>166</v>
      </c>
      <c r="F190" s="29" t="s">
        <v>167</v>
      </c>
      <c r="G190" s="29" t="s">
        <v>167</v>
      </c>
      <c r="H190" s="32"/>
      <c r="I190" s="33">
        <v>14.0</v>
      </c>
      <c r="J190" s="33"/>
      <c r="K190" s="31" t="s">
        <v>62</v>
      </c>
      <c r="L190" s="31" t="s">
        <v>83</v>
      </c>
      <c r="M190" s="31" t="s">
        <v>168</v>
      </c>
      <c r="N190" s="31" t="s">
        <v>168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966</v>
      </c>
      <c r="T190" s="37" t="s">
        <v>680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967</v>
      </c>
      <c r="AJ190" s="41"/>
      <c r="AK190" s="42"/>
      <c r="AL190" s="43"/>
      <c r="AM190" s="44" t="s">
        <v>686</v>
      </c>
      <c r="AN190" s="43"/>
      <c r="AO190" s="44" t="s">
        <v>968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  <c r="BE190" s="42"/>
      <c r="BF190" s="43"/>
      <c r="BG190" s="42"/>
      <c r="BH190" s="43"/>
    </row>
    <row r="191" ht="42.0" customHeight="1">
      <c r="A191" s="28" t="s">
        <v>53</v>
      </c>
      <c r="B191" s="33"/>
      <c r="C191" s="29">
        <v>190.0</v>
      </c>
      <c r="D191" s="30" t="str">
        <f t="shared" si="1"/>
        <v>Sponsors</v>
      </c>
      <c r="E191" s="31" t="s">
        <v>166</v>
      </c>
      <c r="F191" s="29" t="s">
        <v>648</v>
      </c>
      <c r="G191" s="29" t="s">
        <v>648</v>
      </c>
      <c r="H191" s="32"/>
      <c r="I191" s="33">
        <v>5.0</v>
      </c>
      <c r="J191" s="33"/>
      <c r="K191" s="31" t="s">
        <v>62</v>
      </c>
      <c r="L191" s="31" t="s">
        <v>98</v>
      </c>
      <c r="M191" s="31" t="s">
        <v>168</v>
      </c>
      <c r="N191" s="31" t="s">
        <v>168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774</v>
      </c>
      <c r="T191" s="37" t="s">
        <v>650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969</v>
      </c>
      <c r="AJ191" s="47" t="s">
        <v>969</v>
      </c>
      <c r="AK191" s="42"/>
      <c r="AL191" s="43"/>
      <c r="AM191" s="44" t="s">
        <v>773</v>
      </c>
      <c r="AN191" s="48" t="s">
        <v>773</v>
      </c>
      <c r="AO191" s="44" t="s">
        <v>774</v>
      </c>
      <c r="AP191" s="48" t="s">
        <v>970</v>
      </c>
      <c r="AQ191" s="42"/>
      <c r="AR191" s="48"/>
      <c r="AS191" s="42"/>
      <c r="AT191" s="48"/>
      <c r="AU191" s="42"/>
      <c r="AV191" s="48"/>
      <c r="AW191" s="42"/>
      <c r="AX191" s="48"/>
      <c r="AY191" s="42"/>
      <c r="AZ191" s="48"/>
      <c r="BA191" s="42"/>
      <c r="BB191" s="48"/>
      <c r="BC191" s="42"/>
      <c r="BD191" s="48"/>
      <c r="BE191" s="42"/>
      <c r="BF191" s="48"/>
      <c r="BG191" s="42"/>
      <c r="BH191" s="48"/>
    </row>
    <row r="192" ht="42.0" customHeight="1">
      <c r="A192" s="28" t="s">
        <v>53</v>
      </c>
      <c r="B192" s="33"/>
      <c r="C192" s="29">
        <v>191.0</v>
      </c>
      <c r="D192" s="30" t="str">
        <f t="shared" si="1"/>
        <v>Strip Mine</v>
      </c>
      <c r="E192" s="31" t="s">
        <v>166</v>
      </c>
      <c r="F192" s="29" t="s">
        <v>167</v>
      </c>
      <c r="G192" s="29" t="s">
        <v>167</v>
      </c>
      <c r="H192" s="32"/>
      <c r="I192" s="33">
        <v>12.0</v>
      </c>
      <c r="J192" s="33"/>
      <c r="K192" s="31" t="s">
        <v>62</v>
      </c>
      <c r="L192" s="31" t="s">
        <v>78</v>
      </c>
      <c r="M192" s="31" t="s">
        <v>168</v>
      </c>
      <c r="N192" s="31" t="s">
        <v>168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593</v>
      </c>
      <c r="S192" s="36" t="s">
        <v>971</v>
      </c>
      <c r="T192" s="37" t="s">
        <v>680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972</v>
      </c>
      <c r="AJ192" s="41"/>
      <c r="AK192" s="42"/>
      <c r="AL192" s="43"/>
      <c r="AM192" s="44" t="s">
        <v>973</v>
      </c>
      <c r="AN192" s="43"/>
      <c r="AO192" s="44" t="s">
        <v>974</v>
      </c>
      <c r="AP192" s="43"/>
      <c r="AQ192" s="42"/>
      <c r="AR192" s="43"/>
      <c r="AS192" s="42"/>
      <c r="AT192" s="43"/>
      <c r="AU192" s="42"/>
      <c r="AV192" s="43"/>
      <c r="AW192" s="42"/>
      <c r="AX192" s="43"/>
      <c r="AY192" s="42"/>
      <c r="AZ192" s="43"/>
      <c r="BA192" s="42" t="s">
        <v>593</v>
      </c>
      <c r="BB192" s="43"/>
      <c r="BC192" s="42" t="s">
        <v>597</v>
      </c>
      <c r="BD192" s="43"/>
      <c r="BE192" s="42"/>
      <c r="BF192" s="43"/>
      <c r="BG192" s="42"/>
      <c r="BH192" s="43"/>
    </row>
    <row r="193" ht="42.0" customHeight="1">
      <c r="A193" s="28" t="s">
        <v>53</v>
      </c>
      <c r="B193" s="33"/>
      <c r="C193" s="29">
        <v>192.0</v>
      </c>
      <c r="D193" s="30" t="str">
        <f t="shared" si="1"/>
        <v>Surface Mines</v>
      </c>
      <c r="E193" s="31" t="s">
        <v>166</v>
      </c>
      <c r="F193" s="29" t="s">
        <v>167</v>
      </c>
      <c r="G193" s="29" t="s">
        <v>167</v>
      </c>
      <c r="H193" s="32"/>
      <c r="I193" s="33">
        <v>13.0</v>
      </c>
      <c r="J193" s="33"/>
      <c r="K193" s="31" t="s">
        <v>62</v>
      </c>
      <c r="L193" s="31" t="s">
        <v>78</v>
      </c>
      <c r="M193" s="31" t="s">
        <v>168</v>
      </c>
      <c r="N193" s="31" t="s">
        <v>168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975</v>
      </c>
      <c r="T193" s="37" t="s">
        <v>680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976</v>
      </c>
      <c r="AJ193" s="41"/>
      <c r="AK193" s="42"/>
      <c r="AL193" s="43"/>
      <c r="AM193" s="44" t="s">
        <v>977</v>
      </c>
      <c r="AN193" s="43"/>
      <c r="AO193" s="44" t="s">
        <v>978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  <c r="BE193" s="42"/>
      <c r="BF193" s="43"/>
      <c r="BG193" s="42"/>
      <c r="BH193" s="43"/>
    </row>
    <row r="194" ht="42.0" customHeight="1">
      <c r="A194" s="28" t="s">
        <v>53</v>
      </c>
      <c r="B194" s="33"/>
      <c r="C194" s="29">
        <v>193.0</v>
      </c>
      <c r="D194" s="30" t="str">
        <f t="shared" si="1"/>
        <v>Tectonic Stress Power</v>
      </c>
      <c r="E194" s="31" t="s">
        <v>166</v>
      </c>
      <c r="F194" s="29" t="s">
        <v>648</v>
      </c>
      <c r="G194" s="29" t="s">
        <v>648</v>
      </c>
      <c r="H194" s="32"/>
      <c r="I194" s="33">
        <v>20.0</v>
      </c>
      <c r="J194" s="33"/>
      <c r="K194" s="31" t="s">
        <v>62</v>
      </c>
      <c r="L194" s="31" t="s">
        <v>78</v>
      </c>
      <c r="M194" s="31" t="s">
        <v>93</v>
      </c>
      <c r="N194" s="31" t="s">
        <v>168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738</v>
      </c>
      <c r="T194" s="37" t="s">
        <v>650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979</v>
      </c>
      <c r="AJ194" s="41"/>
      <c r="AK194" s="42"/>
      <c r="AL194" s="43"/>
      <c r="AM194" s="44" t="s">
        <v>740</v>
      </c>
      <c r="AN194" s="43"/>
      <c r="AO194" s="42" t="s">
        <v>738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  <c r="BE194" s="42"/>
      <c r="BF194" s="43"/>
      <c r="BG194" s="42"/>
      <c r="BH194" s="43"/>
    </row>
    <row r="195" ht="42.0" customHeight="1">
      <c r="A195" s="28" t="s">
        <v>53</v>
      </c>
      <c r="B195" s="33"/>
      <c r="C195" s="29">
        <v>194.0</v>
      </c>
      <c r="D195" s="30" t="str">
        <f t="shared" si="1"/>
        <v>Titanium Mine</v>
      </c>
      <c r="E195" s="31" t="s">
        <v>166</v>
      </c>
      <c r="F195" s="29" t="s">
        <v>167</v>
      </c>
      <c r="G195" s="29" t="s">
        <v>167</v>
      </c>
      <c r="H195" s="32"/>
      <c r="I195" s="33">
        <v>7.0</v>
      </c>
      <c r="J195" s="33"/>
      <c r="K195" s="31" t="s">
        <v>62</v>
      </c>
      <c r="L195" s="31" t="s">
        <v>78</v>
      </c>
      <c r="M195" s="31" t="s">
        <v>168</v>
      </c>
      <c r="N195" s="31" t="s">
        <v>168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966</v>
      </c>
      <c r="T195" s="37" t="s">
        <v>680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980</v>
      </c>
      <c r="AJ195" s="41"/>
      <c r="AK195" s="42"/>
      <c r="AL195" s="43"/>
      <c r="AM195" s="44" t="s">
        <v>686</v>
      </c>
      <c r="AN195" s="43"/>
      <c r="AO195" s="44" t="s">
        <v>968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  <c r="BE195" s="42"/>
      <c r="BF195" s="43"/>
      <c r="BG195" s="42"/>
      <c r="BH195" s="43"/>
    </row>
    <row r="196" ht="42.0" customHeight="1">
      <c r="A196" s="28" t="s">
        <v>53</v>
      </c>
      <c r="B196" s="28"/>
      <c r="C196" s="29">
        <v>195.0</v>
      </c>
      <c r="D196" s="30" t="str">
        <f t="shared" si="1"/>
        <v>Toll Station</v>
      </c>
      <c r="E196" s="31" t="s">
        <v>166</v>
      </c>
      <c r="F196" s="29" t="s">
        <v>648</v>
      </c>
      <c r="G196" s="29" t="s">
        <v>648</v>
      </c>
      <c r="H196" s="32"/>
      <c r="I196" s="33">
        <v>16.0</v>
      </c>
      <c r="J196" s="33"/>
      <c r="K196" s="31" t="s">
        <v>62</v>
      </c>
      <c r="L196" s="31"/>
      <c r="M196" s="31" t="s">
        <v>168</v>
      </c>
      <c r="N196" s="31" t="s">
        <v>168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981</v>
      </c>
      <c r="T196" s="37" t="s">
        <v>650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982</v>
      </c>
      <c r="AJ196" s="41"/>
      <c r="AK196" s="42"/>
      <c r="AL196" s="43"/>
      <c r="AM196" s="44" t="s">
        <v>701</v>
      </c>
      <c r="AN196" s="43"/>
      <c r="AO196" s="44" t="s">
        <v>764</v>
      </c>
      <c r="AP196" s="43"/>
      <c r="AQ196" s="42"/>
      <c r="AR196" s="43"/>
      <c r="AS196" s="42"/>
      <c r="AT196" s="43"/>
      <c r="AU196" s="42"/>
      <c r="AV196" s="43"/>
      <c r="AW196" s="42"/>
      <c r="AX196" s="43"/>
      <c r="AY196" s="42" t="s">
        <v>983</v>
      </c>
      <c r="AZ196" s="43"/>
      <c r="BA196" s="42"/>
      <c r="BB196" s="43"/>
      <c r="BC196" s="42"/>
      <c r="BD196" s="43"/>
      <c r="BE196" s="42"/>
      <c r="BF196" s="43"/>
      <c r="BG196" s="42"/>
      <c r="BH196" s="43"/>
    </row>
    <row r="197" ht="42.0" customHeight="1">
      <c r="A197" s="28" t="s">
        <v>53</v>
      </c>
      <c r="B197" s="33"/>
      <c r="C197" s="29">
        <v>196.0</v>
      </c>
      <c r="D197" s="30" t="str">
        <f t="shared" si="1"/>
        <v>Trading Post</v>
      </c>
      <c r="E197" s="31" t="s">
        <v>166</v>
      </c>
      <c r="F197" s="29" t="s">
        <v>648</v>
      </c>
      <c r="G197" s="29" t="s">
        <v>648</v>
      </c>
      <c r="H197" s="32"/>
      <c r="I197" s="33">
        <v>11.0</v>
      </c>
      <c r="J197" s="33"/>
      <c r="K197" s="31" t="s">
        <v>62</v>
      </c>
      <c r="L197" s="31"/>
      <c r="M197" s="31" t="s">
        <v>168</v>
      </c>
      <c r="N197" s="31" t="s">
        <v>168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5" t="s">
        <v>984</v>
      </c>
      <c r="T197" s="37" t="s">
        <v>650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985</v>
      </c>
      <c r="AJ197" s="41"/>
      <c r="AK197" s="42"/>
      <c r="AL197" s="43"/>
      <c r="AM197" s="44" t="s">
        <v>773</v>
      </c>
      <c r="AN197" s="43"/>
      <c r="AO197" s="44" t="s">
        <v>774</v>
      </c>
      <c r="AP197" s="43"/>
      <c r="AQ197" s="42"/>
      <c r="AR197" s="43"/>
      <c r="AS197" s="42"/>
      <c r="AT197" s="43"/>
      <c r="AU197" s="42"/>
      <c r="AV197" s="43"/>
      <c r="AW197" s="42"/>
      <c r="AX197" s="43"/>
      <c r="AY197" s="44" t="s">
        <v>337</v>
      </c>
      <c r="AZ197" s="43"/>
      <c r="BA197" s="42"/>
      <c r="BB197" s="43"/>
      <c r="BC197" s="42"/>
      <c r="BD197" s="43"/>
      <c r="BE197" s="42"/>
      <c r="BF197" s="43"/>
      <c r="BG197" s="42"/>
      <c r="BH197" s="43"/>
    </row>
    <row r="198" ht="42.0" customHeight="1">
      <c r="A198" s="28" t="s">
        <v>53</v>
      </c>
      <c r="B198" s="33"/>
      <c r="C198" s="29">
        <v>197.0</v>
      </c>
      <c r="D198" s="30" t="str">
        <f t="shared" si="1"/>
        <v>Trapped Heat</v>
      </c>
      <c r="E198" s="31" t="s">
        <v>166</v>
      </c>
      <c r="F198" s="29" t="s">
        <v>648</v>
      </c>
      <c r="G198" s="29" t="s">
        <v>648</v>
      </c>
      <c r="H198" s="32"/>
      <c r="I198" s="33">
        <v>20.0</v>
      </c>
      <c r="J198" s="33"/>
      <c r="K198" s="31" t="s">
        <v>62</v>
      </c>
      <c r="L198" s="31"/>
      <c r="M198" s="31" t="s">
        <v>168</v>
      </c>
      <c r="N198" s="31" t="s">
        <v>168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212</v>
      </c>
      <c r="S198" s="36" t="s">
        <v>986</v>
      </c>
      <c r="T198" s="37" t="s">
        <v>650</v>
      </c>
      <c r="U198" s="31"/>
      <c r="V198" s="37"/>
      <c r="W198" s="37"/>
      <c r="X198" s="37" t="s">
        <v>105</v>
      </c>
      <c r="Y198" s="37" t="s">
        <v>187</v>
      </c>
      <c r="Z198" s="37"/>
      <c r="AA198" s="31"/>
      <c r="AB198" s="30" t="str">
        <f t="array" ref="AB198">IFERROR(INDEX(params!$H:$H,MATCH($AA198,params!$G:$G,0)),"")</f>
        <v/>
      </c>
      <c r="AC198" s="51" t="s">
        <v>461</v>
      </c>
      <c r="AD198" s="32"/>
      <c r="AE198" s="31"/>
      <c r="AF198" s="31"/>
      <c r="AG198" s="31"/>
      <c r="AH198" s="30" t="str">
        <f t="shared" si="3"/>
        <v/>
      </c>
      <c r="AI198" s="40" t="s">
        <v>987</v>
      </c>
      <c r="AJ198" s="47" t="s">
        <v>988</v>
      </c>
      <c r="AK198" s="42"/>
      <c r="AL198" s="43"/>
      <c r="AM198" s="44" t="s">
        <v>796</v>
      </c>
      <c r="AN198" s="48" t="s">
        <v>989</v>
      </c>
      <c r="AO198" s="44" t="s">
        <v>990</v>
      </c>
      <c r="AP198" s="48" t="s">
        <v>991</v>
      </c>
      <c r="AQ198" s="44"/>
      <c r="AR198" s="48"/>
      <c r="AS198" s="44"/>
      <c r="AT198" s="48"/>
      <c r="AU198" s="44"/>
      <c r="AV198" s="48"/>
      <c r="AW198" s="44"/>
      <c r="AX198" s="48"/>
      <c r="AY198" s="44" t="s">
        <v>525</v>
      </c>
      <c r="AZ198" s="48" t="s">
        <v>619</v>
      </c>
      <c r="BA198" s="44" t="s">
        <v>992</v>
      </c>
      <c r="BB198" s="48" t="s">
        <v>993</v>
      </c>
      <c r="BC198" s="44" t="s">
        <v>217</v>
      </c>
      <c r="BD198" s="48" t="s">
        <v>217</v>
      </c>
      <c r="BE198" s="44"/>
      <c r="BF198" s="48"/>
      <c r="BG198" s="44"/>
      <c r="BH198" s="48"/>
    </row>
    <row r="199" ht="42.0" customHeight="1">
      <c r="A199" s="28" t="s">
        <v>53</v>
      </c>
      <c r="B199" s="33"/>
      <c r="C199" s="29">
        <v>198.0</v>
      </c>
      <c r="D199" s="30" t="str">
        <f t="shared" si="1"/>
        <v>Trees</v>
      </c>
      <c r="E199" s="31" t="s">
        <v>166</v>
      </c>
      <c r="F199" s="29" t="s">
        <v>648</v>
      </c>
      <c r="G199" s="29" t="s">
        <v>648</v>
      </c>
      <c r="H199" s="32"/>
      <c r="I199" s="33">
        <v>17.0</v>
      </c>
      <c r="J199" s="33"/>
      <c r="K199" s="31" t="s">
        <v>62</v>
      </c>
      <c r="L199" s="31" t="s">
        <v>100</v>
      </c>
      <c r="M199" s="31" t="s">
        <v>168</v>
      </c>
      <c r="N199" s="31" t="s">
        <v>168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248</v>
      </c>
      <c r="S199" s="36" t="s">
        <v>994</v>
      </c>
      <c r="T199" s="37" t="s">
        <v>650</v>
      </c>
      <c r="U199" s="31"/>
      <c r="V199" s="37"/>
      <c r="W199" s="37"/>
      <c r="X199" s="37" t="s">
        <v>105</v>
      </c>
      <c r="Y199" s="37" t="s">
        <v>187</v>
      </c>
      <c r="Z199" s="37"/>
      <c r="AA199" s="31"/>
      <c r="AB199" s="30" t="str">
        <f t="array" ref="AB199">IFERROR(INDEX(params!$H:$H,MATCH($AA199,params!$G:$G,0)),"")</f>
        <v/>
      </c>
      <c r="AC199" s="51" t="s">
        <v>526</v>
      </c>
      <c r="AD199" s="32"/>
      <c r="AE199" s="31"/>
      <c r="AF199" s="31"/>
      <c r="AG199" s="31"/>
      <c r="AH199" s="30" t="str">
        <f t="shared" si="3"/>
        <v/>
      </c>
      <c r="AI199" s="40" t="s">
        <v>995</v>
      </c>
      <c r="AJ199" s="47" t="s">
        <v>996</v>
      </c>
      <c r="AK199" s="42"/>
      <c r="AL199" s="43"/>
      <c r="AM199" s="44" t="s">
        <v>997</v>
      </c>
      <c r="AN199" s="48" t="s">
        <v>998</v>
      </c>
      <c r="AO199" s="44" t="s">
        <v>999</v>
      </c>
      <c r="AP199" s="48" t="s">
        <v>1000</v>
      </c>
      <c r="AQ199" s="44"/>
      <c r="AR199" s="48"/>
      <c r="AS199" s="44"/>
      <c r="AT199" s="48"/>
      <c r="AU199" s="44"/>
      <c r="AV199" s="48"/>
      <c r="AW199" s="44"/>
      <c r="AX199" s="48"/>
      <c r="AY199" s="44" t="s">
        <v>826</v>
      </c>
      <c r="AZ199" s="48" t="s">
        <v>827</v>
      </c>
      <c r="BA199" s="44" t="s">
        <v>530</v>
      </c>
      <c r="BB199" s="48" t="s">
        <v>531</v>
      </c>
      <c r="BC199" s="44" t="s">
        <v>217</v>
      </c>
      <c r="BD199" s="48" t="s">
        <v>217</v>
      </c>
      <c r="BE199" s="44"/>
      <c r="BF199" s="48"/>
      <c r="BG199" s="44"/>
      <c r="BH199" s="48"/>
    </row>
    <row r="200" ht="42.0" customHeight="1">
      <c r="A200" s="28" t="s">
        <v>53</v>
      </c>
      <c r="B200" s="33"/>
      <c r="C200" s="29">
        <v>199.0</v>
      </c>
      <c r="D200" s="30" t="str">
        <f t="shared" si="1"/>
        <v>Tropical Forest</v>
      </c>
      <c r="E200" s="31" t="s">
        <v>166</v>
      </c>
      <c r="F200" s="29" t="s">
        <v>648</v>
      </c>
      <c r="G200" s="29" t="s">
        <v>648</v>
      </c>
      <c r="H200" s="32"/>
      <c r="I200" s="33">
        <v>19.0</v>
      </c>
      <c r="J200" s="33"/>
      <c r="K200" s="31" t="s">
        <v>62</v>
      </c>
      <c r="L200" s="31"/>
      <c r="M200" s="31" t="s">
        <v>168</v>
      </c>
      <c r="N200" s="31" t="s">
        <v>168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1001</v>
      </c>
      <c r="S200" s="36" t="s">
        <v>741</v>
      </c>
      <c r="T200" s="37" t="s">
        <v>650</v>
      </c>
      <c r="U200" s="31"/>
      <c r="V200" s="31"/>
      <c r="W200" s="31"/>
      <c r="X200" s="31"/>
      <c r="Y200" s="31"/>
      <c r="Z200" s="37" t="s">
        <v>82</v>
      </c>
      <c r="AA200" s="31"/>
      <c r="AB200" s="30" t="str">
        <f t="array" ref="AB200">IFERROR(INDEX(params!$H:$H,MATCH($AA200,params!$G:$G,0)),"")</f>
        <v/>
      </c>
      <c r="AC200" s="51"/>
      <c r="AD200" s="46">
        <v>5.0</v>
      </c>
      <c r="AE200" s="31"/>
      <c r="AF200" s="4"/>
      <c r="AG200" s="4"/>
      <c r="AH200" s="30" t="str">
        <f t="shared" si="3"/>
        <v/>
      </c>
      <c r="AI200" s="40" t="s">
        <v>1002</v>
      </c>
      <c r="AJ200" s="41"/>
      <c r="AK200" s="42"/>
      <c r="AL200" s="43"/>
      <c r="AM200" s="44" t="s">
        <v>743</v>
      </c>
      <c r="AN200" s="43"/>
      <c r="AO200" s="42" t="s">
        <v>741</v>
      </c>
      <c r="AP200" s="43"/>
      <c r="AQ200" s="42"/>
      <c r="AR200" s="43"/>
      <c r="AS200" s="42"/>
      <c r="AT200" s="43"/>
      <c r="AU200" s="42"/>
      <c r="AV200" s="43"/>
      <c r="AW200" s="42"/>
      <c r="AX200" s="43"/>
      <c r="AY200" s="42"/>
      <c r="AZ200" s="43"/>
      <c r="BA200" s="42" t="s">
        <v>1003</v>
      </c>
      <c r="BB200" s="43" t="s">
        <v>1004</v>
      </c>
      <c r="BC200" s="42" t="s">
        <v>1005</v>
      </c>
      <c r="BD200" s="43"/>
      <c r="BE200" s="42"/>
      <c r="BF200" s="43"/>
      <c r="BG200" s="42"/>
      <c r="BH200" s="43"/>
    </row>
    <row r="201" ht="42.0" customHeight="1">
      <c r="A201" s="28" t="s">
        <v>53</v>
      </c>
      <c r="B201" s="33"/>
      <c r="C201" s="29">
        <v>200.0</v>
      </c>
      <c r="D201" s="30" t="str">
        <f t="shared" si="1"/>
        <v>Tundra Farming</v>
      </c>
      <c r="E201" s="31" t="s">
        <v>166</v>
      </c>
      <c r="F201" s="29" t="s">
        <v>648</v>
      </c>
      <c r="G201" s="29" t="s">
        <v>648</v>
      </c>
      <c r="H201" s="32"/>
      <c r="I201" s="33">
        <v>12.0</v>
      </c>
      <c r="J201" s="33"/>
      <c r="K201" s="31" t="s">
        <v>62</v>
      </c>
      <c r="L201" s="31" t="s">
        <v>100</v>
      </c>
      <c r="M201" s="31" t="s">
        <v>168</v>
      </c>
      <c r="N201" s="31" t="s">
        <v>168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248</v>
      </c>
      <c r="S201" s="36" t="s">
        <v>1006</v>
      </c>
      <c r="T201" s="37" t="s">
        <v>650</v>
      </c>
      <c r="U201" s="31"/>
      <c r="V201" s="31"/>
      <c r="W201" s="37"/>
      <c r="X201" s="37" t="s">
        <v>105</v>
      </c>
      <c r="Y201" s="37" t="s">
        <v>187</v>
      </c>
      <c r="Z201" s="37"/>
      <c r="AA201" s="31"/>
      <c r="AB201" s="30" t="str">
        <f t="array" ref="AB201">IFERROR(INDEX(params!$H:$H,MATCH($AA201,params!$G:$G,0)),"")</f>
        <v/>
      </c>
      <c r="AC201" s="51" t="s">
        <v>526</v>
      </c>
      <c r="AD201" s="32"/>
      <c r="AE201" s="31"/>
      <c r="AF201" s="4"/>
      <c r="AG201" s="4"/>
      <c r="AH201" s="30" t="str">
        <f t="shared" si="3"/>
        <v/>
      </c>
      <c r="AI201" s="40" t="s">
        <v>1007</v>
      </c>
      <c r="AJ201" s="41"/>
      <c r="AK201" s="42"/>
      <c r="AL201" s="43"/>
      <c r="AM201" s="44" t="s">
        <v>1008</v>
      </c>
      <c r="AN201" s="43"/>
      <c r="AO201" s="44" t="s">
        <v>1009</v>
      </c>
      <c r="AP201" s="43"/>
      <c r="AQ201" s="42"/>
      <c r="AR201" s="43"/>
      <c r="AS201" s="42"/>
      <c r="AT201" s="43"/>
      <c r="AU201" s="42"/>
      <c r="AV201" s="43"/>
      <c r="AW201" s="42"/>
      <c r="AX201" s="43"/>
      <c r="AY201" s="42" t="s">
        <v>826</v>
      </c>
      <c r="AZ201" s="43"/>
      <c r="BA201" s="42" t="s">
        <v>530</v>
      </c>
      <c r="BB201" s="43"/>
      <c r="BC201" s="42" t="s">
        <v>217</v>
      </c>
      <c r="BD201" s="43"/>
      <c r="BE201" s="42"/>
      <c r="BF201" s="43"/>
      <c r="BG201" s="42"/>
      <c r="BH201" s="43"/>
    </row>
    <row r="202" ht="42.0" customHeight="1">
      <c r="A202" s="28" t="s">
        <v>53</v>
      </c>
      <c r="B202" s="33"/>
      <c r="C202" s="29">
        <v>201.0</v>
      </c>
      <c r="D202" s="30" t="str">
        <f t="shared" si="1"/>
        <v>Underground City</v>
      </c>
      <c r="E202" s="31" t="s">
        <v>166</v>
      </c>
      <c r="F202" s="29" t="s">
        <v>648</v>
      </c>
      <c r="G202" s="29" t="s">
        <v>648</v>
      </c>
      <c r="H202" s="34" t="s">
        <v>167</v>
      </c>
      <c r="I202" s="33">
        <v>7.0</v>
      </c>
      <c r="J202" s="33"/>
      <c r="K202" s="31" t="s">
        <v>62</v>
      </c>
      <c r="L202" s="31" t="s">
        <v>78</v>
      </c>
      <c r="M202" s="31" t="s">
        <v>168</v>
      </c>
      <c r="N202" s="31" t="s">
        <v>168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1010</v>
      </c>
      <c r="T202" s="37" t="s">
        <v>784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1011</v>
      </c>
      <c r="AJ202" s="47" t="s">
        <v>1012</v>
      </c>
      <c r="AK202" s="42"/>
      <c r="AL202" s="43"/>
      <c r="AM202" s="44" t="s">
        <v>1013</v>
      </c>
      <c r="AN202" s="48" t="s">
        <v>1013</v>
      </c>
      <c r="AO202" s="44" t="s">
        <v>1014</v>
      </c>
      <c r="AP202" s="48" t="s">
        <v>1015</v>
      </c>
      <c r="AQ202" s="42"/>
      <c r="AR202" s="48"/>
      <c r="AS202" s="42"/>
      <c r="AT202" s="48"/>
      <c r="AU202" s="42"/>
      <c r="AV202" s="48"/>
      <c r="AW202" s="42"/>
      <c r="AX202" s="48"/>
      <c r="AY202" s="42"/>
      <c r="AZ202" s="48"/>
      <c r="BA202" s="42"/>
      <c r="BB202" s="48"/>
      <c r="BC202" s="42"/>
      <c r="BD202" s="48"/>
      <c r="BE202" s="42"/>
      <c r="BF202" s="48"/>
      <c r="BG202" s="42"/>
      <c r="BH202" s="48"/>
    </row>
    <row r="203" ht="42.0" customHeight="1">
      <c r="A203" s="28" t="s">
        <v>53</v>
      </c>
      <c r="B203" s="33"/>
      <c r="C203" s="29">
        <v>202.0</v>
      </c>
      <c r="D203" s="30" t="str">
        <f t="shared" si="1"/>
        <v>Undersea Vents</v>
      </c>
      <c r="E203" s="31" t="s">
        <v>166</v>
      </c>
      <c r="F203" s="29" t="s">
        <v>648</v>
      </c>
      <c r="G203" s="29" t="s">
        <v>648</v>
      </c>
      <c r="H203" s="32"/>
      <c r="I203" s="33">
        <v>31.0</v>
      </c>
      <c r="J203" s="33"/>
      <c r="K203" s="31" t="s">
        <v>62</v>
      </c>
      <c r="L203" s="31" t="s">
        <v>78</v>
      </c>
      <c r="M203" s="31" t="s">
        <v>93</v>
      </c>
      <c r="N203" s="31" t="s">
        <v>168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871</v>
      </c>
      <c r="T203" s="37" t="s">
        <v>650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1016</v>
      </c>
      <c r="AJ203" s="47" t="s">
        <v>1017</v>
      </c>
      <c r="AK203" s="42"/>
      <c r="AL203" s="43"/>
      <c r="AM203" s="44" t="s">
        <v>1018</v>
      </c>
      <c r="AN203" s="48" t="s">
        <v>1018</v>
      </c>
      <c r="AO203" s="44" t="s">
        <v>871</v>
      </c>
      <c r="AP203" s="48" t="s">
        <v>1019</v>
      </c>
      <c r="AQ203" s="42"/>
      <c r="AR203" s="48"/>
      <c r="AS203" s="42"/>
      <c r="AT203" s="48"/>
      <c r="AU203" s="42"/>
      <c r="AV203" s="48"/>
      <c r="AW203" s="42"/>
      <c r="AX203" s="48"/>
      <c r="AY203" s="42"/>
      <c r="AZ203" s="48"/>
      <c r="BA203" s="42"/>
      <c r="BB203" s="48"/>
      <c r="BC203" s="42"/>
      <c r="BD203" s="48"/>
      <c r="BE203" s="42"/>
      <c r="BF203" s="48"/>
      <c r="BG203" s="42"/>
      <c r="BH203" s="48"/>
    </row>
    <row r="204" ht="42.0" customHeight="1">
      <c r="A204" s="28" t="s">
        <v>53</v>
      </c>
      <c r="B204" s="33"/>
      <c r="C204" s="29">
        <v>203.0</v>
      </c>
      <c r="D204" s="30" t="str">
        <f t="shared" si="1"/>
        <v>Venture Capitalism</v>
      </c>
      <c r="E204" s="31" t="s">
        <v>166</v>
      </c>
      <c r="F204" s="29" t="s">
        <v>648</v>
      </c>
      <c r="G204" s="29" t="s">
        <v>648</v>
      </c>
      <c r="H204" s="32"/>
      <c r="I204" s="33">
        <v>11.0</v>
      </c>
      <c r="J204" s="33"/>
      <c r="K204" s="31" t="s">
        <v>62</v>
      </c>
      <c r="L204" s="31"/>
      <c r="M204" s="31" t="s">
        <v>168</v>
      </c>
      <c r="N204" s="31" t="s">
        <v>168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1020</v>
      </c>
      <c r="T204" s="37" t="s">
        <v>650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1021</v>
      </c>
      <c r="AJ204" s="41"/>
      <c r="AK204" s="42"/>
      <c r="AL204" s="43"/>
      <c r="AM204" s="44" t="s">
        <v>1022</v>
      </c>
      <c r="AN204" s="43"/>
      <c r="AO204" s="44" t="s">
        <v>1023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  <c r="BE204" s="42"/>
      <c r="BF204" s="43"/>
      <c r="BG204" s="42"/>
      <c r="BH204" s="43"/>
    </row>
    <row r="205" ht="42.0" customHeight="1">
      <c r="A205" s="28" t="s">
        <v>53</v>
      </c>
      <c r="B205" s="28"/>
      <c r="C205" s="29">
        <v>204.0</v>
      </c>
      <c r="D205" s="30" t="str">
        <f t="shared" si="1"/>
        <v>Vesta Shipyard</v>
      </c>
      <c r="E205" s="31" t="s">
        <v>166</v>
      </c>
      <c r="F205" s="29" t="s">
        <v>167</v>
      </c>
      <c r="G205" s="29" t="s">
        <v>167</v>
      </c>
      <c r="H205" s="32"/>
      <c r="I205" s="33">
        <v>16.0</v>
      </c>
      <c r="J205" s="33"/>
      <c r="K205" s="31" t="s">
        <v>62</v>
      </c>
      <c r="L205" s="31" t="s">
        <v>78</v>
      </c>
      <c r="M205" s="31" t="s">
        <v>83</v>
      </c>
      <c r="N205" s="31" t="s">
        <v>101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684</v>
      </c>
      <c r="T205" s="37" t="s">
        <v>680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1024</v>
      </c>
      <c r="AJ205" s="47" t="s">
        <v>1025</v>
      </c>
      <c r="AK205" s="42"/>
      <c r="AL205" s="43"/>
      <c r="AM205" s="44" t="s">
        <v>686</v>
      </c>
      <c r="AN205" s="48" t="s">
        <v>686</v>
      </c>
      <c r="AO205" s="44" t="s">
        <v>687</v>
      </c>
      <c r="AP205" s="48" t="s">
        <v>1026</v>
      </c>
      <c r="AQ205" s="42"/>
      <c r="AR205" s="48"/>
      <c r="AS205" s="42"/>
      <c r="AT205" s="48"/>
      <c r="AU205" s="42"/>
      <c r="AV205" s="48"/>
      <c r="AW205" s="42"/>
      <c r="AX205" s="48"/>
      <c r="AY205" s="42"/>
      <c r="AZ205" s="48"/>
      <c r="BA205" s="42"/>
      <c r="BB205" s="48"/>
      <c r="BC205" s="42"/>
      <c r="BD205" s="48"/>
      <c r="BE205" s="42"/>
      <c r="BF205" s="48"/>
      <c r="BG205" s="42"/>
      <c r="BH205" s="48"/>
    </row>
    <row r="206" ht="42.0" customHeight="1">
      <c r="A206" s="28" t="s">
        <v>53</v>
      </c>
      <c r="B206" s="33"/>
      <c r="C206" s="29">
        <v>205.0</v>
      </c>
      <c r="D206" s="30" t="str">
        <f t="shared" si="1"/>
        <v>Wave Power</v>
      </c>
      <c r="E206" s="31" t="s">
        <v>166</v>
      </c>
      <c r="F206" s="29" t="s">
        <v>648</v>
      </c>
      <c r="G206" s="29" t="s">
        <v>648</v>
      </c>
      <c r="H206" s="32"/>
      <c r="I206" s="33">
        <v>9.0</v>
      </c>
      <c r="J206" s="33"/>
      <c r="K206" s="31" t="s">
        <v>62</v>
      </c>
      <c r="L206" s="31" t="s">
        <v>93</v>
      </c>
      <c r="M206" s="31" t="s">
        <v>168</v>
      </c>
      <c r="N206" s="31" t="s">
        <v>168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1027</v>
      </c>
      <c r="S206" s="36" t="s">
        <v>738</v>
      </c>
      <c r="T206" s="37" t="s">
        <v>650</v>
      </c>
      <c r="U206" s="31"/>
      <c r="V206" s="31"/>
      <c r="W206" s="37"/>
      <c r="X206" s="37" t="s">
        <v>88</v>
      </c>
      <c r="Y206" s="37" t="s">
        <v>187</v>
      </c>
      <c r="Z206" s="37"/>
      <c r="AA206" s="31"/>
      <c r="AB206" s="30" t="str">
        <f t="array" ref="AB206">IFERROR(INDEX(params!$H:$H,MATCH($AA206,params!$G:$G,0)),"")</f>
        <v/>
      </c>
      <c r="AC206" s="51"/>
      <c r="AD206" s="46">
        <v>3.0</v>
      </c>
      <c r="AE206" s="31"/>
      <c r="AF206" s="4"/>
      <c r="AG206" s="4"/>
      <c r="AH206" s="30" t="str">
        <f t="shared" si="3"/>
        <v/>
      </c>
      <c r="AI206" s="40" t="s">
        <v>1028</v>
      </c>
      <c r="AJ206" s="41"/>
      <c r="AK206" s="42"/>
      <c r="AL206" s="43"/>
      <c r="AM206" s="44" t="s">
        <v>740</v>
      </c>
      <c r="AN206" s="48" t="s">
        <v>740</v>
      </c>
      <c r="AO206" s="42" t="s">
        <v>738</v>
      </c>
      <c r="AP206" s="43"/>
      <c r="AQ206" s="42"/>
      <c r="AR206" s="43"/>
      <c r="AS206" s="42"/>
      <c r="AT206" s="43"/>
      <c r="AU206" s="42"/>
      <c r="AV206" s="43"/>
      <c r="AW206" s="42"/>
      <c r="AX206" s="43"/>
      <c r="AY206" s="42"/>
      <c r="AZ206" s="43"/>
      <c r="BA206" s="42" t="s">
        <v>1029</v>
      </c>
      <c r="BB206" s="43" t="s">
        <v>1030</v>
      </c>
      <c r="BC206" s="42" t="s">
        <v>1031</v>
      </c>
      <c r="BD206" s="43" t="s">
        <v>1031</v>
      </c>
      <c r="BE206" s="42"/>
      <c r="BF206" s="43"/>
      <c r="BG206" s="42"/>
      <c r="BH206" s="43"/>
    </row>
    <row r="207" ht="42.0" customHeight="1">
      <c r="A207" s="28" t="s">
        <v>53</v>
      </c>
      <c r="B207" s="33"/>
      <c r="C207" s="29">
        <v>206.0</v>
      </c>
      <c r="D207" s="30" t="str">
        <f t="shared" si="1"/>
        <v>Windmills</v>
      </c>
      <c r="E207" s="31" t="s">
        <v>166</v>
      </c>
      <c r="F207" s="29" t="s">
        <v>648</v>
      </c>
      <c r="G207" s="29" t="s">
        <v>648</v>
      </c>
      <c r="H207" s="32"/>
      <c r="I207" s="33">
        <v>10.0</v>
      </c>
      <c r="J207" s="33"/>
      <c r="K207" s="31" t="s">
        <v>62</v>
      </c>
      <c r="L207" s="31" t="s">
        <v>78</v>
      </c>
      <c r="M207" s="31" t="s">
        <v>93</v>
      </c>
      <c r="N207" s="31" t="s">
        <v>168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1032</v>
      </c>
      <c r="T207" s="37" t="s">
        <v>650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1033</v>
      </c>
      <c r="AJ207" s="41"/>
      <c r="AK207" s="42"/>
      <c r="AL207" s="43"/>
      <c r="AM207" s="44" t="s">
        <v>1034</v>
      </c>
      <c r="AN207" s="43"/>
      <c r="AO207" s="42" t="s">
        <v>1032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  <c r="BE207" s="42"/>
      <c r="BF207" s="43"/>
      <c r="BG207" s="42"/>
      <c r="BH207" s="43"/>
    </row>
    <row r="208" ht="42.0" customHeight="1">
      <c r="A208" s="28" t="s">
        <v>53</v>
      </c>
      <c r="B208" s="33"/>
      <c r="C208" s="29">
        <v>207.0</v>
      </c>
      <c r="D208" s="30" t="str">
        <f t="shared" si="1"/>
        <v>Worms</v>
      </c>
      <c r="E208" s="31" t="s">
        <v>166</v>
      </c>
      <c r="F208" s="29" t="s">
        <v>648</v>
      </c>
      <c r="G208" s="29" t="s">
        <v>648</v>
      </c>
      <c r="H208" s="32"/>
      <c r="I208" s="33">
        <v>11.0</v>
      </c>
      <c r="J208" s="33"/>
      <c r="K208" s="31" t="s">
        <v>62</v>
      </c>
      <c r="L208" s="31" t="s">
        <v>97</v>
      </c>
      <c r="M208" s="31" t="s">
        <v>168</v>
      </c>
      <c r="N208" s="31" t="s">
        <v>168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277</v>
      </c>
      <c r="S208" s="36" t="s">
        <v>1035</v>
      </c>
      <c r="T208" s="37" t="s">
        <v>650</v>
      </c>
      <c r="U208" s="31"/>
      <c r="V208" s="31"/>
      <c r="W208" s="37"/>
      <c r="X208" s="37" t="s">
        <v>94</v>
      </c>
      <c r="Y208" s="37" t="s">
        <v>187</v>
      </c>
      <c r="Z208" s="37"/>
      <c r="AA208" s="31"/>
      <c r="AB208" s="30" t="str">
        <f t="array" ref="AB208">IFERROR(INDEX(params!$H:$H,MATCH($AA208,params!$G:$G,0)),"")</f>
        <v/>
      </c>
      <c r="AC208" s="51" t="s">
        <v>461</v>
      </c>
      <c r="AD208" s="32"/>
      <c r="AE208" s="31"/>
      <c r="AF208" s="4"/>
      <c r="AG208" s="4"/>
      <c r="AH208" s="30" t="str">
        <f t="shared" si="3"/>
        <v/>
      </c>
      <c r="AI208" s="40" t="s">
        <v>1036</v>
      </c>
      <c r="AJ208" s="41"/>
      <c r="AK208" s="42"/>
      <c r="AL208" s="43"/>
      <c r="AM208" s="44" t="s">
        <v>1037</v>
      </c>
      <c r="AN208" s="43"/>
      <c r="AO208" s="44" t="s">
        <v>1038</v>
      </c>
      <c r="AP208" s="43"/>
      <c r="AQ208" s="42"/>
      <c r="AR208" s="43"/>
      <c r="AS208" s="42"/>
      <c r="AT208" s="43"/>
      <c r="AU208" s="42"/>
      <c r="AV208" s="43"/>
      <c r="AW208" s="42"/>
      <c r="AX208" s="43"/>
      <c r="AY208" s="42"/>
      <c r="AZ208" s="43"/>
      <c r="BA208" s="42" t="s">
        <v>657</v>
      </c>
      <c r="BB208" s="43" t="s">
        <v>658</v>
      </c>
      <c r="BC208" s="42" t="s">
        <v>243</v>
      </c>
      <c r="BD208" s="43" t="s">
        <v>243</v>
      </c>
      <c r="BE208" s="42"/>
      <c r="BF208" s="43"/>
      <c r="BG208" s="42"/>
      <c r="BH208" s="43"/>
    </row>
    <row r="209" ht="42.0" customHeight="1">
      <c r="A209" s="28" t="s">
        <v>56</v>
      </c>
      <c r="B209" s="28" t="s">
        <v>1039</v>
      </c>
      <c r="C209" s="29">
        <v>208.0</v>
      </c>
      <c r="D209" s="30" t="str">
        <f t="shared" si="1"/>
        <v>Zeppelins</v>
      </c>
      <c r="E209" s="31" t="s">
        <v>166</v>
      </c>
      <c r="F209" s="29" t="s">
        <v>648</v>
      </c>
      <c r="G209" s="29" t="s">
        <v>648</v>
      </c>
      <c r="H209" s="32"/>
      <c r="I209" s="33">
        <v>10.0</v>
      </c>
      <c r="J209" s="33"/>
      <c r="K209" s="31" t="s">
        <v>62</v>
      </c>
      <c r="L209" s="31"/>
      <c r="M209" s="31" t="s">
        <v>168</v>
      </c>
      <c r="N209" s="31" t="s">
        <v>168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277</v>
      </c>
      <c r="S209" s="36" t="s">
        <v>1040</v>
      </c>
      <c r="T209" s="37" t="s">
        <v>650</v>
      </c>
      <c r="U209" s="31"/>
      <c r="V209" s="31"/>
      <c r="W209" s="37"/>
      <c r="X209" s="37" t="s">
        <v>94</v>
      </c>
      <c r="Y209" s="37" t="s">
        <v>187</v>
      </c>
      <c r="Z209" s="37"/>
      <c r="AA209" s="31"/>
      <c r="AB209" s="30" t="str">
        <f t="array" ref="AB209">IFERROR(INDEX(params!$H:$H,MATCH($AA209,params!$G:$G,0)),"")</f>
        <v/>
      </c>
      <c r="AC209" s="51" t="s">
        <v>461</v>
      </c>
      <c r="AD209" s="32"/>
      <c r="AE209" s="31"/>
      <c r="AF209" s="4"/>
      <c r="AG209" s="4"/>
      <c r="AH209" s="30" t="str">
        <f t="shared" si="3"/>
        <v/>
      </c>
      <c r="AI209" s="40" t="s">
        <v>1041</v>
      </c>
      <c r="AJ209" s="41"/>
      <c r="AK209" s="42"/>
      <c r="AL209" s="43"/>
      <c r="AM209" s="44" t="s">
        <v>1042</v>
      </c>
      <c r="AN209" s="43"/>
      <c r="AO209" s="42" t="s">
        <v>1040</v>
      </c>
      <c r="AP209" s="43"/>
      <c r="AQ209" s="42"/>
      <c r="AR209" s="43"/>
      <c r="AS209" s="42"/>
      <c r="AT209" s="43"/>
      <c r="AU209" s="42"/>
      <c r="AV209" s="43"/>
      <c r="AW209" s="42"/>
      <c r="AX209" s="43"/>
      <c r="AY209" s="42"/>
      <c r="AZ209" s="43"/>
      <c r="BA209" s="42" t="s">
        <v>657</v>
      </c>
      <c r="BB209" s="43" t="s">
        <v>658</v>
      </c>
      <c r="BC209" s="42" t="s">
        <v>243</v>
      </c>
      <c r="BD209" s="43" t="s">
        <v>243</v>
      </c>
      <c r="BE209" s="42"/>
      <c r="BF209" s="43"/>
      <c r="BG209" s="42"/>
      <c r="BH209" s="43"/>
    </row>
    <row r="210" ht="42.0" customHeight="1">
      <c r="A210" s="28" t="s">
        <v>53</v>
      </c>
      <c r="B210" s="33"/>
      <c r="C210" s="34">
        <v>209.0</v>
      </c>
      <c r="D210" s="30" t="str">
        <f t="shared" si="1"/>
        <v>CrediCor</v>
      </c>
      <c r="E210" s="31" t="s">
        <v>166</v>
      </c>
      <c r="F210" s="29"/>
      <c r="G210" s="29"/>
      <c r="H210" s="32"/>
      <c r="I210" s="33"/>
      <c r="J210" s="33">
        <v>48.0</v>
      </c>
      <c r="K210" s="37" t="s">
        <v>66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1043</v>
      </c>
      <c r="T210" s="37" t="s">
        <v>170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6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1044</v>
      </c>
      <c r="AJ210" s="47" t="s">
        <v>1044</v>
      </c>
      <c r="AK210" s="42"/>
      <c r="AL210" s="43"/>
      <c r="AM210" s="44" t="s">
        <v>1045</v>
      </c>
      <c r="AN210" s="43"/>
      <c r="AO210" s="42" t="s">
        <v>1043</v>
      </c>
      <c r="AP210" s="43"/>
      <c r="AQ210" s="42"/>
      <c r="AR210" s="43"/>
      <c r="AS210" s="42"/>
      <c r="AT210" s="43"/>
      <c r="AU210" s="42"/>
      <c r="AV210" s="43"/>
      <c r="AW210" s="42"/>
      <c r="AX210" s="43"/>
      <c r="AY210" s="42" t="str">
        <f t="shared" ref="AY210:AY213" si="5">"You start with "&amp;$J210&amp;"MC."</f>
        <v>You start with 48MC.</v>
      </c>
      <c r="AZ210" s="43" t="str">
        <f t="shared" ref="AZ210:AZ222" si="6">"Vous commencez avec "&amp;$J210&amp;"MC."</f>
        <v>Vous commencez avec 48MC.</v>
      </c>
      <c r="BA210" s="42"/>
      <c r="BB210" s="43"/>
      <c r="BC210" s="42"/>
      <c r="BD210" s="43"/>
      <c r="BE210" s="42"/>
      <c r="BF210" s="43"/>
      <c r="BG210" s="42"/>
      <c r="BH210" s="43"/>
    </row>
    <row r="211" ht="42.0" customHeight="1">
      <c r="A211" s="28" t="s">
        <v>53</v>
      </c>
      <c r="B211" s="28"/>
      <c r="C211" s="34">
        <v>210.0</v>
      </c>
      <c r="D211" s="30" t="str">
        <f t="shared" si="1"/>
        <v>Ecoline</v>
      </c>
      <c r="E211" s="31" t="s">
        <v>166</v>
      </c>
      <c r="F211" s="29"/>
      <c r="G211" s="29"/>
      <c r="H211" s="32"/>
      <c r="I211" s="33"/>
      <c r="J211" s="33">
        <v>27.0</v>
      </c>
      <c r="K211" s="37" t="s">
        <v>66</v>
      </c>
      <c r="L211" s="37" t="s">
        <v>100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1046</v>
      </c>
      <c r="T211" s="37" t="s">
        <v>650</v>
      </c>
      <c r="U211" s="31"/>
      <c r="V211" s="37" t="s">
        <v>170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1047</v>
      </c>
      <c r="AJ211" s="41" t="s">
        <v>1047</v>
      </c>
      <c r="AK211" s="42"/>
      <c r="AL211" s="43"/>
      <c r="AM211" s="44" t="s">
        <v>323</v>
      </c>
      <c r="AN211" s="43"/>
      <c r="AO211" s="44" t="s">
        <v>1048</v>
      </c>
      <c r="AP211" s="43"/>
      <c r="AQ211" s="44" t="s">
        <v>1049</v>
      </c>
      <c r="AR211" s="43"/>
      <c r="AS211" s="44"/>
      <c r="AT211" s="43"/>
      <c r="AU211" s="44"/>
      <c r="AV211" s="43"/>
      <c r="AW211" s="44" t="s">
        <v>1046</v>
      </c>
      <c r="AX211" s="43"/>
      <c r="AY211" s="44" t="str">
        <f t="shared" si="5"/>
        <v>You start with 27MC.</v>
      </c>
      <c r="AZ211" s="43" t="str">
        <f t="shared" si="6"/>
        <v>Vous commencez avec 27MC.</v>
      </c>
      <c r="BA211" s="44"/>
      <c r="BB211" s="43"/>
      <c r="BC211" s="44"/>
      <c r="BD211" s="43"/>
      <c r="BE211" s="44"/>
      <c r="BF211" s="43"/>
      <c r="BG211" s="44"/>
      <c r="BH211" s="43"/>
    </row>
    <row r="212" ht="42.0" customHeight="1">
      <c r="A212" s="28" t="s">
        <v>56</v>
      </c>
      <c r="B212" s="28" t="s">
        <v>196</v>
      </c>
      <c r="C212" s="34">
        <v>211.0</v>
      </c>
      <c r="D212" s="30" t="str">
        <f t="shared" si="1"/>
        <v>Helion</v>
      </c>
      <c r="E212" s="31" t="s">
        <v>166</v>
      </c>
      <c r="F212" s="29"/>
      <c r="G212" s="29"/>
      <c r="H212" s="32"/>
      <c r="I212" s="33"/>
      <c r="J212" s="33">
        <v>28.0</v>
      </c>
      <c r="K212" s="37" t="s">
        <v>66</v>
      </c>
      <c r="L212" s="37" t="s">
        <v>83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1050</v>
      </c>
      <c r="T212" s="37" t="s">
        <v>650</v>
      </c>
      <c r="U212" s="31"/>
      <c r="V212" s="37" t="s">
        <v>170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1051</v>
      </c>
      <c r="AJ212" s="41" t="s">
        <v>1051</v>
      </c>
      <c r="AK212" s="42"/>
      <c r="AL212" s="43"/>
      <c r="AM212" s="44" t="s">
        <v>740</v>
      </c>
      <c r="AN212" s="43"/>
      <c r="AO212" s="44" t="s">
        <v>1052</v>
      </c>
      <c r="AP212" s="43"/>
      <c r="AQ212" s="44" t="s">
        <v>1053</v>
      </c>
      <c r="AR212" s="43"/>
      <c r="AS212" s="44"/>
      <c r="AT212" s="43"/>
      <c r="AU212" s="44"/>
      <c r="AV212" s="43"/>
      <c r="AW212" s="44" t="s">
        <v>1050</v>
      </c>
      <c r="AX212" s="43"/>
      <c r="AY212" s="44" t="str">
        <f t="shared" si="5"/>
        <v>You start with 28MC.</v>
      </c>
      <c r="AZ212" s="43" t="str">
        <f t="shared" si="6"/>
        <v>Vous commencez avec 28MC.</v>
      </c>
      <c r="BA212" s="44"/>
      <c r="BB212" s="43"/>
      <c r="BC212" s="44"/>
      <c r="BD212" s="43"/>
      <c r="BE212" s="44"/>
      <c r="BF212" s="43"/>
      <c r="BG212" s="44"/>
      <c r="BH212" s="43"/>
    </row>
    <row r="213" ht="42.0" customHeight="1">
      <c r="A213" s="28" t="s">
        <v>53</v>
      </c>
      <c r="B213" s="33"/>
      <c r="C213" s="34">
        <v>212.0</v>
      </c>
      <c r="D213" s="30" t="str">
        <f t="shared" si="1"/>
        <v>Interplanetary Cinematics</v>
      </c>
      <c r="E213" s="31" t="s">
        <v>166</v>
      </c>
      <c r="F213" s="29"/>
      <c r="G213" s="29"/>
      <c r="H213" s="32"/>
      <c r="I213" s="33"/>
      <c r="J213" s="33">
        <v>46.0</v>
      </c>
      <c r="K213" s="37" t="s">
        <v>66</v>
      </c>
      <c r="L213" s="37" t="s">
        <v>78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1054</v>
      </c>
      <c r="T213" s="37" t="s">
        <v>680</v>
      </c>
      <c r="U213" s="31"/>
      <c r="V213" s="37" t="s">
        <v>170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1055</v>
      </c>
      <c r="AJ213" s="41" t="s">
        <v>1055</v>
      </c>
      <c r="AK213" s="42"/>
      <c r="AL213" s="43"/>
      <c r="AM213" s="44" t="s">
        <v>758</v>
      </c>
      <c r="AN213" s="43"/>
      <c r="AO213" s="44" t="s">
        <v>759</v>
      </c>
      <c r="AP213" s="43"/>
      <c r="AQ213" s="44" t="s">
        <v>1056</v>
      </c>
      <c r="AR213" s="43"/>
      <c r="AS213" s="44"/>
      <c r="AT213" s="43"/>
      <c r="AU213" s="44"/>
      <c r="AV213" s="43"/>
      <c r="AW213" s="44" t="s">
        <v>1054</v>
      </c>
      <c r="AX213" s="43"/>
      <c r="AY213" s="44" t="str">
        <f t="shared" si="5"/>
        <v>You start with 46MC.</v>
      </c>
      <c r="AZ213" s="43" t="str">
        <f t="shared" si="6"/>
        <v>Vous commencez avec 46MC.</v>
      </c>
      <c r="BA213" s="44"/>
      <c r="BB213" s="43"/>
      <c r="BC213" s="44"/>
      <c r="BD213" s="43"/>
      <c r="BE213" s="44"/>
      <c r="BF213" s="43"/>
      <c r="BG213" s="44"/>
      <c r="BH213" s="43"/>
    </row>
    <row r="214" ht="42.0" customHeight="1">
      <c r="A214" s="28" t="s">
        <v>53</v>
      </c>
      <c r="B214" s="28"/>
      <c r="C214" s="34">
        <v>213.0</v>
      </c>
      <c r="D214" s="30" t="str">
        <f t="shared" si="1"/>
        <v>Inventrix</v>
      </c>
      <c r="E214" s="31" t="s">
        <v>166</v>
      </c>
      <c r="F214" s="29"/>
      <c r="G214" s="29"/>
      <c r="H214" s="32"/>
      <c r="I214" s="33"/>
      <c r="J214" s="33">
        <v>33.0</v>
      </c>
      <c r="K214" s="37" t="s">
        <v>66</v>
      </c>
      <c r="L214" s="37" t="s">
        <v>87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1057</v>
      </c>
      <c r="T214" s="37" t="s">
        <v>170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1058</v>
      </c>
      <c r="AJ214" s="41" t="s">
        <v>1058</v>
      </c>
      <c r="AK214" s="42"/>
      <c r="AL214" s="43"/>
      <c r="AM214" s="44" t="s">
        <v>172</v>
      </c>
      <c r="AN214" s="43"/>
      <c r="AO214" s="44" t="s">
        <v>173</v>
      </c>
      <c r="AP214" s="43"/>
      <c r="AQ214" s="42"/>
      <c r="AR214" s="43"/>
      <c r="AS214" s="42"/>
      <c r="AT214" s="43"/>
      <c r="AU214" s="42"/>
      <c r="AV214" s="43"/>
      <c r="AW214" s="42"/>
      <c r="AX214" s="43"/>
      <c r="AY214" s="42" t="str">
        <f>"You start with "&amp;$J214&amp;"MC.$skipline$Draw $ressource_card$$ressource_card$$ressource_card$"</f>
        <v>You start with 33MC.$skipline$Draw $ressource_card$$ressource_card$$ressource_card$</v>
      </c>
      <c r="AZ214" s="43" t="str">
        <f t="shared" si="6"/>
        <v>Vous commencez avec 33MC.</v>
      </c>
      <c r="BA214" s="42"/>
      <c r="BB214" s="43"/>
      <c r="BC214" s="42"/>
      <c r="BD214" s="43"/>
      <c r="BE214" s="42"/>
      <c r="BF214" s="43"/>
      <c r="BG214" s="42"/>
      <c r="BH214" s="43"/>
    </row>
    <row r="215" ht="42.0" customHeight="1">
      <c r="A215" s="28" t="s">
        <v>53</v>
      </c>
      <c r="B215" s="28"/>
      <c r="C215" s="34">
        <v>214.0</v>
      </c>
      <c r="D215" s="30" t="str">
        <f t="shared" si="1"/>
        <v>Mining Guild</v>
      </c>
      <c r="E215" s="31" t="s">
        <v>166</v>
      </c>
      <c r="F215" s="29"/>
      <c r="G215" s="29"/>
      <c r="H215" s="32"/>
      <c r="I215" s="33"/>
      <c r="J215" s="33">
        <v>27.0</v>
      </c>
      <c r="K215" s="37" t="s">
        <v>66</v>
      </c>
      <c r="L215" s="37" t="s">
        <v>78</v>
      </c>
      <c r="M215" s="37" t="s">
        <v>78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5" t="s">
        <v>1059</v>
      </c>
      <c r="T215" s="37" t="s">
        <v>680</v>
      </c>
      <c r="U215" s="31"/>
      <c r="V215" s="37" t="s">
        <v>170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1060</v>
      </c>
      <c r="AJ215" s="41" t="s">
        <v>1060</v>
      </c>
      <c r="AK215" s="42"/>
      <c r="AL215" s="43"/>
      <c r="AM215" s="44" t="s">
        <v>758</v>
      </c>
      <c r="AN215" s="43"/>
      <c r="AO215" s="44" t="s">
        <v>759</v>
      </c>
      <c r="AP215" s="43"/>
      <c r="AQ215" s="44" t="s">
        <v>1061</v>
      </c>
      <c r="AR215" s="43"/>
      <c r="AS215" s="44"/>
      <c r="AT215" s="43"/>
      <c r="AU215" s="44"/>
      <c r="AV215" s="43"/>
      <c r="AW215" s="44" t="s">
        <v>1062</v>
      </c>
      <c r="AX215" s="43"/>
      <c r="AY215" s="44" t="str">
        <f t="shared" ref="AY215:AY221" si="7">"You start with "&amp;$J215&amp;"MC."</f>
        <v>You start with 27MC.</v>
      </c>
      <c r="AZ215" s="43" t="str">
        <f t="shared" si="6"/>
        <v>Vous commencez avec 27MC.</v>
      </c>
      <c r="BA215" s="44"/>
      <c r="BB215" s="43"/>
      <c r="BC215" s="44"/>
      <c r="BD215" s="43"/>
      <c r="BE215" s="44"/>
      <c r="BF215" s="43"/>
      <c r="BG215" s="44"/>
      <c r="BH215" s="43"/>
    </row>
    <row r="216" ht="42.0" customHeight="1">
      <c r="A216" s="28" t="s">
        <v>53</v>
      </c>
      <c r="B216" s="33"/>
      <c r="C216" s="34">
        <v>215.0</v>
      </c>
      <c r="D216" s="30" t="str">
        <f t="shared" si="1"/>
        <v>PhoboLog</v>
      </c>
      <c r="E216" s="31" t="s">
        <v>166</v>
      </c>
      <c r="F216" s="29"/>
      <c r="G216" s="29"/>
      <c r="H216" s="32"/>
      <c r="I216" s="33"/>
      <c r="J216" s="33">
        <v>20.0</v>
      </c>
      <c r="K216" s="37" t="s">
        <v>66</v>
      </c>
      <c r="L216" s="37" t="s">
        <v>83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1063</v>
      </c>
      <c r="T216" s="37" t="s">
        <v>680</v>
      </c>
      <c r="U216" s="31"/>
      <c r="V216" s="37" t="s">
        <v>170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1064</v>
      </c>
      <c r="AJ216" s="41" t="s">
        <v>1064</v>
      </c>
      <c r="AK216" s="42"/>
      <c r="AL216" s="43"/>
      <c r="AM216" s="44" t="s">
        <v>686</v>
      </c>
      <c r="AN216" s="43"/>
      <c r="AO216" s="44" t="s">
        <v>687</v>
      </c>
      <c r="AP216" s="43"/>
      <c r="AQ216" s="44" t="s">
        <v>1065</v>
      </c>
      <c r="AR216" s="43"/>
      <c r="AS216" s="44"/>
      <c r="AT216" s="43"/>
      <c r="AU216" s="44"/>
      <c r="AV216" s="43"/>
      <c r="AW216" s="44" t="s">
        <v>1063</v>
      </c>
      <c r="AX216" s="43"/>
      <c r="AY216" s="44" t="str">
        <f t="shared" si="7"/>
        <v>You start with 20MC.</v>
      </c>
      <c r="AZ216" s="43" t="str">
        <f t="shared" si="6"/>
        <v>Vous commencez avec 20MC.</v>
      </c>
      <c r="BA216" s="44"/>
      <c r="BB216" s="43"/>
      <c r="BC216" s="44"/>
      <c r="BD216" s="43"/>
      <c r="BE216" s="44"/>
      <c r="BF216" s="43"/>
      <c r="BG216" s="44"/>
      <c r="BH216" s="43"/>
    </row>
    <row r="217" ht="42.0" customHeight="1">
      <c r="A217" s="28" t="s">
        <v>53</v>
      </c>
      <c r="B217" s="33"/>
      <c r="C217" s="34">
        <v>216.0</v>
      </c>
      <c r="D217" s="30" t="str">
        <f t="shared" si="1"/>
        <v>Saturn Systems</v>
      </c>
      <c r="E217" s="31" t="s">
        <v>166</v>
      </c>
      <c r="F217" s="29"/>
      <c r="G217" s="29"/>
      <c r="H217" s="32"/>
      <c r="I217" s="33"/>
      <c r="J217" s="33">
        <v>24.0</v>
      </c>
      <c r="K217" s="37" t="s">
        <v>66</v>
      </c>
      <c r="L217" s="31" t="s">
        <v>101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1066</v>
      </c>
      <c r="T217" s="31" t="s">
        <v>680</v>
      </c>
      <c r="U217" s="31"/>
      <c r="V217" s="31" t="s">
        <v>170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1067</v>
      </c>
      <c r="AJ217" s="41" t="s">
        <v>1067</v>
      </c>
      <c r="AK217" s="42"/>
      <c r="AL217" s="43"/>
      <c r="AM217" s="42" t="s">
        <v>686</v>
      </c>
      <c r="AN217" s="43" t="s">
        <v>686</v>
      </c>
      <c r="AO217" s="42" t="s">
        <v>687</v>
      </c>
      <c r="AP217" s="43" t="s">
        <v>1026</v>
      </c>
      <c r="AQ217" s="42" t="s">
        <v>1068</v>
      </c>
      <c r="AR217" s="43" t="s">
        <v>1068</v>
      </c>
      <c r="AS217" s="42"/>
      <c r="AT217" s="43"/>
      <c r="AU217" s="42"/>
      <c r="AV217" s="43"/>
      <c r="AW217" s="42" t="s">
        <v>1069</v>
      </c>
      <c r="AX217" s="43" t="s">
        <v>1070</v>
      </c>
      <c r="AY217" s="42" t="str">
        <f t="shared" si="7"/>
        <v>You start with 24MC.</v>
      </c>
      <c r="AZ217" s="43" t="str">
        <f t="shared" si="6"/>
        <v>Vous commencez avec 24MC.</v>
      </c>
      <c r="BA217" s="42"/>
      <c r="BB217" s="43"/>
      <c r="BC217" s="42"/>
      <c r="BD217" s="43"/>
      <c r="BE217" s="42"/>
      <c r="BF217" s="43"/>
      <c r="BG217" s="42"/>
      <c r="BH217" s="43"/>
    </row>
    <row r="218" ht="42.0" customHeight="1">
      <c r="A218" s="28" t="s">
        <v>53</v>
      </c>
      <c r="B218" s="33"/>
      <c r="C218" s="34">
        <v>217.0</v>
      </c>
      <c r="D218" s="30" t="str">
        <f t="shared" si="1"/>
        <v>Teractor</v>
      </c>
      <c r="E218" s="31" t="s">
        <v>166</v>
      </c>
      <c r="F218" s="29"/>
      <c r="G218" s="29"/>
      <c r="H218" s="32"/>
      <c r="I218" s="33"/>
      <c r="J218" s="33">
        <v>51.0</v>
      </c>
      <c r="K218" s="37" t="s">
        <v>66</v>
      </c>
      <c r="L218" s="31" t="s">
        <v>98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1071</v>
      </c>
      <c r="T218" s="31" t="s">
        <v>170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1072</v>
      </c>
      <c r="AJ218" s="41" t="s">
        <v>1072</v>
      </c>
      <c r="AK218" s="42"/>
      <c r="AL218" s="43"/>
      <c r="AM218" s="42" t="s">
        <v>1073</v>
      </c>
      <c r="AN218" s="43" t="s">
        <v>1073</v>
      </c>
      <c r="AO218" s="42" t="s">
        <v>1074</v>
      </c>
      <c r="AP218" s="43" t="s">
        <v>1075</v>
      </c>
      <c r="AQ218" s="42"/>
      <c r="AR218" s="43"/>
      <c r="AS218" s="42"/>
      <c r="AT218" s="43"/>
      <c r="AU218" s="42"/>
      <c r="AV218" s="43"/>
      <c r="AW218" s="42"/>
      <c r="AX218" s="43"/>
      <c r="AY218" s="42" t="str">
        <f t="shared" si="7"/>
        <v>You start with 51MC.</v>
      </c>
      <c r="AZ218" s="43" t="str">
        <f t="shared" si="6"/>
        <v>Vous commencez avec 51MC.</v>
      </c>
      <c r="BA218" s="42"/>
      <c r="BB218" s="43"/>
      <c r="BC218" s="42"/>
      <c r="BD218" s="43"/>
      <c r="BE218" s="42"/>
      <c r="BF218" s="43"/>
      <c r="BG218" s="42"/>
      <c r="BH218" s="43"/>
    </row>
    <row r="219" ht="42.0" customHeight="1">
      <c r="A219" s="28" t="s">
        <v>53</v>
      </c>
      <c r="B219" s="33"/>
      <c r="C219" s="34">
        <v>218.0</v>
      </c>
      <c r="D219" s="30" t="str">
        <f t="shared" si="1"/>
        <v>Tharsis Republic</v>
      </c>
      <c r="E219" s="31" t="s">
        <v>166</v>
      </c>
      <c r="F219" s="29"/>
      <c r="G219" s="29"/>
      <c r="H219" s="32"/>
      <c r="I219" s="33"/>
      <c r="J219" s="33">
        <v>40.0</v>
      </c>
      <c r="K219" s="37" t="s">
        <v>66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369</v>
      </c>
      <c r="T219" s="37" t="s">
        <v>170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1076</v>
      </c>
      <c r="AJ219" s="41" t="s">
        <v>1076</v>
      </c>
      <c r="AK219" s="42"/>
      <c r="AL219" s="43"/>
      <c r="AM219" s="44" t="s">
        <v>368</v>
      </c>
      <c r="AN219" s="43"/>
      <c r="AO219" s="42" t="s">
        <v>369</v>
      </c>
      <c r="AP219" s="43"/>
      <c r="AQ219" s="42"/>
      <c r="AR219" s="43"/>
      <c r="AS219" s="42"/>
      <c r="AT219" s="43"/>
      <c r="AU219" s="42"/>
      <c r="AV219" s="43"/>
      <c r="AW219" s="42"/>
      <c r="AX219" s="43"/>
      <c r="AY219" s="42" t="str">
        <f t="shared" si="7"/>
        <v>You start with 40MC.</v>
      </c>
      <c r="AZ219" s="43" t="str">
        <f t="shared" si="6"/>
        <v>Vous commencez avec 40MC.</v>
      </c>
      <c r="BA219" s="42"/>
      <c r="BB219" s="43"/>
      <c r="BC219" s="42"/>
      <c r="BD219" s="43"/>
      <c r="BE219" s="42"/>
      <c r="BF219" s="43"/>
      <c r="BG219" s="42"/>
      <c r="BH219" s="43"/>
    </row>
    <row r="220" ht="42.0" customHeight="1">
      <c r="A220" s="28" t="s">
        <v>53</v>
      </c>
      <c r="B220" s="33"/>
      <c r="C220" s="34">
        <v>219.0</v>
      </c>
      <c r="D220" s="30" t="str">
        <f t="shared" si="1"/>
        <v>ThorGate</v>
      </c>
      <c r="E220" s="31" t="s">
        <v>166</v>
      </c>
      <c r="F220" s="29"/>
      <c r="G220" s="29"/>
      <c r="H220" s="32"/>
      <c r="I220" s="33"/>
      <c r="J220" s="33">
        <v>45.0</v>
      </c>
      <c r="K220" s="37" t="s">
        <v>66</v>
      </c>
      <c r="L220" s="31" t="s">
        <v>93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1077</v>
      </c>
      <c r="T220" s="31" t="s">
        <v>650</v>
      </c>
      <c r="U220" s="31"/>
      <c r="V220" s="31" t="s">
        <v>170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1078</v>
      </c>
      <c r="AJ220" s="41" t="s">
        <v>1078</v>
      </c>
      <c r="AK220" s="42"/>
      <c r="AL220" s="43"/>
      <c r="AM220" s="42" t="s">
        <v>717</v>
      </c>
      <c r="AN220" s="43" t="s">
        <v>717</v>
      </c>
      <c r="AO220" s="42" t="s">
        <v>1079</v>
      </c>
      <c r="AP220" s="43" t="s">
        <v>1080</v>
      </c>
      <c r="AQ220" s="42" t="s">
        <v>1081</v>
      </c>
      <c r="AR220" s="43" t="s">
        <v>1081</v>
      </c>
      <c r="AS220" s="42"/>
      <c r="AT220" s="43"/>
      <c r="AU220" s="42"/>
      <c r="AV220" s="43"/>
      <c r="AW220" s="42" t="s">
        <v>1082</v>
      </c>
      <c r="AX220" s="43" t="s">
        <v>1083</v>
      </c>
      <c r="AY220" s="42" t="str">
        <f t="shared" si="7"/>
        <v>You start with 45MC.</v>
      </c>
      <c r="AZ220" s="43" t="str">
        <f t="shared" si="6"/>
        <v>Vous commencez avec 45MC.</v>
      </c>
      <c r="BA220" s="42"/>
      <c r="BB220" s="43"/>
      <c r="BC220" s="42"/>
      <c r="BD220" s="43"/>
      <c r="BE220" s="42"/>
      <c r="BF220" s="43"/>
      <c r="BG220" s="42"/>
      <c r="BH220" s="43"/>
    </row>
    <row r="221" ht="42.0" customHeight="1">
      <c r="A221" s="28" t="s">
        <v>56</v>
      </c>
      <c r="B221" s="28" t="s">
        <v>1084</v>
      </c>
      <c r="C221" s="34">
        <v>220.0</v>
      </c>
      <c r="D221" s="30" t="str">
        <f t="shared" si="1"/>
        <v>United Nations Mars Initiative</v>
      </c>
      <c r="E221" s="31" t="s">
        <v>1085</v>
      </c>
      <c r="F221" s="29"/>
      <c r="G221" s="29"/>
      <c r="H221" s="32"/>
      <c r="I221" s="33"/>
      <c r="J221" s="33">
        <v>35.0</v>
      </c>
      <c r="K221" s="37" t="s">
        <v>66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1086</v>
      </c>
      <c r="T221" s="37" t="s">
        <v>170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1087</v>
      </c>
      <c r="AJ221" s="41" t="s">
        <v>1087</v>
      </c>
      <c r="AK221" s="42"/>
      <c r="AL221" s="43"/>
      <c r="AM221" s="44" t="s">
        <v>1088</v>
      </c>
      <c r="AN221" s="43"/>
      <c r="AO221" s="42" t="s">
        <v>1086</v>
      </c>
      <c r="AP221" s="43"/>
      <c r="AQ221" s="42"/>
      <c r="AR221" s="43"/>
      <c r="AS221" s="42"/>
      <c r="AT221" s="43"/>
      <c r="AU221" s="42"/>
      <c r="AV221" s="43"/>
      <c r="AW221" s="42"/>
      <c r="AX221" s="43"/>
      <c r="AY221" s="42" t="str">
        <f t="shared" si="7"/>
        <v>You start with 35MC.</v>
      </c>
      <c r="AZ221" s="43" t="str">
        <f t="shared" si="6"/>
        <v>Vous commencez avec 35MC.</v>
      </c>
      <c r="BA221" s="42"/>
      <c r="BB221" s="43"/>
      <c r="BC221" s="42"/>
      <c r="BD221" s="43"/>
      <c r="BE221" s="42"/>
      <c r="BF221" s="43"/>
      <c r="BG221" s="42"/>
      <c r="BH221" s="43"/>
    </row>
    <row r="222" ht="42.0" customHeight="1">
      <c r="A222" s="28" t="s">
        <v>53</v>
      </c>
      <c r="B222" s="33"/>
      <c r="C222" s="34" t="s">
        <v>1089</v>
      </c>
      <c r="D222" s="30" t="str">
        <f t="shared" si="1"/>
        <v>Zetasel</v>
      </c>
      <c r="E222" s="31" t="s">
        <v>1085</v>
      </c>
      <c r="F222" s="29"/>
      <c r="G222" s="29"/>
      <c r="H222" s="32"/>
      <c r="I222" s="33"/>
      <c r="J222" s="33">
        <v>43.0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1090</v>
      </c>
      <c r="T222" s="37" t="s">
        <v>170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1091</v>
      </c>
      <c r="AJ222" s="41" t="s">
        <v>1091</v>
      </c>
      <c r="AK222" s="42"/>
      <c r="AL222" s="43"/>
      <c r="AM222" s="44" t="s">
        <v>1092</v>
      </c>
      <c r="AN222" s="43"/>
      <c r="AO222" s="42" t="s">
        <v>1090</v>
      </c>
      <c r="AP222" s="43"/>
      <c r="AQ222" s="42"/>
      <c r="AR222" s="43"/>
      <c r="AS222" s="42"/>
      <c r="AT222" s="43"/>
      <c r="AU222" s="42"/>
      <c r="AV222" s="43"/>
      <c r="AW222" s="42"/>
      <c r="AX222" s="43"/>
      <c r="AY222" s="42" t="str">
        <f>"You start with "&amp;$J222&amp;"MC.$skipline$$skipline$At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Z222" s="43" t="str">
        <f t="shared" si="6"/>
        <v>Vous commencez avec 43MC.</v>
      </c>
      <c r="BA222" s="42"/>
      <c r="BB222" s="43"/>
      <c r="BC222" s="42"/>
      <c r="BD222" s="43"/>
      <c r="BE222" s="42"/>
      <c r="BF222" s="43"/>
      <c r="BG222" s="42"/>
      <c r="BH222" s="43"/>
    </row>
    <row r="223" ht="42.0" customHeight="1">
      <c r="A223" s="28" t="s">
        <v>53</v>
      </c>
      <c r="B223" s="33"/>
      <c r="C223" s="34" t="s">
        <v>1093</v>
      </c>
      <c r="D223" s="30" t="str">
        <f t="shared" si="1"/>
        <v>Apollo Industries</v>
      </c>
      <c r="E223" s="31" t="s">
        <v>1094</v>
      </c>
      <c r="F223" s="29"/>
      <c r="G223" s="29"/>
      <c r="H223" s="32"/>
      <c r="I223" s="33"/>
      <c r="J223" s="28">
        <v>33.0</v>
      </c>
      <c r="K223" s="37" t="s">
        <v>66</v>
      </c>
      <c r="L223" s="37" t="s">
        <v>83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1</v>
      </c>
      <c r="P223" s="29"/>
      <c r="Q223" s="35">
        <f t="shared" si="2"/>
        <v>0</v>
      </c>
      <c r="R223" s="36"/>
      <c r="S223" s="45"/>
      <c r="T223" s="37" t="s">
        <v>170</v>
      </c>
      <c r="U223" s="31"/>
      <c r="V223" s="31"/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1095</v>
      </c>
      <c r="AJ223" s="41"/>
      <c r="AK223" s="42"/>
      <c r="AL223" s="43"/>
      <c r="AM223" s="44" t="s">
        <v>416</v>
      </c>
      <c r="AN223" s="43"/>
      <c r="AO223" s="44" t="s">
        <v>1096</v>
      </c>
      <c r="AP223" s="43"/>
      <c r="AQ223" s="42"/>
      <c r="AR223" s="43"/>
      <c r="AS223" s="42"/>
      <c r="AT223" s="43"/>
      <c r="AU223" s="42"/>
      <c r="AV223" s="43"/>
      <c r="AW223" s="42"/>
      <c r="AX223" s="43"/>
      <c r="AY223" s="44" t="s">
        <v>1097</v>
      </c>
      <c r="AZ223" s="43"/>
      <c r="BA223" s="42"/>
      <c r="BB223" s="43"/>
      <c r="BC223" s="42"/>
      <c r="BD223" s="43"/>
      <c r="BE223" s="42"/>
      <c r="BF223" s="43"/>
      <c r="BG223" s="42"/>
      <c r="BH223" s="43"/>
    </row>
    <row r="224" ht="42.0" customHeight="1">
      <c r="A224" s="28" t="s">
        <v>53</v>
      </c>
      <c r="B224" s="33"/>
      <c r="C224" s="34" t="s">
        <v>1098</v>
      </c>
      <c r="D224" s="30" t="str">
        <f t="shared" si="1"/>
        <v>Exocorp</v>
      </c>
      <c r="E224" s="31" t="s">
        <v>1094</v>
      </c>
      <c r="F224" s="29"/>
      <c r="G224" s="29"/>
      <c r="H224" s="32"/>
      <c r="I224" s="33"/>
      <c r="J224" s="28">
        <v>26.0</v>
      </c>
      <c r="K224" s="37" t="s">
        <v>66</v>
      </c>
      <c r="L224" s="37" t="s">
        <v>87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5"/>
      <c r="T224" s="37" t="s">
        <v>170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50" t="s">
        <v>1099</v>
      </c>
      <c r="AJ224" s="41"/>
      <c r="AK224" s="42"/>
      <c r="AL224" s="43"/>
      <c r="AM224" s="44" t="s">
        <v>265</v>
      </c>
      <c r="AN224" s="43"/>
      <c r="AO224" s="44" t="s">
        <v>1100</v>
      </c>
      <c r="AP224" s="43"/>
      <c r="AQ224" s="42"/>
      <c r="AR224" s="43"/>
      <c r="AS224" s="42"/>
      <c r="AT224" s="43"/>
      <c r="AU224" s="42"/>
      <c r="AV224" s="43"/>
      <c r="AW224" s="42"/>
      <c r="AX224" s="43"/>
      <c r="AY224" s="44" t="s">
        <v>1101</v>
      </c>
      <c r="AZ224" s="43"/>
      <c r="BA224" s="42"/>
      <c r="BB224" s="43"/>
      <c r="BC224" s="42"/>
      <c r="BD224" s="43"/>
      <c r="BE224" s="42"/>
      <c r="BF224" s="43"/>
      <c r="BG224" s="42"/>
      <c r="BH224" s="43"/>
    </row>
    <row r="225" ht="42.0" customHeight="1">
      <c r="A225" s="28" t="s">
        <v>53</v>
      </c>
      <c r="B225" s="33"/>
      <c r="C225" s="34" t="s">
        <v>1102</v>
      </c>
      <c r="D225" s="30" t="str">
        <f t="shared" si="1"/>
        <v>Hyperion Systems</v>
      </c>
      <c r="E225" s="31" t="s">
        <v>1094</v>
      </c>
      <c r="F225" s="29"/>
      <c r="G225" s="29"/>
      <c r="H225" s="32"/>
      <c r="I225" s="33"/>
      <c r="J225" s="28">
        <v>30.0</v>
      </c>
      <c r="K225" s="37" t="s">
        <v>66</v>
      </c>
      <c r="L225" s="37" t="s">
        <v>98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4</v>
      </c>
      <c r="P225" s="29"/>
      <c r="Q225" s="35">
        <f t="shared" si="2"/>
        <v>0</v>
      </c>
      <c r="R225" s="36"/>
      <c r="S225" s="45" t="s">
        <v>1103</v>
      </c>
      <c r="T225" s="37" t="s">
        <v>179</v>
      </c>
      <c r="U225" s="37" t="s">
        <v>207</v>
      </c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50" t="s">
        <v>1104</v>
      </c>
      <c r="AJ225" s="41"/>
      <c r="AK225" s="42"/>
      <c r="AL225" s="43"/>
      <c r="AM225" s="44" t="s">
        <v>1105</v>
      </c>
      <c r="AN225" s="43"/>
      <c r="AO225" s="44" t="s">
        <v>1106</v>
      </c>
      <c r="AP225" s="43"/>
      <c r="AQ225" s="42"/>
      <c r="AR225" s="43"/>
      <c r="AS225" s="42"/>
      <c r="AT225" s="43"/>
      <c r="AU225" s="42"/>
      <c r="AV225" s="43"/>
      <c r="AW225" s="42"/>
      <c r="AX225" s="43"/>
      <c r="AY225" s="44" t="s">
        <v>1107</v>
      </c>
      <c r="AZ225" s="43"/>
      <c r="BA225" s="42"/>
      <c r="BB225" s="43"/>
      <c r="BC225" s="42"/>
      <c r="BD225" s="43"/>
      <c r="BE225" s="42"/>
      <c r="BF225" s="43"/>
      <c r="BG225" s="42"/>
      <c r="BH225" s="43"/>
    </row>
    <row r="226" ht="42.0" customHeight="1">
      <c r="A226" s="28" t="s">
        <v>53</v>
      </c>
      <c r="B226" s="33"/>
      <c r="C226" s="34" t="s">
        <v>1108</v>
      </c>
      <c r="D226" s="30" t="str">
        <f t="shared" si="1"/>
        <v>Sultira</v>
      </c>
      <c r="E226" s="31" t="s">
        <v>1094</v>
      </c>
      <c r="F226" s="29"/>
      <c r="G226" s="29"/>
      <c r="H226" s="32"/>
      <c r="I226" s="33"/>
      <c r="J226" s="28">
        <v>38.0</v>
      </c>
      <c r="K226" s="37" t="s">
        <v>66</v>
      </c>
      <c r="L226" s="37" t="s">
        <v>93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3</v>
      </c>
      <c r="P226" s="29"/>
      <c r="Q226" s="35">
        <f t="shared" si="2"/>
        <v>0</v>
      </c>
      <c r="R226" s="36"/>
      <c r="S226" s="36"/>
      <c r="T226" s="37" t="s">
        <v>170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1109</v>
      </c>
      <c r="AJ226" s="41"/>
      <c r="AK226" s="42"/>
      <c r="AL226" s="43"/>
      <c r="AM226" s="44" t="s">
        <v>1110</v>
      </c>
      <c r="AN226" s="43"/>
      <c r="AO226" s="44" t="s">
        <v>1111</v>
      </c>
      <c r="AP226" s="43"/>
      <c r="AQ226" s="42"/>
      <c r="AR226" s="43"/>
      <c r="AS226" s="42"/>
      <c r="AT226" s="43"/>
      <c r="AU226" s="42"/>
      <c r="AV226" s="43"/>
      <c r="AW226" s="42"/>
      <c r="AX226" s="43"/>
      <c r="AY226" s="44" t="s">
        <v>1112</v>
      </c>
      <c r="AZ226" s="43"/>
      <c r="BA226" s="42"/>
      <c r="BB226" s="43"/>
      <c r="BC226" s="42"/>
      <c r="BD226" s="43"/>
      <c r="BE226" s="42"/>
      <c r="BF226" s="43"/>
      <c r="BG226" s="42"/>
      <c r="BH226" s="43"/>
    </row>
    <row r="227" ht="42.0" customHeight="1">
      <c r="A227" s="28" t="s">
        <v>53</v>
      </c>
      <c r="B227" s="28"/>
      <c r="C227" s="29" t="s">
        <v>1113</v>
      </c>
      <c r="D227" s="30" t="str">
        <f t="shared" si="1"/>
        <v>Communications Streamlining</v>
      </c>
      <c r="E227" s="31" t="s">
        <v>1094</v>
      </c>
      <c r="F227" s="29" t="s">
        <v>1114</v>
      </c>
      <c r="G227" s="29" t="s">
        <v>1114</v>
      </c>
      <c r="H227" s="32"/>
      <c r="I227" s="28">
        <v>10.0</v>
      </c>
      <c r="J227" s="33"/>
      <c r="K227" s="31" t="s">
        <v>64</v>
      </c>
      <c r="L227" s="31" t="s">
        <v>87</v>
      </c>
      <c r="M227" s="37" t="s">
        <v>93</v>
      </c>
      <c r="N227" s="31" t="s">
        <v>168</v>
      </c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2,3</v>
      </c>
      <c r="P227" s="29"/>
      <c r="Q227" s="35">
        <f t="shared" si="2"/>
        <v>0</v>
      </c>
      <c r="R227" s="36"/>
      <c r="S227" s="36"/>
      <c r="T227" s="37" t="s">
        <v>170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ref="AH227:AH270" si="8">iferror(left(AE227&amp;if(AE227&lt;&gt;"",",","")&amp;AF227&amp;if(AF227&lt;&gt;"",",","")&amp;AG227&amp;if(AG227&lt;&gt;"",",",""),len(AE227&amp;if(AE227&lt;&gt;"",",","")&amp;AF227&amp;if(AF227&lt;&gt;"",",","")&amp;AG227&amp;if(AG227&lt;&gt;"",",",""))-1),"")</f>
        <v/>
      </c>
      <c r="AI227" s="40" t="s">
        <v>1115</v>
      </c>
      <c r="AJ227" s="41"/>
      <c r="AK227" s="42"/>
      <c r="AL227" s="43"/>
      <c r="AM227" s="44" t="s">
        <v>1116</v>
      </c>
      <c r="AN227" s="43"/>
      <c r="AO227" s="44" t="s">
        <v>1117</v>
      </c>
      <c r="AP227" s="43"/>
      <c r="AQ227" s="42"/>
      <c r="AR227" s="43"/>
      <c r="AS227" s="42"/>
      <c r="AT227" s="43"/>
      <c r="AU227" s="42"/>
      <c r="AV227" s="43"/>
      <c r="AW227" s="42"/>
      <c r="AX227" s="43"/>
      <c r="AY227" s="44" t="s">
        <v>1118</v>
      </c>
      <c r="AZ227" s="43"/>
      <c r="BA227" s="42"/>
      <c r="BB227" s="43"/>
      <c r="BC227" s="42"/>
      <c r="BD227" s="43"/>
      <c r="BE227" s="42"/>
      <c r="BF227" s="43"/>
      <c r="BG227" s="42"/>
      <c r="BH227" s="43"/>
    </row>
    <row r="228" ht="42.0" customHeight="1">
      <c r="A228" s="28" t="s">
        <v>53</v>
      </c>
      <c r="B228" s="28"/>
      <c r="C228" s="29" t="s">
        <v>1119</v>
      </c>
      <c r="D228" s="30" t="str">
        <f t="shared" si="1"/>
        <v>Drone Assisted Construction</v>
      </c>
      <c r="E228" s="31" t="s">
        <v>1094</v>
      </c>
      <c r="F228" s="29" t="s">
        <v>177</v>
      </c>
      <c r="G228" s="29" t="s">
        <v>177</v>
      </c>
      <c r="H228" s="32"/>
      <c r="I228" s="28">
        <v>15.0</v>
      </c>
      <c r="J228" s="33"/>
      <c r="K228" s="31" t="s">
        <v>64</v>
      </c>
      <c r="L228" s="31" t="s">
        <v>83</v>
      </c>
      <c r="M228" s="31" t="s">
        <v>168</v>
      </c>
      <c r="N228" s="31" t="s">
        <v>168</v>
      </c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1</v>
      </c>
      <c r="P228" s="29"/>
      <c r="Q228" s="35">
        <f t="shared" si="2"/>
        <v>0</v>
      </c>
      <c r="R228" s="36"/>
      <c r="S228" s="36"/>
      <c r="T228" s="37" t="s">
        <v>179</v>
      </c>
      <c r="U228" s="37" t="s">
        <v>207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8"/>
        <v/>
      </c>
      <c r="AI228" s="40" t="s">
        <v>1120</v>
      </c>
      <c r="AJ228" s="41"/>
      <c r="AK228" s="42"/>
      <c r="AL228" s="43"/>
      <c r="AM228" s="44" t="s">
        <v>1121</v>
      </c>
      <c r="AN228" s="43"/>
      <c r="AO228" s="44" t="s">
        <v>1122</v>
      </c>
      <c r="AP228" s="43"/>
      <c r="AQ228" s="42"/>
      <c r="AR228" s="43"/>
      <c r="AS228" s="44" t="s">
        <v>1123</v>
      </c>
      <c r="AT228" s="43"/>
      <c r="AU228" s="42"/>
      <c r="AV228" s="43"/>
      <c r="AW228" s="42"/>
      <c r="AX228" s="43"/>
      <c r="AY228" s="42"/>
      <c r="AZ228" s="43"/>
      <c r="BA228" s="42"/>
      <c r="BB228" s="43"/>
      <c r="BC228" s="42"/>
      <c r="BD228" s="43"/>
      <c r="BE228" s="42"/>
      <c r="BF228" s="43"/>
      <c r="BG228" s="42"/>
      <c r="BH228" s="43"/>
    </row>
    <row r="229" ht="42.0" customHeight="1">
      <c r="A229" s="28" t="s">
        <v>53</v>
      </c>
      <c r="B229" s="33"/>
      <c r="C229" s="29" t="s">
        <v>1124</v>
      </c>
      <c r="D229" s="30" t="str">
        <f t="shared" si="1"/>
        <v>Experimental Technology</v>
      </c>
      <c r="E229" s="31" t="s">
        <v>1094</v>
      </c>
      <c r="F229" s="29" t="s">
        <v>177</v>
      </c>
      <c r="G229" s="29" t="s">
        <v>177</v>
      </c>
      <c r="H229" s="32"/>
      <c r="I229" s="28">
        <v>4.0</v>
      </c>
      <c r="J229" s="33"/>
      <c r="K229" s="31" t="s">
        <v>64</v>
      </c>
      <c r="L229" s="31" t="s">
        <v>87</v>
      </c>
      <c r="M229" s="31" t="s">
        <v>98</v>
      </c>
      <c r="N229" s="31" t="s">
        <v>168</v>
      </c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2,4</v>
      </c>
      <c r="P229" s="29"/>
      <c r="Q229" s="35">
        <f t="shared" si="2"/>
        <v>0</v>
      </c>
      <c r="R229" s="36"/>
      <c r="S229" s="36"/>
      <c r="T229" s="37" t="s">
        <v>179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8"/>
        <v/>
      </c>
      <c r="AI229" s="40" t="s">
        <v>1125</v>
      </c>
      <c r="AJ229" s="41"/>
      <c r="AK229" s="42"/>
      <c r="AL229" s="43"/>
      <c r="AM229" s="44" t="s">
        <v>1126</v>
      </c>
      <c r="AN229" s="43"/>
      <c r="AO229" s="44" t="s">
        <v>1127</v>
      </c>
      <c r="AP229" s="43"/>
      <c r="AQ229" s="42"/>
      <c r="AR229" s="43"/>
      <c r="AS229" s="44" t="s">
        <v>1128</v>
      </c>
      <c r="AT229" s="48" t="s">
        <v>1128</v>
      </c>
      <c r="AU229" s="42"/>
      <c r="AV229" s="43"/>
      <c r="AW229" s="42"/>
      <c r="AX229" s="43"/>
      <c r="AY229" s="42"/>
      <c r="AZ229" s="43"/>
      <c r="BA229" s="42"/>
      <c r="BB229" s="43"/>
      <c r="BC229" s="42"/>
      <c r="BD229" s="43"/>
      <c r="BE229" s="42"/>
      <c r="BF229" s="43"/>
      <c r="BG229" s="42"/>
      <c r="BH229" s="43"/>
    </row>
    <row r="230" ht="42.0" customHeight="1">
      <c r="A230" s="28" t="s">
        <v>53</v>
      </c>
      <c r="B230" s="33"/>
      <c r="C230" s="29" t="s">
        <v>1129</v>
      </c>
      <c r="D230" s="30" t="str">
        <f t="shared" si="1"/>
        <v>Impact Analysis</v>
      </c>
      <c r="E230" s="31" t="s">
        <v>1094</v>
      </c>
      <c r="F230" s="29" t="s">
        <v>1130</v>
      </c>
      <c r="G230" s="29" t="s">
        <v>1130</v>
      </c>
      <c r="H230" s="32"/>
      <c r="I230" s="28">
        <v>11.0</v>
      </c>
      <c r="J230" s="33"/>
      <c r="K230" s="31" t="s">
        <v>64</v>
      </c>
      <c r="L230" s="31" t="s">
        <v>87</v>
      </c>
      <c r="M230" s="31" t="s">
        <v>98</v>
      </c>
      <c r="N230" s="31" t="s">
        <v>168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2,4</v>
      </c>
      <c r="P230" s="29"/>
      <c r="Q230" s="35">
        <f t="shared" si="2"/>
        <v>0</v>
      </c>
      <c r="R230" s="36"/>
      <c r="S230" s="36"/>
      <c r="T230" s="37" t="s">
        <v>170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si="8"/>
        <v/>
      </c>
      <c r="AI230" s="40" t="s">
        <v>1131</v>
      </c>
      <c r="AJ230" s="41"/>
      <c r="AK230" s="42"/>
      <c r="AL230" s="43"/>
      <c r="AM230" s="44" t="s">
        <v>1132</v>
      </c>
      <c r="AN230" s="43"/>
      <c r="AO230" s="44" t="s">
        <v>1133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/>
      <c r="BA230" s="42"/>
      <c r="BB230" s="43"/>
      <c r="BC230" s="42"/>
      <c r="BD230" s="43"/>
      <c r="BE230" s="42"/>
      <c r="BF230" s="43"/>
      <c r="BG230" s="42"/>
      <c r="BH230" s="43"/>
    </row>
    <row r="231" ht="42.0" customHeight="1">
      <c r="A231" s="28" t="s">
        <v>53</v>
      </c>
      <c r="B231" s="33"/>
      <c r="C231" s="29" t="s">
        <v>1134</v>
      </c>
      <c r="D231" s="30" t="str">
        <f t="shared" si="1"/>
        <v>Hohmann Transfer Shipping</v>
      </c>
      <c r="E231" s="31" t="s">
        <v>1094</v>
      </c>
      <c r="F231" s="29" t="s">
        <v>167</v>
      </c>
      <c r="G231" s="29" t="s">
        <v>167</v>
      </c>
      <c r="H231" s="32"/>
      <c r="I231" s="28">
        <v>17.0</v>
      </c>
      <c r="J231" s="33"/>
      <c r="K231" s="31" t="s">
        <v>64</v>
      </c>
      <c r="L231" s="31" t="s">
        <v>83</v>
      </c>
      <c r="M231" s="31" t="s">
        <v>98</v>
      </c>
      <c r="N231" s="31" t="s">
        <v>168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1,4</v>
      </c>
      <c r="P231" s="29"/>
      <c r="Q231" s="35">
        <f t="shared" si="2"/>
        <v>0</v>
      </c>
      <c r="R231" s="36"/>
      <c r="S231" s="36"/>
      <c r="T231" s="37" t="s">
        <v>170</v>
      </c>
      <c r="U231" s="31"/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1135</v>
      </c>
      <c r="AJ231" s="41"/>
      <c r="AK231" s="42"/>
      <c r="AL231" s="43"/>
      <c r="AM231" s="44" t="s">
        <v>456</v>
      </c>
      <c r="AN231" s="43"/>
      <c r="AO231" s="44" t="s">
        <v>1136</v>
      </c>
      <c r="AP231" s="43"/>
      <c r="AQ231" s="42"/>
      <c r="AR231" s="43"/>
      <c r="AS231" s="42"/>
      <c r="AT231" s="43"/>
      <c r="AU231" s="42"/>
      <c r="AV231" s="43"/>
      <c r="AW231" s="42"/>
      <c r="AX231" s="43"/>
      <c r="AY231" s="44" t="s">
        <v>1137</v>
      </c>
      <c r="AZ231" s="43"/>
      <c r="BA231" s="42"/>
      <c r="BB231" s="43"/>
      <c r="BC231" s="42"/>
      <c r="BD231" s="43"/>
      <c r="BE231" s="42"/>
      <c r="BF231" s="43"/>
      <c r="BG231" s="42"/>
      <c r="BH231" s="43"/>
    </row>
    <row r="232" ht="42.0" customHeight="1">
      <c r="A232" s="28" t="s">
        <v>53</v>
      </c>
      <c r="B232" s="33"/>
      <c r="C232" s="29" t="s">
        <v>1138</v>
      </c>
      <c r="D232" s="30" t="str">
        <f t="shared" si="1"/>
        <v>Fibrous Composite Material</v>
      </c>
      <c r="E232" s="31" t="s">
        <v>1094</v>
      </c>
      <c r="F232" s="29" t="s">
        <v>177</v>
      </c>
      <c r="G232" s="29" t="s">
        <v>177</v>
      </c>
      <c r="H232" s="32"/>
      <c r="I232" s="28">
        <v>8.0</v>
      </c>
      <c r="J232" s="33"/>
      <c r="K232" s="31" t="s">
        <v>64</v>
      </c>
      <c r="L232" s="31" t="s">
        <v>87</v>
      </c>
      <c r="M232" s="31" t="s">
        <v>168</v>
      </c>
      <c r="N232" s="31" t="s">
        <v>168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</v>
      </c>
      <c r="P232" s="29"/>
      <c r="Q232" s="35">
        <f t="shared" si="2"/>
        <v>0</v>
      </c>
      <c r="R232" s="36"/>
      <c r="S232" s="36"/>
      <c r="T232" s="37" t="s">
        <v>179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7" t="s">
        <v>87</v>
      </c>
      <c r="AF232" s="4"/>
      <c r="AG232" s="4"/>
      <c r="AH232" s="30" t="str">
        <f t="shared" si="8"/>
        <v>science</v>
      </c>
      <c r="AI232" s="40" t="s">
        <v>1139</v>
      </c>
      <c r="AJ232" s="41"/>
      <c r="AK232" s="42"/>
      <c r="AL232" s="43"/>
      <c r="AM232" s="44" t="s">
        <v>1140</v>
      </c>
      <c r="AN232" s="43"/>
      <c r="AO232" s="44" t="s">
        <v>1141</v>
      </c>
      <c r="AP232" s="43"/>
      <c r="AQ232" s="42"/>
      <c r="AR232" s="43"/>
      <c r="AS232" s="44" t="s">
        <v>1142</v>
      </c>
      <c r="AT232" s="48" t="s">
        <v>1142</v>
      </c>
      <c r="AU232" s="44" t="s">
        <v>1143</v>
      </c>
      <c r="AV232" s="48" t="s">
        <v>1143</v>
      </c>
      <c r="AW232" s="42"/>
      <c r="AX232" s="43"/>
      <c r="AY232" s="44" t="s">
        <v>1144</v>
      </c>
      <c r="AZ232" s="43"/>
      <c r="BA232" s="42"/>
      <c r="BB232" s="43"/>
      <c r="BC232" s="42"/>
      <c r="BD232" s="43"/>
      <c r="BE232" s="42"/>
      <c r="BF232" s="43"/>
      <c r="BG232" s="42"/>
      <c r="BH232" s="43"/>
    </row>
    <row r="233" ht="42.0" customHeight="1">
      <c r="A233" s="28" t="s">
        <v>53</v>
      </c>
      <c r="B233" s="33"/>
      <c r="C233" s="29" t="s">
        <v>1145</v>
      </c>
      <c r="D233" s="30" t="str">
        <f t="shared" si="1"/>
        <v>Software Streamlining</v>
      </c>
      <c r="E233" s="31" t="s">
        <v>1094</v>
      </c>
      <c r="F233" s="29" t="s">
        <v>177</v>
      </c>
      <c r="G233" s="29" t="s">
        <v>177</v>
      </c>
      <c r="H233" s="32"/>
      <c r="I233" s="28">
        <v>14.0</v>
      </c>
      <c r="J233" s="33"/>
      <c r="K233" s="31" t="s">
        <v>64</v>
      </c>
      <c r="L233" s="31" t="s">
        <v>87</v>
      </c>
      <c r="M233" s="31" t="s">
        <v>78</v>
      </c>
      <c r="N233" s="31" t="s">
        <v>168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2,0</v>
      </c>
      <c r="P233" s="29"/>
      <c r="Q233" s="35">
        <f t="shared" si="2"/>
        <v>0</v>
      </c>
      <c r="R233" s="36"/>
      <c r="S233" s="36"/>
      <c r="T233" s="37" t="s">
        <v>179</v>
      </c>
      <c r="U233" s="31"/>
      <c r="V233" s="31"/>
      <c r="W233" s="31"/>
      <c r="X233" s="37" t="s">
        <v>186</v>
      </c>
      <c r="Y233" s="37" t="s">
        <v>187</v>
      </c>
      <c r="Z233" s="37"/>
      <c r="AA233" s="37" t="s">
        <v>87</v>
      </c>
      <c r="AB233" s="30">
        <f t="array" ref="AB233">IFERROR(INDEX(params!$H:$H,MATCH($AA233,params!$G:$G,0)),"")</f>
        <v>2</v>
      </c>
      <c r="AC233" s="51"/>
      <c r="AD233" s="46">
        <v>3.0</v>
      </c>
      <c r="AE233" s="31"/>
      <c r="AF233" s="4"/>
      <c r="AG233" s="4"/>
      <c r="AH233" s="30" t="str">
        <f t="shared" si="8"/>
        <v/>
      </c>
      <c r="AI233" s="40" t="s">
        <v>1146</v>
      </c>
      <c r="AJ233" s="41"/>
      <c r="AK233" s="42"/>
      <c r="AL233" s="43"/>
      <c r="AM233" s="44" t="s">
        <v>1147</v>
      </c>
      <c r="AN233" s="43"/>
      <c r="AO233" s="44" t="s">
        <v>1148</v>
      </c>
      <c r="AP233" s="43"/>
      <c r="AQ233" s="42"/>
      <c r="AR233" s="43"/>
      <c r="AS233" s="44" t="s">
        <v>1149</v>
      </c>
      <c r="AT233" s="48" t="s">
        <v>1149</v>
      </c>
      <c r="AU233" s="42"/>
      <c r="AV233" s="43"/>
      <c r="AW233" s="42"/>
      <c r="AX233" s="43"/>
      <c r="AY233" s="44" t="s">
        <v>1137</v>
      </c>
      <c r="AZ233" s="43"/>
      <c r="BA233" s="42"/>
      <c r="BB233" s="43"/>
      <c r="BC233" s="42"/>
      <c r="BD233" s="43"/>
      <c r="BE233" s="42"/>
      <c r="BF233" s="43"/>
      <c r="BG233" s="42"/>
      <c r="BH233" s="43"/>
    </row>
    <row r="234" ht="42.0" customHeight="1">
      <c r="A234" s="28" t="s">
        <v>53</v>
      </c>
      <c r="B234" s="33"/>
      <c r="C234" s="29" t="s">
        <v>1150</v>
      </c>
      <c r="D234" s="30" t="str">
        <f t="shared" si="1"/>
        <v>Virtual Employee Development</v>
      </c>
      <c r="E234" s="31" t="s">
        <v>1094</v>
      </c>
      <c r="F234" s="29" t="s">
        <v>177</v>
      </c>
      <c r="G234" s="29" t="s">
        <v>177</v>
      </c>
      <c r="H234" s="32"/>
      <c r="I234" s="28">
        <v>10.0</v>
      </c>
      <c r="J234" s="33"/>
      <c r="K234" s="31" t="s">
        <v>64</v>
      </c>
      <c r="L234" s="31" t="s">
        <v>87</v>
      </c>
      <c r="M234" s="31" t="s">
        <v>168</v>
      </c>
      <c r="N234" s="31" t="s">
        <v>168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2</v>
      </c>
      <c r="P234" s="34">
        <v>1.0</v>
      </c>
      <c r="Q234" s="35">
        <f t="shared" si="2"/>
        <v>0</v>
      </c>
      <c r="R234" s="36" t="s">
        <v>1151</v>
      </c>
      <c r="S234" s="36"/>
      <c r="T234" s="37" t="s">
        <v>179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1152</v>
      </c>
      <c r="AJ234" s="41"/>
      <c r="AK234" s="42"/>
      <c r="AL234" s="43"/>
      <c r="AM234" s="44" t="s">
        <v>1153</v>
      </c>
      <c r="AN234" s="43"/>
      <c r="AO234" s="44" t="s">
        <v>1154</v>
      </c>
      <c r="AP234" s="43"/>
      <c r="AQ234" s="42"/>
      <c r="AR234" s="43"/>
      <c r="AS234" s="44" t="s">
        <v>1155</v>
      </c>
      <c r="AT234" s="48" t="s">
        <v>1155</v>
      </c>
      <c r="AU234" s="42"/>
      <c r="AV234" s="43"/>
      <c r="AW234" s="42"/>
      <c r="AX234" s="43"/>
      <c r="AY234" s="42"/>
      <c r="AZ234" s="43"/>
      <c r="BA234" s="42" t="s">
        <v>805</v>
      </c>
      <c r="BB234" s="43" t="s">
        <v>1156</v>
      </c>
      <c r="BC234" s="42" t="s">
        <v>806</v>
      </c>
      <c r="BD234" s="43"/>
      <c r="BE234" s="42"/>
      <c r="BF234" s="43"/>
      <c r="BG234" s="42"/>
      <c r="BH234" s="43"/>
    </row>
    <row r="235" ht="42.0" customHeight="1">
      <c r="A235" s="28" t="s">
        <v>53</v>
      </c>
      <c r="B235" s="33"/>
      <c r="C235" s="29" t="s">
        <v>1157</v>
      </c>
      <c r="D235" s="30" t="str">
        <f t="shared" si="1"/>
        <v>Volcanic Soil</v>
      </c>
      <c r="E235" s="31" t="s">
        <v>1094</v>
      </c>
      <c r="F235" s="29" t="s">
        <v>211</v>
      </c>
      <c r="G235" s="29" t="s">
        <v>211</v>
      </c>
      <c r="H235" s="32"/>
      <c r="I235" s="28">
        <v>24.0</v>
      </c>
      <c r="J235" s="33"/>
      <c r="K235" s="31" t="s">
        <v>64</v>
      </c>
      <c r="L235" s="31" t="s">
        <v>78</v>
      </c>
      <c r="M235" s="31" t="s">
        <v>100</v>
      </c>
      <c r="N235" s="31" t="s">
        <v>101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0,6,5</v>
      </c>
      <c r="P235" s="29"/>
      <c r="Q235" s="35">
        <f t="shared" si="2"/>
        <v>0</v>
      </c>
      <c r="R235" s="36"/>
      <c r="S235" s="36"/>
      <c r="T235" s="37" t="s">
        <v>170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1"/>
      <c r="AF235" s="4"/>
      <c r="AG235" s="4"/>
      <c r="AH235" s="30" t="str">
        <f t="shared" si="8"/>
        <v/>
      </c>
      <c r="AI235" s="40" t="s">
        <v>1158</v>
      </c>
      <c r="AJ235" s="41"/>
      <c r="AK235" s="42"/>
      <c r="AL235" s="43"/>
      <c r="AM235" s="44" t="s">
        <v>1159</v>
      </c>
      <c r="AN235" s="43"/>
      <c r="AO235" s="44" t="s">
        <v>1160</v>
      </c>
      <c r="AP235" s="43"/>
      <c r="AQ235" s="42"/>
      <c r="AR235" s="43"/>
      <c r="AS235" s="42"/>
      <c r="AT235" s="43"/>
      <c r="AU235" s="42"/>
      <c r="AV235" s="43"/>
      <c r="AW235" s="42"/>
      <c r="AX235" s="43"/>
      <c r="AY235" s="42"/>
      <c r="AZ235" s="43"/>
      <c r="BA235" s="42"/>
      <c r="BB235" s="43"/>
      <c r="BC235" s="42"/>
      <c r="BD235" s="43"/>
      <c r="BE235" s="42"/>
      <c r="BF235" s="43"/>
      <c r="BG235" s="42"/>
      <c r="BH235" s="43"/>
    </row>
    <row r="236" ht="42.0" customHeight="1">
      <c r="A236" s="28" t="s">
        <v>53</v>
      </c>
      <c r="B236" s="28"/>
      <c r="C236" s="29" t="s">
        <v>1161</v>
      </c>
      <c r="D236" s="30" t="str">
        <f t="shared" si="1"/>
        <v>Biomedical Imports</v>
      </c>
      <c r="E236" s="31" t="s">
        <v>1094</v>
      </c>
      <c r="F236" s="29"/>
      <c r="G236" s="29"/>
      <c r="H236" s="32"/>
      <c r="I236" s="28">
        <v>9.0</v>
      </c>
      <c r="J236" s="33"/>
      <c r="K236" s="31" t="s">
        <v>65</v>
      </c>
      <c r="L236" s="31" t="s">
        <v>87</v>
      </c>
      <c r="M236" s="31" t="s">
        <v>112</v>
      </c>
      <c r="N236" s="31" t="s">
        <v>168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2,9</v>
      </c>
      <c r="P236" s="29"/>
      <c r="Q236" s="35">
        <f t="shared" si="2"/>
        <v>0</v>
      </c>
      <c r="R236" s="36"/>
      <c r="S236" s="36"/>
      <c r="T236" s="31"/>
      <c r="U236" s="31"/>
      <c r="V236" s="31"/>
      <c r="W236" s="31"/>
      <c r="X236" s="31"/>
      <c r="Y236" s="31"/>
      <c r="Z236" s="37"/>
      <c r="AA236" s="31"/>
      <c r="AB236" s="30" t="str">
        <f t="array" ref="AB236">IFERROR(INDEX(params!$H:$H,MATCH($AA236,params!$G:$G,0)),"")</f>
        <v/>
      </c>
      <c r="AC236" s="51"/>
      <c r="AD236" s="32"/>
      <c r="AE236" s="31"/>
      <c r="AF236" s="4"/>
      <c r="AG236" s="4"/>
      <c r="AH236" s="30" t="str">
        <f t="shared" si="8"/>
        <v/>
      </c>
      <c r="AI236" s="40" t="s">
        <v>1162</v>
      </c>
      <c r="AJ236" s="41"/>
      <c r="AK236" s="42"/>
      <c r="AL236" s="43"/>
      <c r="AM236" s="42"/>
      <c r="AN236" s="43"/>
      <c r="AO236" s="42"/>
      <c r="AP236" s="43"/>
      <c r="AQ236" s="42"/>
      <c r="AR236" s="43"/>
      <c r="AS236" s="42"/>
      <c r="AT236" s="43"/>
      <c r="AU236" s="42"/>
      <c r="AV236" s="43"/>
      <c r="AW236" s="42"/>
      <c r="AX236" s="43"/>
      <c r="AY236" s="44" t="s">
        <v>1163</v>
      </c>
      <c r="AZ236" s="43"/>
      <c r="BA236" s="42"/>
      <c r="BB236" s="43"/>
      <c r="BC236" s="42"/>
      <c r="BD236" s="43"/>
      <c r="BE236" s="42"/>
      <c r="BF236" s="43"/>
      <c r="BG236" s="42"/>
      <c r="BH236" s="43"/>
    </row>
    <row r="237" ht="42.0" customHeight="1">
      <c r="A237" s="28" t="s">
        <v>53</v>
      </c>
      <c r="B237" s="28"/>
      <c r="C237" s="29" t="s">
        <v>1164</v>
      </c>
      <c r="D237" s="30" t="str">
        <f t="shared" si="1"/>
        <v>Cryogentic Shipment</v>
      </c>
      <c r="E237" s="31" t="s">
        <v>1094</v>
      </c>
      <c r="F237" s="29"/>
      <c r="G237" s="29"/>
      <c r="H237" s="32"/>
      <c r="I237" s="28">
        <v>12.0</v>
      </c>
      <c r="J237" s="33"/>
      <c r="K237" s="31" t="s">
        <v>65</v>
      </c>
      <c r="L237" s="31" t="s">
        <v>97</v>
      </c>
      <c r="M237" s="31" t="s">
        <v>112</v>
      </c>
      <c r="N237" s="31" t="s">
        <v>168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8,9</v>
      </c>
      <c r="P237" s="29"/>
      <c r="Q237" s="35">
        <f t="shared" si="2"/>
        <v>0</v>
      </c>
      <c r="R237" s="36"/>
      <c r="S237" s="36"/>
      <c r="T237" s="31"/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1165</v>
      </c>
      <c r="AJ237" s="41"/>
      <c r="AK237" s="42"/>
      <c r="AL237" s="43"/>
      <c r="AM237" s="42"/>
      <c r="AN237" s="43"/>
      <c r="AO237" s="42"/>
      <c r="AP237" s="43"/>
      <c r="AQ237" s="42"/>
      <c r="AR237" s="43"/>
      <c r="AS237" s="42"/>
      <c r="AT237" s="43"/>
      <c r="AU237" s="42"/>
      <c r="AV237" s="43"/>
      <c r="AW237" s="42"/>
      <c r="AX237" s="43"/>
      <c r="AY237" s="44" t="s">
        <v>1166</v>
      </c>
      <c r="AZ237" s="43"/>
      <c r="BA237" s="42"/>
      <c r="BB237" s="43"/>
      <c r="BC237" s="42"/>
      <c r="BD237" s="43"/>
      <c r="BE237" s="42"/>
      <c r="BF237" s="43"/>
      <c r="BG237" s="42"/>
      <c r="BH237" s="43"/>
    </row>
    <row r="238" ht="42.0" customHeight="1">
      <c r="A238" s="28" t="s">
        <v>53</v>
      </c>
      <c r="B238" s="33"/>
      <c r="C238" s="29" t="s">
        <v>1167</v>
      </c>
      <c r="D238" s="30" t="str">
        <f t="shared" si="1"/>
        <v>Exosuits</v>
      </c>
      <c r="E238" s="31" t="s">
        <v>1094</v>
      </c>
      <c r="F238" s="29"/>
      <c r="G238" s="29"/>
      <c r="H238" s="32"/>
      <c r="I238" s="28">
        <v>12.0</v>
      </c>
      <c r="J238" s="33"/>
      <c r="K238" s="31" t="s">
        <v>65</v>
      </c>
      <c r="L238" s="31" t="s">
        <v>83</v>
      </c>
      <c r="M238" s="31" t="s">
        <v>112</v>
      </c>
      <c r="N238" s="31" t="s">
        <v>168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1,9</v>
      </c>
      <c r="P238" s="29"/>
      <c r="Q238" s="35">
        <f t="shared" si="2"/>
        <v>0</v>
      </c>
      <c r="R238" s="36"/>
      <c r="S238" s="36"/>
      <c r="T238" s="31"/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1168</v>
      </c>
      <c r="AJ238" s="41"/>
      <c r="AK238" s="42"/>
      <c r="AL238" s="43"/>
      <c r="AM238" s="42"/>
      <c r="AN238" s="43"/>
      <c r="AO238" s="42"/>
      <c r="AP238" s="43"/>
      <c r="AQ238" s="42"/>
      <c r="AR238" s="43"/>
      <c r="AS238" s="42"/>
      <c r="AT238" s="43"/>
      <c r="AU238" s="42"/>
      <c r="AV238" s="43"/>
      <c r="AW238" s="42"/>
      <c r="AX238" s="43"/>
      <c r="AY238" s="44" t="s">
        <v>1169</v>
      </c>
      <c r="AZ238" s="43"/>
      <c r="BA238" s="42"/>
      <c r="BB238" s="43"/>
      <c r="BC238" s="42"/>
      <c r="BD238" s="43"/>
      <c r="BE238" s="42"/>
      <c r="BF238" s="43"/>
      <c r="BG238" s="42"/>
      <c r="BH238" s="43"/>
    </row>
    <row r="239" ht="42.0" customHeight="1">
      <c r="A239" s="28" t="s">
        <v>53</v>
      </c>
      <c r="B239" s="33"/>
      <c r="C239" s="29" t="s">
        <v>1170</v>
      </c>
      <c r="D239" s="30" t="str">
        <f t="shared" si="1"/>
        <v>Imported Construction Crews</v>
      </c>
      <c r="E239" s="31" t="s">
        <v>1094</v>
      </c>
      <c r="F239" s="29"/>
      <c r="G239" s="29"/>
      <c r="H239" s="32"/>
      <c r="I239" s="28">
        <v>10.0</v>
      </c>
      <c r="J239" s="33"/>
      <c r="K239" s="31" t="s">
        <v>65</v>
      </c>
      <c r="L239" s="31" t="s">
        <v>112</v>
      </c>
      <c r="M239" s="31" t="s">
        <v>168</v>
      </c>
      <c r="N239" s="31" t="s">
        <v>168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9</v>
      </c>
      <c r="P239" s="29"/>
      <c r="Q239" s="35">
        <f t="shared" si="2"/>
        <v>0</v>
      </c>
      <c r="R239" s="36" t="s">
        <v>248</v>
      </c>
      <c r="S239" s="36" t="e">
        <v>#N/A</v>
      </c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1171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2"/>
      <c r="AV239" s="43"/>
      <c r="AW239" s="42"/>
      <c r="AX239" s="43"/>
      <c r="AY239" s="44" t="s">
        <v>1172</v>
      </c>
      <c r="AZ239" s="43"/>
      <c r="BA239" s="44" t="s">
        <v>530</v>
      </c>
      <c r="BB239" s="43"/>
      <c r="BC239" s="44" t="s">
        <v>217</v>
      </c>
      <c r="BD239" s="43"/>
      <c r="BE239" s="42"/>
      <c r="BF239" s="43"/>
      <c r="BG239" s="42"/>
      <c r="BH239" s="43"/>
    </row>
    <row r="240" ht="42.0" customHeight="1">
      <c r="A240" s="28" t="s">
        <v>53</v>
      </c>
      <c r="B240" s="33"/>
      <c r="C240" s="29" t="s">
        <v>1173</v>
      </c>
      <c r="D240" s="30" t="str">
        <f t="shared" si="1"/>
        <v>Ore Leaching</v>
      </c>
      <c r="E240" s="31" t="s">
        <v>1094</v>
      </c>
      <c r="F240" s="29"/>
      <c r="G240" s="29"/>
      <c r="H240" s="32"/>
      <c r="I240" s="28">
        <v>35.0</v>
      </c>
      <c r="J240" s="33"/>
      <c r="K240" s="31" t="s">
        <v>65</v>
      </c>
      <c r="L240" s="31" t="s">
        <v>83</v>
      </c>
      <c r="M240" s="31" t="s">
        <v>101</v>
      </c>
      <c r="N240" s="31" t="s">
        <v>112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1,5,9</v>
      </c>
      <c r="P240" s="29"/>
      <c r="Q240" s="35">
        <f t="shared" si="2"/>
        <v>0</v>
      </c>
      <c r="R240" s="36"/>
      <c r="S240" s="36" t="e">
        <v>#N/A</v>
      </c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1174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2"/>
      <c r="AV240" s="43"/>
      <c r="AW240" s="42"/>
      <c r="AX240" s="43"/>
      <c r="AY240" s="44" t="s">
        <v>1175</v>
      </c>
      <c r="AZ240" s="43"/>
      <c r="BA240" s="42"/>
      <c r="BB240" s="43"/>
      <c r="BC240" s="42"/>
      <c r="BD240" s="43"/>
      <c r="BE240" s="42"/>
      <c r="BF240" s="43"/>
      <c r="BG240" s="42"/>
      <c r="BH240" s="43"/>
    </row>
    <row r="241" ht="42.0" customHeight="1">
      <c r="A241" s="28" t="s">
        <v>56</v>
      </c>
      <c r="B241" s="28" t="s">
        <v>1176</v>
      </c>
      <c r="C241" s="29" t="s">
        <v>1177</v>
      </c>
      <c r="D241" s="30" t="str">
        <f t="shared" si="1"/>
        <v>Private Investor Beach</v>
      </c>
      <c r="E241" s="31" t="s">
        <v>1094</v>
      </c>
      <c r="F241" s="29"/>
      <c r="G241" s="29"/>
      <c r="H241" s="32"/>
      <c r="I241" s="28">
        <v>8.0</v>
      </c>
      <c r="J241" s="33"/>
      <c r="K241" s="31" t="s">
        <v>65</v>
      </c>
      <c r="L241" s="31" t="s">
        <v>112</v>
      </c>
      <c r="M241" s="31" t="s">
        <v>168</v>
      </c>
      <c r="N241" s="31" t="s">
        <v>168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9</v>
      </c>
      <c r="P241" s="29"/>
      <c r="Q241" s="35">
        <f t="shared" si="2"/>
        <v>0</v>
      </c>
      <c r="R241" s="36" t="s">
        <v>1178</v>
      </c>
      <c r="S241" s="36" t="e">
        <v>#N/A</v>
      </c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1179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2"/>
      <c r="AV241" s="43"/>
      <c r="AW241" s="42"/>
      <c r="AX241" s="43"/>
      <c r="AY241" s="44" t="s">
        <v>525</v>
      </c>
      <c r="AZ241" s="43"/>
      <c r="BA241" s="44" t="s">
        <v>1180</v>
      </c>
      <c r="BB241" s="43"/>
      <c r="BC241" s="44" t="s">
        <v>1181</v>
      </c>
      <c r="BD241" s="43"/>
      <c r="BE241" s="42"/>
      <c r="BF241" s="43"/>
      <c r="BG241" s="42"/>
      <c r="BH241" s="43"/>
    </row>
    <row r="242" ht="42.0" customHeight="1">
      <c r="A242" s="28" t="s">
        <v>53</v>
      </c>
      <c r="B242" s="33"/>
      <c r="C242" s="29" t="s">
        <v>1182</v>
      </c>
      <c r="D242" s="30" t="str">
        <f t="shared" si="1"/>
        <v>Topographic Mapping</v>
      </c>
      <c r="E242" s="31" t="s">
        <v>1094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109</v>
      </c>
      <c r="M242" s="31" t="s">
        <v>112</v>
      </c>
      <c r="N242" s="31" t="s">
        <v>168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10,9</v>
      </c>
      <c r="P242" s="29"/>
      <c r="Q242" s="35">
        <f t="shared" si="2"/>
        <v>0</v>
      </c>
      <c r="R242" s="36"/>
      <c r="S242" s="45" t="s">
        <v>1183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1184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2"/>
      <c r="AV242" s="43"/>
      <c r="AW242" s="42"/>
      <c r="AX242" s="43"/>
      <c r="AY242" s="44" t="s">
        <v>1185</v>
      </c>
      <c r="AZ242" s="43"/>
      <c r="BA242" s="42"/>
      <c r="BB242" s="43"/>
      <c r="BC242" s="42"/>
      <c r="BD242" s="43"/>
      <c r="BE242" s="42"/>
      <c r="BF242" s="43"/>
      <c r="BG242" s="42"/>
      <c r="BH242" s="43"/>
    </row>
    <row r="243" ht="42.0" customHeight="1">
      <c r="A243" s="28" t="s">
        <v>53</v>
      </c>
      <c r="B243" s="33"/>
      <c r="C243" s="29" t="s">
        <v>1186</v>
      </c>
      <c r="D243" s="30" t="str">
        <f t="shared" si="1"/>
        <v>3D Printing</v>
      </c>
      <c r="E243" s="31" t="s">
        <v>1094</v>
      </c>
      <c r="F243" s="29" t="s">
        <v>648</v>
      </c>
      <c r="G243" s="29" t="s">
        <v>648</v>
      </c>
      <c r="H243" s="32"/>
      <c r="I243" s="28">
        <v>14.0</v>
      </c>
      <c r="J243" s="33"/>
      <c r="K243" s="31" t="s">
        <v>62</v>
      </c>
      <c r="L243" s="31" t="s">
        <v>78</v>
      </c>
      <c r="M243" s="31" t="s">
        <v>168</v>
      </c>
      <c r="N243" s="31" t="s">
        <v>168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0</v>
      </c>
      <c r="P243" s="29"/>
      <c r="Q243" s="35">
        <f t="shared" si="2"/>
        <v>0</v>
      </c>
      <c r="R243" s="36"/>
      <c r="S243" s="36" t="e">
        <v>#N/A</v>
      </c>
      <c r="T243" s="37" t="s">
        <v>650</v>
      </c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1187</v>
      </c>
      <c r="AJ243" s="41"/>
      <c r="AK243" s="42"/>
      <c r="AL243" s="43"/>
      <c r="AM243" s="44" t="s">
        <v>743</v>
      </c>
      <c r="AN243" s="43"/>
      <c r="AO243" s="44" t="s">
        <v>1188</v>
      </c>
      <c r="AP243" s="43"/>
      <c r="AQ243" s="42"/>
      <c r="AR243" s="43"/>
      <c r="AS243" s="42"/>
      <c r="AT243" s="43"/>
      <c r="AU243" s="42"/>
      <c r="AV243" s="43"/>
      <c r="AW243" s="42"/>
      <c r="AX243" s="43"/>
      <c r="AY243" s="44"/>
      <c r="AZ243" s="43"/>
      <c r="BA243" s="42"/>
      <c r="BB243" s="43"/>
      <c r="BC243" s="42"/>
      <c r="BD243" s="43"/>
      <c r="BE243" s="42"/>
      <c r="BF243" s="43"/>
      <c r="BG243" s="42"/>
      <c r="BH243" s="43"/>
    </row>
    <row r="244" ht="42.0" customHeight="1">
      <c r="A244" s="28" t="s">
        <v>53</v>
      </c>
      <c r="B244" s="28"/>
      <c r="C244" s="29" t="s">
        <v>1189</v>
      </c>
      <c r="D244" s="30" t="str">
        <f t="shared" si="1"/>
        <v>Biofoundries</v>
      </c>
      <c r="E244" s="31" t="s">
        <v>1094</v>
      </c>
      <c r="F244" s="29" t="s">
        <v>648</v>
      </c>
      <c r="G244" s="29" t="s">
        <v>648</v>
      </c>
      <c r="H244" s="32"/>
      <c r="I244" s="28">
        <v>27.0</v>
      </c>
      <c r="J244" s="28"/>
      <c r="K244" s="31" t="s">
        <v>62</v>
      </c>
      <c r="L244" s="31" t="s">
        <v>78</v>
      </c>
      <c r="M244" s="31" t="s">
        <v>100</v>
      </c>
      <c r="N244" s="31" t="s">
        <v>168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0,6</v>
      </c>
      <c r="P244" s="29"/>
      <c r="Q244" s="35">
        <f t="shared" si="2"/>
        <v>0</v>
      </c>
      <c r="R244" s="36"/>
      <c r="S244" s="36" t="e">
        <v>#N/A</v>
      </c>
      <c r="T244" s="37" t="s">
        <v>650</v>
      </c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7"/>
      <c r="AF244" s="37"/>
      <c r="AG244" s="31"/>
      <c r="AH244" s="30" t="str">
        <f t="shared" si="8"/>
        <v/>
      </c>
      <c r="AI244" s="40" t="s">
        <v>1190</v>
      </c>
      <c r="AJ244" s="47" t="s">
        <v>1191</v>
      </c>
      <c r="AK244" s="42"/>
      <c r="AL244" s="43"/>
      <c r="AM244" s="44" t="s">
        <v>911</v>
      </c>
      <c r="AN244" s="48" t="s">
        <v>911</v>
      </c>
      <c r="AO244" s="44" t="s">
        <v>664</v>
      </c>
      <c r="AP244" s="48" t="s">
        <v>1192</v>
      </c>
      <c r="AQ244" s="44"/>
      <c r="AR244" s="48"/>
      <c r="AS244" s="44"/>
      <c r="AT244" s="48"/>
      <c r="AU244" s="44"/>
      <c r="AV244" s="48"/>
      <c r="AW244" s="44"/>
      <c r="AX244" s="48"/>
      <c r="AY244" s="44" t="s">
        <v>1193</v>
      </c>
      <c r="AZ244" s="48" t="s">
        <v>1194</v>
      </c>
      <c r="BA244" s="44"/>
      <c r="BB244" s="48"/>
      <c r="BC244" s="44"/>
      <c r="BD244" s="48"/>
      <c r="BE244" s="44"/>
      <c r="BF244" s="48"/>
      <c r="BG244" s="44"/>
      <c r="BH244" s="48"/>
    </row>
    <row r="245" ht="42.0" customHeight="1">
      <c r="A245" s="28" t="s">
        <v>53</v>
      </c>
      <c r="B245" s="33"/>
      <c r="C245" s="29" t="s">
        <v>1195</v>
      </c>
      <c r="D245" s="30" t="str">
        <f t="shared" si="1"/>
        <v>Blast Furnace</v>
      </c>
      <c r="E245" s="31" t="s">
        <v>1094</v>
      </c>
      <c r="F245" s="29" t="s">
        <v>167</v>
      </c>
      <c r="G245" s="29" t="s">
        <v>167</v>
      </c>
      <c r="H245" s="32"/>
      <c r="I245" s="28">
        <v>14.0</v>
      </c>
      <c r="J245" s="33"/>
      <c r="K245" s="31" t="s">
        <v>62</v>
      </c>
      <c r="L245" s="31"/>
      <c r="M245" s="31" t="s">
        <v>168</v>
      </c>
      <c r="N245" s="31" t="s">
        <v>168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/>
      </c>
      <c r="P245" s="29"/>
      <c r="Q245" s="35">
        <f t="shared" si="2"/>
        <v>0</v>
      </c>
      <c r="R245" s="36"/>
      <c r="S245" s="36" t="e">
        <v>#N/A</v>
      </c>
      <c r="T245" s="37" t="s">
        <v>680</v>
      </c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1196</v>
      </c>
      <c r="AJ245" s="41"/>
      <c r="AK245" s="42"/>
      <c r="AL245" s="43"/>
      <c r="AM245" s="44" t="s">
        <v>758</v>
      </c>
      <c r="AN245" s="43"/>
      <c r="AO245" s="44" t="s">
        <v>759</v>
      </c>
      <c r="AP245" s="43"/>
      <c r="AQ245" s="42"/>
      <c r="AR245" s="43"/>
      <c r="AS245" s="42"/>
      <c r="AT245" s="43"/>
      <c r="AU245" s="42"/>
      <c r="AV245" s="43"/>
      <c r="AW245" s="42"/>
      <c r="AX245" s="43"/>
      <c r="AY245" s="44" t="s">
        <v>1193</v>
      </c>
      <c r="AZ245" s="43"/>
      <c r="BA245" s="42"/>
      <c r="BB245" s="43"/>
      <c r="BC245" s="42"/>
      <c r="BD245" s="43"/>
      <c r="BE245" s="42"/>
      <c r="BF245" s="43"/>
      <c r="BG245" s="42"/>
      <c r="BH245" s="43"/>
    </row>
    <row r="246" ht="42.0" customHeight="1">
      <c r="A246" s="28" t="s">
        <v>53</v>
      </c>
      <c r="B246" s="33"/>
      <c r="C246" s="29" t="s">
        <v>1197</v>
      </c>
      <c r="D246" s="30" t="str">
        <f t="shared" si="1"/>
        <v>Dandelions</v>
      </c>
      <c r="E246" s="31" t="s">
        <v>1094</v>
      </c>
      <c r="F246" s="29" t="s">
        <v>648</v>
      </c>
      <c r="G246" s="29" t="s">
        <v>648</v>
      </c>
      <c r="H246" s="32"/>
      <c r="I246" s="28">
        <v>14.0</v>
      </c>
      <c r="J246" s="33"/>
      <c r="K246" s="31" t="s">
        <v>62</v>
      </c>
      <c r="L246" s="31" t="s">
        <v>100</v>
      </c>
      <c r="M246" s="31" t="s">
        <v>168</v>
      </c>
      <c r="N246" s="31" t="s">
        <v>168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6</v>
      </c>
      <c r="P246" s="29"/>
      <c r="Q246" s="35">
        <f t="shared" si="2"/>
        <v>0</v>
      </c>
      <c r="R246" s="36" t="s">
        <v>212</v>
      </c>
      <c r="S246" s="36" t="e">
        <v>#N/A</v>
      </c>
      <c r="T246" s="37" t="s">
        <v>650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1198</v>
      </c>
      <c r="AJ246" s="41"/>
      <c r="AK246" s="42"/>
      <c r="AL246" s="43"/>
      <c r="AM246" s="44" t="s">
        <v>1199</v>
      </c>
      <c r="AN246" s="43"/>
      <c r="AO246" s="44" t="s">
        <v>1200</v>
      </c>
      <c r="AP246" s="43"/>
      <c r="AQ246" s="42"/>
      <c r="AR246" s="43"/>
      <c r="AS246" s="42"/>
      <c r="AT246" s="43"/>
      <c r="AU246" s="42"/>
      <c r="AV246" s="43"/>
      <c r="AW246" s="42"/>
      <c r="AX246" s="43"/>
      <c r="AY246" s="42"/>
      <c r="AZ246" s="43"/>
      <c r="BA246" s="44" t="s">
        <v>992</v>
      </c>
      <c r="BB246" s="43"/>
      <c r="BC246" s="44" t="s">
        <v>217</v>
      </c>
      <c r="BD246" s="43"/>
      <c r="BE246" s="42"/>
      <c r="BF246" s="43"/>
      <c r="BG246" s="42"/>
      <c r="BH246" s="43"/>
    </row>
    <row r="247" ht="42.0" customHeight="1">
      <c r="A247" s="28" t="s">
        <v>53</v>
      </c>
      <c r="B247" s="33"/>
      <c r="C247" s="29" t="s">
        <v>1201</v>
      </c>
      <c r="D247" s="30" t="str">
        <f t="shared" si="1"/>
        <v>Electric Arc Furnaces</v>
      </c>
      <c r="E247" s="31" t="s">
        <v>1094</v>
      </c>
      <c r="F247" s="29" t="s">
        <v>167</v>
      </c>
      <c r="G247" s="29" t="s">
        <v>167</v>
      </c>
      <c r="H247" s="32"/>
      <c r="I247" s="28">
        <v>9.0</v>
      </c>
      <c r="J247" s="33"/>
      <c r="K247" s="31" t="s">
        <v>62</v>
      </c>
      <c r="L247" s="31"/>
      <c r="M247" s="31" t="s">
        <v>168</v>
      </c>
      <c r="N247" s="31" t="s">
        <v>168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/>
      </c>
      <c r="P247" s="29"/>
      <c r="Q247" s="35">
        <f t="shared" si="2"/>
        <v>0</v>
      </c>
      <c r="R247" s="36"/>
      <c r="S247" s="36" t="e">
        <v>#N/A</v>
      </c>
      <c r="T247" s="37" t="s">
        <v>680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1"/>
      <c r="AF247" s="4"/>
      <c r="AG247" s="4"/>
      <c r="AH247" s="30" t="str">
        <f t="shared" si="8"/>
        <v/>
      </c>
      <c r="AI247" s="40" t="s">
        <v>1202</v>
      </c>
      <c r="AJ247" s="41"/>
      <c r="AK247" s="42"/>
      <c r="AL247" s="43"/>
      <c r="AM247" s="44" t="s">
        <v>725</v>
      </c>
      <c r="AN247" s="43"/>
      <c r="AO247" s="44" t="s">
        <v>726</v>
      </c>
      <c r="AP247" s="43"/>
      <c r="AQ247" s="42"/>
      <c r="AR247" s="43"/>
      <c r="AS247" s="42"/>
      <c r="AT247" s="43"/>
      <c r="AU247" s="42"/>
      <c r="AV247" s="43"/>
      <c r="AW247" s="42"/>
      <c r="AX247" s="43"/>
      <c r="AY247" s="42"/>
      <c r="AZ247" s="43"/>
      <c r="BA247" s="42"/>
      <c r="BB247" s="43"/>
      <c r="BC247" s="42"/>
      <c r="BD247" s="43"/>
      <c r="BE247" s="42"/>
      <c r="BF247" s="43"/>
      <c r="BG247" s="42"/>
      <c r="BH247" s="43"/>
    </row>
    <row r="248" ht="42.0" customHeight="1">
      <c r="A248" s="28" t="s">
        <v>53</v>
      </c>
      <c r="B248" s="28"/>
      <c r="C248" s="29" t="s">
        <v>1203</v>
      </c>
      <c r="D248" s="30" t="str">
        <f t="shared" si="1"/>
        <v>Local Market</v>
      </c>
      <c r="E248" s="31" t="s">
        <v>1094</v>
      </c>
      <c r="F248" s="29" t="s">
        <v>648</v>
      </c>
      <c r="G248" s="29" t="s">
        <v>648</v>
      </c>
      <c r="H248" s="32"/>
      <c r="I248" s="28">
        <v>7.0</v>
      </c>
      <c r="J248" s="33"/>
      <c r="K248" s="31" t="s">
        <v>62</v>
      </c>
      <c r="L248" s="31" t="s">
        <v>109</v>
      </c>
      <c r="M248" s="31" t="s">
        <v>168</v>
      </c>
      <c r="N248" s="31" t="s">
        <v>168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>10</v>
      </c>
      <c r="P248" s="29"/>
      <c r="Q248" s="35">
        <f t="shared" si="2"/>
        <v>0</v>
      </c>
      <c r="R248" s="36"/>
      <c r="S248" s="45" t="s">
        <v>1204</v>
      </c>
      <c r="T248" s="37" t="s">
        <v>650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1205</v>
      </c>
      <c r="AJ248" s="41"/>
      <c r="AK248" s="42"/>
      <c r="AL248" s="43"/>
      <c r="AM248" s="44" t="s">
        <v>773</v>
      </c>
      <c r="AN248" s="48" t="s">
        <v>773</v>
      </c>
      <c r="AO248" s="44" t="s">
        <v>1206</v>
      </c>
      <c r="AP248" s="43"/>
      <c r="AQ248" s="42"/>
      <c r="AR248" s="43"/>
      <c r="AS248" s="42"/>
      <c r="AT248" s="43"/>
      <c r="AU248" s="42"/>
      <c r="AV248" s="43"/>
      <c r="AW248" s="42"/>
      <c r="AX248" s="43"/>
      <c r="AY248" s="44" t="s">
        <v>1207</v>
      </c>
      <c r="AZ248" s="43"/>
      <c r="BA248" s="42"/>
      <c r="BB248" s="43"/>
      <c r="BC248" s="42"/>
      <c r="BD248" s="43"/>
      <c r="BE248" s="42"/>
      <c r="BF248" s="43"/>
      <c r="BG248" s="42"/>
      <c r="BH248" s="43"/>
    </row>
    <row r="249" ht="42.0" customHeight="1">
      <c r="A249" s="28" t="s">
        <v>53</v>
      </c>
      <c r="B249" s="33"/>
      <c r="C249" s="29" t="s">
        <v>1208</v>
      </c>
      <c r="D249" s="30" t="str">
        <f t="shared" si="1"/>
        <v>Manufacturing Hub</v>
      </c>
      <c r="E249" s="31" t="s">
        <v>1094</v>
      </c>
      <c r="F249" s="29" t="s">
        <v>648</v>
      </c>
      <c r="G249" s="29" t="s">
        <v>648</v>
      </c>
      <c r="H249" s="32"/>
      <c r="I249" s="28">
        <v>22.0</v>
      </c>
      <c r="J249" s="33"/>
      <c r="K249" s="31" t="s">
        <v>62</v>
      </c>
      <c r="L249" s="31" t="s">
        <v>78</v>
      </c>
      <c r="M249" s="31" t="s">
        <v>168</v>
      </c>
      <c r="N249" s="31" t="s">
        <v>168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0</v>
      </c>
      <c r="P249" s="29"/>
      <c r="Q249" s="35">
        <f t="shared" si="2"/>
        <v>0</v>
      </c>
      <c r="R249" s="36"/>
      <c r="S249" s="36" t="e">
        <v>#N/A</v>
      </c>
      <c r="T249" s="37" t="s">
        <v>650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1209</v>
      </c>
      <c r="AJ249" s="41"/>
      <c r="AK249" s="42"/>
      <c r="AL249" s="43"/>
      <c r="AM249" s="44" t="s">
        <v>1210</v>
      </c>
      <c r="AN249" s="43"/>
      <c r="AO249" s="44" t="s">
        <v>1211</v>
      </c>
      <c r="AP249" s="43"/>
      <c r="AQ249" s="42"/>
      <c r="AR249" s="43"/>
      <c r="AS249" s="42"/>
      <c r="AT249" s="43"/>
      <c r="AU249" s="42"/>
      <c r="AV249" s="43"/>
      <c r="AW249" s="42"/>
      <c r="AX249" s="43"/>
      <c r="AY249" s="44" t="s">
        <v>1193</v>
      </c>
      <c r="AZ249" s="43"/>
      <c r="BA249" s="42"/>
      <c r="BB249" s="43"/>
      <c r="BC249" s="42"/>
      <c r="BD249" s="43"/>
      <c r="BE249" s="42"/>
      <c r="BF249" s="43"/>
      <c r="BG249" s="42"/>
      <c r="BH249" s="43"/>
    </row>
    <row r="250" ht="42.0" customHeight="1">
      <c r="A250" s="28" t="s">
        <v>53</v>
      </c>
      <c r="B250" s="33"/>
      <c r="C250" s="29" t="s">
        <v>1212</v>
      </c>
      <c r="D250" s="30" t="str">
        <f t="shared" si="1"/>
        <v>Heat Reflective Glass</v>
      </c>
      <c r="E250" s="31" t="s">
        <v>1094</v>
      </c>
      <c r="F250" s="29" t="s">
        <v>648</v>
      </c>
      <c r="G250" s="29" t="s">
        <v>648</v>
      </c>
      <c r="H250" s="32"/>
      <c r="I250" s="28">
        <v>12.0</v>
      </c>
      <c r="J250" s="33"/>
      <c r="K250" s="31" t="s">
        <v>62</v>
      </c>
      <c r="L250" s="31"/>
      <c r="M250" s="31" t="s">
        <v>168</v>
      </c>
      <c r="N250" s="31" t="s">
        <v>168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650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1213</v>
      </c>
      <c r="AJ250" s="41"/>
      <c r="AK250" s="42"/>
      <c r="AL250" s="43"/>
      <c r="AM250" s="44" t="s">
        <v>717</v>
      </c>
      <c r="AN250" s="43"/>
      <c r="AO250" s="44" t="s">
        <v>718</v>
      </c>
      <c r="AP250" s="43"/>
      <c r="AQ250" s="42"/>
      <c r="AR250" s="43"/>
      <c r="AS250" s="42"/>
      <c r="AT250" s="43"/>
      <c r="AU250" s="42"/>
      <c r="AV250" s="43"/>
      <c r="AW250" s="42"/>
      <c r="AX250" s="43"/>
      <c r="AY250" s="44" t="s">
        <v>1193</v>
      </c>
      <c r="AZ250" s="43"/>
      <c r="BA250" s="42"/>
      <c r="BB250" s="43"/>
      <c r="BC250" s="42"/>
      <c r="BD250" s="43"/>
      <c r="BE250" s="42"/>
      <c r="BF250" s="43"/>
      <c r="BG250" s="42"/>
      <c r="BH250" s="43"/>
    </row>
    <row r="251" ht="42.0" customHeight="1">
      <c r="A251" s="28" t="s">
        <v>53</v>
      </c>
      <c r="B251" s="33"/>
      <c r="C251" s="29" t="s">
        <v>1214</v>
      </c>
      <c r="D251" s="30" t="str">
        <f t="shared" si="1"/>
        <v>Hematite Mining</v>
      </c>
      <c r="E251" s="31" t="s">
        <v>1094</v>
      </c>
      <c r="F251" s="29" t="s">
        <v>648</v>
      </c>
      <c r="G251" s="29" t="s">
        <v>648</v>
      </c>
      <c r="H251" s="46" t="s">
        <v>167</v>
      </c>
      <c r="I251" s="28">
        <v>28.0</v>
      </c>
      <c r="J251" s="28"/>
      <c r="K251" s="31" t="s">
        <v>62</v>
      </c>
      <c r="L251" s="31" t="s">
        <v>78</v>
      </c>
      <c r="M251" s="31" t="s">
        <v>168</v>
      </c>
      <c r="N251" s="31" t="s">
        <v>168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0</v>
      </c>
      <c r="P251" s="29"/>
      <c r="Q251" s="35">
        <f t="shared" si="2"/>
        <v>0</v>
      </c>
      <c r="R251" s="36"/>
      <c r="S251" s="36" t="e">
        <v>#N/A</v>
      </c>
      <c r="T251" s="37" t="s">
        <v>784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7"/>
      <c r="AF251" s="37"/>
      <c r="AG251" s="31"/>
      <c r="AH251" s="30" t="str">
        <f t="shared" si="8"/>
        <v/>
      </c>
      <c r="AI251" s="40" t="s">
        <v>1215</v>
      </c>
      <c r="AJ251" s="47" t="s">
        <v>1216</v>
      </c>
      <c r="AK251" s="42"/>
      <c r="AL251" s="43"/>
      <c r="AM251" s="44" t="s">
        <v>1217</v>
      </c>
      <c r="AN251" s="48" t="s">
        <v>1217</v>
      </c>
      <c r="AO251" s="44" t="s">
        <v>1218</v>
      </c>
      <c r="AP251" s="48" t="s">
        <v>1219</v>
      </c>
      <c r="AQ251" s="42"/>
      <c r="AR251" s="48"/>
      <c r="AS251" s="42"/>
      <c r="AT251" s="48"/>
      <c r="AU251" s="42"/>
      <c r="AV251" s="48"/>
      <c r="AW251" s="42"/>
      <c r="AX251" s="48"/>
      <c r="AY251" s="44" t="s">
        <v>1193</v>
      </c>
      <c r="AZ251" s="48"/>
      <c r="BA251" s="42"/>
      <c r="BB251" s="48"/>
      <c r="BC251" s="42"/>
      <c r="BD251" s="48"/>
      <c r="BE251" s="42"/>
      <c r="BF251" s="48"/>
      <c r="BG251" s="42"/>
      <c r="BH251" s="48"/>
    </row>
    <row r="252" ht="42.0" customHeight="1">
      <c r="A252" s="28" t="s">
        <v>53</v>
      </c>
      <c r="B252" s="33"/>
      <c r="C252" s="29" t="s">
        <v>1220</v>
      </c>
      <c r="D252" s="30" t="str">
        <f t="shared" si="1"/>
        <v>Hydroponic Gardens</v>
      </c>
      <c r="E252" s="31" t="s">
        <v>1094</v>
      </c>
      <c r="F252" s="29" t="s">
        <v>648</v>
      </c>
      <c r="G252" s="29" t="s">
        <v>648</v>
      </c>
      <c r="H252" s="32"/>
      <c r="I252" s="28">
        <v>28.0</v>
      </c>
      <c r="J252" s="33"/>
      <c r="K252" s="31" t="s">
        <v>62</v>
      </c>
      <c r="L252" s="31" t="s">
        <v>83</v>
      </c>
      <c r="M252" s="31" t="s">
        <v>97</v>
      </c>
      <c r="N252" s="31" t="s">
        <v>168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1,8</v>
      </c>
      <c r="P252" s="29"/>
      <c r="Q252" s="35">
        <f t="shared" si="2"/>
        <v>0</v>
      </c>
      <c r="R252" s="36"/>
      <c r="S252" s="36" t="e">
        <v>#N/A</v>
      </c>
      <c r="T252" s="37" t="s">
        <v>650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1221</v>
      </c>
      <c r="AJ252" s="41"/>
      <c r="AK252" s="42"/>
      <c r="AL252" s="43"/>
      <c r="AM252" s="44" t="s">
        <v>1222</v>
      </c>
      <c r="AN252" s="43"/>
      <c r="AO252" s="44" t="s">
        <v>1223</v>
      </c>
      <c r="AP252" s="43"/>
      <c r="AQ252" s="42"/>
      <c r="AR252" s="43"/>
      <c r="AS252" s="42"/>
      <c r="AT252" s="43"/>
      <c r="AU252" s="42"/>
      <c r="AV252" s="43"/>
      <c r="AW252" s="42"/>
      <c r="AX252" s="43"/>
      <c r="AY252" s="44" t="s">
        <v>1193</v>
      </c>
      <c r="AZ252" s="43"/>
      <c r="BA252" s="42"/>
      <c r="BB252" s="43"/>
      <c r="BC252" s="42"/>
      <c r="BD252" s="43"/>
      <c r="BE252" s="42"/>
      <c r="BF252" s="43"/>
      <c r="BG252" s="42"/>
      <c r="BH252" s="43"/>
    </row>
    <row r="253" ht="42.0" customHeight="1">
      <c r="A253" s="28" t="s">
        <v>53</v>
      </c>
      <c r="B253" s="33"/>
      <c r="C253" s="29" t="s">
        <v>1224</v>
      </c>
      <c r="D253" s="30" t="str">
        <f t="shared" si="1"/>
        <v>Ilmenite Deposits</v>
      </c>
      <c r="E253" s="31" t="s">
        <v>1094</v>
      </c>
      <c r="F253" s="29" t="s">
        <v>167</v>
      </c>
      <c r="G253" s="29" t="s">
        <v>167</v>
      </c>
      <c r="H253" s="32"/>
      <c r="I253" s="28">
        <v>16.0</v>
      </c>
      <c r="J253" s="33"/>
      <c r="K253" s="31" t="s">
        <v>62</v>
      </c>
      <c r="L253" s="31" t="s">
        <v>83</v>
      </c>
      <c r="M253" s="31" t="s">
        <v>168</v>
      </c>
      <c r="N253" s="31" t="s">
        <v>168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>1</v>
      </c>
      <c r="P253" s="29"/>
      <c r="Q253" s="35">
        <f t="shared" si="2"/>
        <v>0</v>
      </c>
      <c r="R253" s="36"/>
      <c r="S253" s="36" t="e">
        <v>#N/A</v>
      </c>
      <c r="T253" s="37" t="s">
        <v>680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1225</v>
      </c>
      <c r="AJ253" s="41"/>
      <c r="AK253" s="42"/>
      <c r="AL253" s="43"/>
      <c r="AM253" s="44" t="s">
        <v>682</v>
      </c>
      <c r="AN253" s="43"/>
      <c r="AO253" s="44" t="s">
        <v>1226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2"/>
      <c r="AZ253" s="43"/>
      <c r="BA253" s="42"/>
      <c r="BB253" s="43"/>
      <c r="BC253" s="42"/>
      <c r="BD253" s="43"/>
      <c r="BE253" s="42"/>
      <c r="BF253" s="43"/>
      <c r="BG253" s="42"/>
      <c r="BH253" s="43"/>
    </row>
    <row r="254" ht="42.0" customHeight="1">
      <c r="A254" s="28" t="s">
        <v>53</v>
      </c>
      <c r="B254" s="33"/>
      <c r="C254" s="29" t="s">
        <v>1227</v>
      </c>
      <c r="D254" s="30" t="str">
        <f t="shared" si="1"/>
        <v>Industrial Complex</v>
      </c>
      <c r="E254" s="31" t="s">
        <v>1094</v>
      </c>
      <c r="F254" s="29" t="s">
        <v>648</v>
      </c>
      <c r="G254" s="29" t="s">
        <v>648</v>
      </c>
      <c r="H254" s="32"/>
      <c r="I254" s="28">
        <v>29.0</v>
      </c>
      <c r="J254" s="28"/>
      <c r="K254" s="31" t="s">
        <v>62</v>
      </c>
      <c r="L254" s="31" t="s">
        <v>78</v>
      </c>
      <c r="M254" s="31" t="s">
        <v>93</v>
      </c>
      <c r="N254" s="31" t="s">
        <v>168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0,3</v>
      </c>
      <c r="P254" s="29"/>
      <c r="Q254" s="35">
        <f t="shared" si="2"/>
        <v>0</v>
      </c>
      <c r="R254" s="36"/>
      <c r="S254" s="36" t="e">
        <v>#N/A</v>
      </c>
      <c r="T254" s="37" t="s">
        <v>650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1228</v>
      </c>
      <c r="AJ254" s="47" t="s">
        <v>1229</v>
      </c>
      <c r="AK254" s="42"/>
      <c r="AL254" s="43"/>
      <c r="AM254" s="44" t="s">
        <v>873</v>
      </c>
      <c r="AN254" s="48" t="s">
        <v>1230</v>
      </c>
      <c r="AO254" s="44" t="s">
        <v>1231</v>
      </c>
      <c r="AP254" s="48" t="s">
        <v>1232</v>
      </c>
      <c r="AQ254" s="44"/>
      <c r="AR254" s="48"/>
      <c r="AS254" s="44"/>
      <c r="AT254" s="48"/>
      <c r="AU254" s="44"/>
      <c r="AV254" s="48"/>
      <c r="AW254" s="44"/>
      <c r="AX254" s="48"/>
      <c r="AY254" s="44" t="s">
        <v>1193</v>
      </c>
      <c r="AZ254" s="48" t="s">
        <v>1194</v>
      </c>
      <c r="BA254" s="44"/>
      <c r="BB254" s="48"/>
      <c r="BC254" s="44"/>
      <c r="BD254" s="48"/>
      <c r="BE254" s="44"/>
      <c r="BF254" s="48"/>
      <c r="BG254" s="44"/>
      <c r="BH254" s="48"/>
    </row>
    <row r="255" ht="42.0" customHeight="1">
      <c r="A255" s="28" t="s">
        <v>53</v>
      </c>
      <c r="B255" s="33"/>
      <c r="C255" s="29" t="s">
        <v>1233</v>
      </c>
      <c r="D255" s="30" t="str">
        <f t="shared" si="1"/>
        <v>Martian Museum</v>
      </c>
      <c r="E255" s="31" t="s">
        <v>1094</v>
      </c>
      <c r="F255" s="29" t="s">
        <v>648</v>
      </c>
      <c r="G255" s="29" t="s">
        <v>648</v>
      </c>
      <c r="H255" s="32"/>
      <c r="I255" s="28">
        <v>12.0</v>
      </c>
      <c r="J255" s="33"/>
      <c r="K255" s="31" t="s">
        <v>62</v>
      </c>
      <c r="L255" s="31" t="s">
        <v>78</v>
      </c>
      <c r="M255" s="31" t="s">
        <v>168</v>
      </c>
      <c r="N255" s="31" t="s">
        <v>168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 t="e">
        <v>#N/A</v>
      </c>
      <c r="T255" s="37" t="s">
        <v>650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1234</v>
      </c>
      <c r="AJ255" s="41"/>
      <c r="AK255" s="42"/>
      <c r="AL255" s="43"/>
      <c r="AM255" s="44" t="s">
        <v>1235</v>
      </c>
      <c r="AN255" s="43"/>
      <c r="AO255" s="44" t="s">
        <v>1236</v>
      </c>
      <c r="AP255" s="43"/>
      <c r="AQ255" s="42"/>
      <c r="AR255" s="43"/>
      <c r="AS255" s="42"/>
      <c r="AT255" s="43"/>
      <c r="AU255" s="42"/>
      <c r="AV255" s="43"/>
      <c r="AW255" s="42"/>
      <c r="AX255" s="43"/>
      <c r="AY255" s="44" t="s">
        <v>1193</v>
      </c>
      <c r="AZ255" s="43"/>
      <c r="BA255" s="42"/>
      <c r="BB255" s="43"/>
      <c r="BC255" s="42"/>
      <c r="BD255" s="43"/>
      <c r="BE255" s="42"/>
      <c r="BF255" s="43"/>
      <c r="BG255" s="42"/>
      <c r="BH255" s="43"/>
    </row>
    <row r="256" ht="42.0" customHeight="1">
      <c r="A256" s="28" t="s">
        <v>53</v>
      </c>
      <c r="B256" s="33"/>
      <c r="C256" s="29" t="s">
        <v>1237</v>
      </c>
      <c r="D256" s="30" t="str">
        <f t="shared" si="1"/>
        <v>Metallurgy</v>
      </c>
      <c r="E256" s="31" t="s">
        <v>1094</v>
      </c>
      <c r="F256" s="29" t="s">
        <v>167</v>
      </c>
      <c r="G256" s="29" t="s">
        <v>167</v>
      </c>
      <c r="H256" s="32"/>
      <c r="I256" s="28">
        <v>19.0</v>
      </c>
      <c r="J256" s="33"/>
      <c r="K256" s="31" t="s">
        <v>62</v>
      </c>
      <c r="L256" s="31" t="s">
        <v>87</v>
      </c>
      <c r="M256" s="31" t="s">
        <v>83</v>
      </c>
      <c r="N256" s="31" t="s">
        <v>168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2,1</v>
      </c>
      <c r="P256" s="29"/>
      <c r="Q256" s="35">
        <f t="shared" si="2"/>
        <v>0</v>
      </c>
      <c r="R256" s="36"/>
      <c r="S256" s="36" t="e">
        <v>#N/A</v>
      </c>
      <c r="T256" s="37" t="s">
        <v>680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1238</v>
      </c>
      <c r="AJ256" s="41"/>
      <c r="AK256" s="42"/>
      <c r="AL256" s="43"/>
      <c r="AM256" s="44" t="s">
        <v>686</v>
      </c>
      <c r="AN256" s="43"/>
      <c r="AO256" s="44" t="s">
        <v>1239</v>
      </c>
      <c r="AP256" s="43"/>
      <c r="AQ256" s="42"/>
      <c r="AR256" s="43"/>
      <c r="AS256" s="42"/>
      <c r="AT256" s="43"/>
      <c r="AU256" s="42"/>
      <c r="AV256" s="43"/>
      <c r="AW256" s="42"/>
      <c r="AX256" s="43"/>
      <c r="AY256" s="44" t="s">
        <v>1193</v>
      </c>
      <c r="AZ256" s="43"/>
      <c r="BA256" s="42"/>
      <c r="BB256" s="43"/>
      <c r="BC256" s="42"/>
      <c r="BD256" s="43"/>
      <c r="BE256" s="42"/>
      <c r="BF256" s="43"/>
      <c r="BG256" s="42"/>
      <c r="BH256" s="43"/>
    </row>
    <row r="257" ht="42.0" customHeight="1">
      <c r="A257" s="28" t="s">
        <v>53</v>
      </c>
      <c r="B257" s="33"/>
      <c r="C257" s="29" t="s">
        <v>1240</v>
      </c>
      <c r="D257" s="30" t="str">
        <f t="shared" si="1"/>
        <v>Award Winning Reflector Material</v>
      </c>
      <c r="E257" s="31" t="s">
        <v>1094</v>
      </c>
      <c r="F257" s="29" t="s">
        <v>648</v>
      </c>
      <c r="G257" s="29" t="s">
        <v>648</v>
      </c>
      <c r="H257" s="32"/>
      <c r="I257" s="28">
        <v>14.0</v>
      </c>
      <c r="J257" s="28"/>
      <c r="K257" s="31" t="s">
        <v>62</v>
      </c>
      <c r="L257" s="31" t="s">
        <v>78</v>
      </c>
      <c r="M257" s="31" t="s">
        <v>93</v>
      </c>
      <c r="N257" s="31" t="s">
        <v>168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650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1241</v>
      </c>
      <c r="AJ257" s="47" t="s">
        <v>1242</v>
      </c>
      <c r="AK257" s="42"/>
      <c r="AL257" s="43"/>
      <c r="AM257" s="44" t="s">
        <v>740</v>
      </c>
      <c r="AN257" s="48" t="s">
        <v>810</v>
      </c>
      <c r="AO257" s="44" t="s">
        <v>811</v>
      </c>
      <c r="AP257" s="48" t="s">
        <v>812</v>
      </c>
      <c r="AQ257" s="44"/>
      <c r="AR257" s="48"/>
      <c r="AS257" s="44"/>
      <c r="AT257" s="48"/>
      <c r="AU257" s="44"/>
      <c r="AV257" s="48"/>
      <c r="AW257" s="44"/>
      <c r="AX257" s="48"/>
      <c r="AY257" s="44" t="s">
        <v>1243</v>
      </c>
      <c r="AZ257" s="48" t="s">
        <v>1244</v>
      </c>
      <c r="BA257" s="44"/>
      <c r="BB257" s="48"/>
      <c r="BC257" s="44"/>
      <c r="BD257" s="48"/>
      <c r="BE257" s="44"/>
      <c r="BF257" s="48"/>
      <c r="BG257" s="44"/>
      <c r="BH257" s="48"/>
    </row>
    <row r="258" ht="42.0" customHeight="1">
      <c r="A258" s="28" t="s">
        <v>53</v>
      </c>
      <c r="B258" s="33"/>
      <c r="C258" s="29" t="s">
        <v>1245</v>
      </c>
      <c r="D258" s="30" t="str">
        <f t="shared" si="1"/>
        <v>Oxidation Byproducts</v>
      </c>
      <c r="E258" s="31" t="s">
        <v>1094</v>
      </c>
      <c r="F258" s="29" t="s">
        <v>648</v>
      </c>
      <c r="G258" s="29" t="s">
        <v>648</v>
      </c>
      <c r="H258" s="32"/>
      <c r="I258" s="28">
        <v>19.0</v>
      </c>
      <c r="J258" s="33"/>
      <c r="K258" s="31" t="s">
        <v>62</v>
      </c>
      <c r="L258" s="31" t="s">
        <v>78</v>
      </c>
      <c r="M258" s="31" t="s">
        <v>93</v>
      </c>
      <c r="N258" s="31" t="s">
        <v>168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650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1246</v>
      </c>
      <c r="AJ258" s="41"/>
      <c r="AK258" s="42"/>
      <c r="AL258" s="43"/>
      <c r="AM258" s="44" t="s">
        <v>796</v>
      </c>
      <c r="AN258" s="43"/>
      <c r="AO258" s="44" t="s">
        <v>990</v>
      </c>
      <c r="AP258" s="43"/>
      <c r="AQ258" s="42"/>
      <c r="AR258" s="43"/>
      <c r="AS258" s="42"/>
      <c r="AT258" s="43"/>
      <c r="AU258" s="42"/>
      <c r="AV258" s="43"/>
      <c r="AW258" s="42"/>
      <c r="AX258" s="43"/>
      <c r="AY258" s="44" t="s">
        <v>1193</v>
      </c>
      <c r="AZ258" s="43"/>
      <c r="BA258" s="42"/>
      <c r="BB258" s="43"/>
      <c r="BC258" s="42"/>
      <c r="BD258" s="43"/>
      <c r="BE258" s="42"/>
      <c r="BF258" s="43"/>
      <c r="BG258" s="42"/>
      <c r="BH258" s="43"/>
    </row>
    <row r="259" ht="42.0" customHeight="1">
      <c r="A259" s="28" t="s">
        <v>53</v>
      </c>
      <c r="B259" s="33"/>
      <c r="C259" s="29" t="s">
        <v>1247</v>
      </c>
      <c r="D259" s="30" t="str">
        <f t="shared" si="1"/>
        <v>Perfluorocarbon Production</v>
      </c>
      <c r="E259" s="31" t="s">
        <v>1094</v>
      </c>
      <c r="F259" s="29" t="s">
        <v>648</v>
      </c>
      <c r="G259" s="29" t="s">
        <v>648</v>
      </c>
      <c r="H259" s="32"/>
      <c r="I259" s="28">
        <v>10.0</v>
      </c>
      <c r="J259" s="28"/>
      <c r="K259" s="31" t="s">
        <v>62</v>
      </c>
      <c r="L259" s="31" t="s">
        <v>78</v>
      </c>
      <c r="M259" s="31" t="s">
        <v>168</v>
      </c>
      <c r="N259" s="31" t="s">
        <v>168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650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7"/>
      <c r="AF259" s="37"/>
      <c r="AG259" s="31"/>
      <c r="AH259" s="30" t="str">
        <f t="shared" si="8"/>
        <v/>
      </c>
      <c r="AI259" s="40" t="s">
        <v>1248</v>
      </c>
      <c r="AJ259" s="47" t="s">
        <v>1249</v>
      </c>
      <c r="AK259" s="42"/>
      <c r="AL259" s="43"/>
      <c r="AM259" s="44" t="s">
        <v>717</v>
      </c>
      <c r="AN259" s="48" t="s">
        <v>717</v>
      </c>
      <c r="AO259" s="44" t="s">
        <v>1250</v>
      </c>
      <c r="AP259" s="48" t="s">
        <v>1251</v>
      </c>
      <c r="AQ259" s="44"/>
      <c r="AR259" s="48"/>
      <c r="AS259" s="44"/>
      <c r="AT259" s="48"/>
      <c r="AU259" s="44"/>
      <c r="AV259" s="48"/>
      <c r="AW259" s="44"/>
      <c r="AX259" s="48"/>
      <c r="AY259" s="44" t="s">
        <v>1112</v>
      </c>
      <c r="AZ259" s="48" t="s">
        <v>1252</v>
      </c>
      <c r="BA259" s="44"/>
      <c r="BB259" s="48"/>
      <c r="BC259" s="44"/>
      <c r="BD259" s="48"/>
      <c r="BE259" s="44"/>
      <c r="BF259" s="48"/>
      <c r="BG259" s="44"/>
      <c r="BH259" s="48"/>
    </row>
    <row r="260" ht="42.0" customHeight="1">
      <c r="A260" s="28" t="s">
        <v>53</v>
      </c>
      <c r="B260" s="33"/>
      <c r="C260" s="29" t="s">
        <v>1253</v>
      </c>
      <c r="D260" s="30" t="str">
        <f t="shared" si="1"/>
        <v>Magnetic Field Generator</v>
      </c>
      <c r="E260" s="31" t="s">
        <v>1094</v>
      </c>
      <c r="F260" s="29" t="s">
        <v>648</v>
      </c>
      <c r="G260" s="29" t="s">
        <v>648</v>
      </c>
      <c r="H260" s="32"/>
      <c r="I260" s="28">
        <v>18.0</v>
      </c>
      <c r="J260" s="33"/>
      <c r="K260" s="31" t="s">
        <v>62</v>
      </c>
      <c r="L260" s="31" t="s">
        <v>78</v>
      </c>
      <c r="M260" s="31" t="s">
        <v>168</v>
      </c>
      <c r="N260" s="31" t="s">
        <v>168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</v>
      </c>
      <c r="P260" s="29"/>
      <c r="Q260" s="35">
        <f t="shared" si="2"/>
        <v>0</v>
      </c>
      <c r="R260" s="36"/>
      <c r="S260" s="36" t="e">
        <v>#N/A</v>
      </c>
      <c r="T260" s="37" t="s">
        <v>650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1254</v>
      </c>
      <c r="AJ260" s="41"/>
      <c r="AK260" s="42"/>
      <c r="AL260" s="43"/>
      <c r="AM260" s="44" t="s">
        <v>323</v>
      </c>
      <c r="AN260" s="43"/>
      <c r="AO260" s="44" t="s">
        <v>652</v>
      </c>
      <c r="AP260" s="43"/>
      <c r="AQ260" s="42"/>
      <c r="AR260" s="43"/>
      <c r="AS260" s="42"/>
      <c r="AT260" s="43"/>
      <c r="AU260" s="42"/>
      <c r="AV260" s="43"/>
      <c r="AW260" s="42"/>
      <c r="AX260" s="43"/>
      <c r="AY260" s="44" t="s">
        <v>1193</v>
      </c>
      <c r="AZ260" s="43"/>
      <c r="BA260" s="42"/>
      <c r="BB260" s="43"/>
      <c r="BC260" s="42"/>
      <c r="BD260" s="43"/>
      <c r="BE260" s="42"/>
      <c r="BF260" s="43"/>
      <c r="BG260" s="42"/>
      <c r="BH260" s="43"/>
    </row>
    <row r="261" ht="42.0" customHeight="1">
      <c r="A261" s="28" t="s">
        <v>53</v>
      </c>
      <c r="B261" s="28"/>
      <c r="C261" s="29" t="s">
        <v>1255</v>
      </c>
      <c r="D261" s="30" t="str">
        <f t="shared" si="1"/>
        <v>Political Influence</v>
      </c>
      <c r="E261" s="31" t="s">
        <v>1094</v>
      </c>
      <c r="F261" s="29" t="s">
        <v>648</v>
      </c>
      <c r="G261" s="29" t="s">
        <v>648</v>
      </c>
      <c r="H261" s="32"/>
      <c r="I261" s="28">
        <v>10.0</v>
      </c>
      <c r="J261" s="33"/>
      <c r="K261" s="31" t="s">
        <v>62</v>
      </c>
      <c r="L261" s="31" t="s">
        <v>109</v>
      </c>
      <c r="M261" s="31" t="s">
        <v>168</v>
      </c>
      <c r="N261" s="31" t="s">
        <v>168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10</v>
      </c>
      <c r="P261" s="29"/>
      <c r="Q261" s="35">
        <f t="shared" si="2"/>
        <v>0</v>
      </c>
      <c r="R261" s="36"/>
      <c r="S261" s="45" t="s">
        <v>1256</v>
      </c>
      <c r="T261" s="37" t="s">
        <v>650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1257</v>
      </c>
      <c r="AJ261" s="41"/>
      <c r="AK261" s="42"/>
      <c r="AL261" s="43"/>
      <c r="AM261" s="44" t="s">
        <v>701</v>
      </c>
      <c r="AN261" s="48" t="s">
        <v>701</v>
      </c>
      <c r="AO261" s="44" t="s">
        <v>702</v>
      </c>
      <c r="AP261" s="43"/>
      <c r="AQ261" s="42"/>
      <c r="AR261" s="43"/>
      <c r="AS261" s="42"/>
      <c r="AT261" s="43"/>
      <c r="AU261" s="42"/>
      <c r="AV261" s="43"/>
      <c r="AW261" s="42"/>
      <c r="AX261" s="43"/>
      <c r="AY261" s="44" t="s">
        <v>1207</v>
      </c>
      <c r="AZ261" s="43"/>
      <c r="BA261" s="42"/>
      <c r="BB261" s="43"/>
      <c r="BC261" s="42"/>
      <c r="BD261" s="43"/>
      <c r="BE261" s="42"/>
      <c r="BF261" s="43"/>
      <c r="BG261" s="42"/>
      <c r="BH261" s="43"/>
    </row>
    <row r="262" ht="42.0" customHeight="1">
      <c r="A262" s="28" t="s">
        <v>53</v>
      </c>
      <c r="B262" s="33"/>
      <c r="C262" s="29" t="s">
        <v>1258</v>
      </c>
      <c r="D262" s="30" t="str">
        <f t="shared" si="1"/>
        <v>Biological Factories</v>
      </c>
      <c r="E262" s="31" t="s">
        <v>1094</v>
      </c>
      <c r="F262" s="29" t="s">
        <v>648</v>
      </c>
      <c r="G262" s="29" t="s">
        <v>648</v>
      </c>
      <c r="H262" s="32"/>
      <c r="I262" s="28">
        <v>16.0</v>
      </c>
      <c r="J262" s="28"/>
      <c r="K262" s="31" t="s">
        <v>62</v>
      </c>
      <c r="L262" s="31" t="s">
        <v>78</v>
      </c>
      <c r="M262" s="31" t="s">
        <v>100</v>
      </c>
      <c r="N262" s="31" t="s">
        <v>168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0,6</v>
      </c>
      <c r="P262" s="29"/>
      <c r="Q262" s="35">
        <f t="shared" si="2"/>
        <v>0</v>
      </c>
      <c r="R262" s="36"/>
      <c r="S262" s="36" t="e">
        <v>#N/A</v>
      </c>
      <c r="T262" s="37" t="s">
        <v>650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1259</v>
      </c>
      <c r="AJ262" s="47" t="s">
        <v>1260</v>
      </c>
      <c r="AK262" s="42"/>
      <c r="AL262" s="43"/>
      <c r="AM262" s="44" t="s">
        <v>323</v>
      </c>
      <c r="AN262" s="48" t="s">
        <v>323</v>
      </c>
      <c r="AO262" s="44" t="s">
        <v>825</v>
      </c>
      <c r="AP262" s="48" t="s">
        <v>673</v>
      </c>
      <c r="AQ262" s="44"/>
      <c r="AR262" s="48"/>
      <c r="AS262" s="44"/>
      <c r="AT262" s="48"/>
      <c r="AU262" s="44"/>
      <c r="AV262" s="48"/>
      <c r="AW262" s="44"/>
      <c r="AX262" s="48"/>
      <c r="AY262" s="44" t="s">
        <v>1261</v>
      </c>
      <c r="AZ262" s="48" t="s">
        <v>1262</v>
      </c>
      <c r="BA262" s="44"/>
      <c r="BB262" s="48"/>
      <c r="BC262" s="44"/>
      <c r="BD262" s="48"/>
      <c r="BE262" s="44"/>
      <c r="BF262" s="48"/>
      <c r="BG262" s="44"/>
      <c r="BH262" s="48"/>
    </row>
    <row r="263" ht="42.0" customHeight="1">
      <c r="A263" s="28" t="s">
        <v>53</v>
      </c>
      <c r="B263" s="33"/>
      <c r="C263" s="29" t="s">
        <v>1263</v>
      </c>
      <c r="D263" s="30" t="str">
        <f t="shared" si="1"/>
        <v>Nuclear Detonation Site</v>
      </c>
      <c r="E263" s="31" t="s">
        <v>1094</v>
      </c>
      <c r="F263" s="29" t="s">
        <v>648</v>
      </c>
      <c r="G263" s="29" t="s">
        <v>648</v>
      </c>
      <c r="H263" s="32"/>
      <c r="I263" s="28">
        <v>12.0</v>
      </c>
      <c r="J263" s="33"/>
      <c r="K263" s="31" t="s">
        <v>62</v>
      </c>
      <c r="L263" s="31"/>
      <c r="M263" s="31" t="s">
        <v>168</v>
      </c>
      <c r="N263" s="31" t="s">
        <v>168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/>
      </c>
      <c r="P263" s="29"/>
      <c r="Q263" s="35">
        <f t="shared" si="2"/>
        <v>0</v>
      </c>
      <c r="R263" s="36"/>
      <c r="S263" s="36" t="e">
        <v>#N/A</v>
      </c>
      <c r="T263" s="37" t="s">
        <v>650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1264</v>
      </c>
      <c r="AJ263" s="41"/>
      <c r="AK263" s="42"/>
      <c r="AL263" s="43"/>
      <c r="AM263" s="44" t="s">
        <v>740</v>
      </c>
      <c r="AN263" s="43"/>
      <c r="AO263" s="44" t="s">
        <v>811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2"/>
      <c r="AZ263" s="43"/>
      <c r="BA263" s="42"/>
      <c r="BB263" s="43"/>
      <c r="BC263" s="42"/>
      <c r="BD263" s="43"/>
      <c r="BE263" s="42"/>
      <c r="BF263" s="43"/>
      <c r="BG263" s="42"/>
      <c r="BH263" s="43"/>
    </row>
    <row r="264" ht="42.0" customHeight="1">
      <c r="A264" s="28" t="s">
        <v>53</v>
      </c>
      <c r="B264" s="33"/>
      <c r="C264" s="29" t="s">
        <v>1265</v>
      </c>
      <c r="D264" s="30" t="str">
        <f t="shared" si="1"/>
        <v>Warehouses</v>
      </c>
      <c r="E264" s="31" t="s">
        <v>1094</v>
      </c>
      <c r="F264" s="29" t="s">
        <v>648</v>
      </c>
      <c r="G264" s="29" t="s">
        <v>648</v>
      </c>
      <c r="H264" s="32"/>
      <c r="I264" s="28">
        <v>17.0</v>
      </c>
      <c r="J264" s="33"/>
      <c r="K264" s="31" t="s">
        <v>62</v>
      </c>
      <c r="L264" s="31" t="s">
        <v>78</v>
      </c>
      <c r="M264" s="31" t="s">
        <v>168</v>
      </c>
      <c r="N264" s="31" t="s">
        <v>168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650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1266</v>
      </c>
      <c r="AJ264" s="41"/>
      <c r="AK264" s="42"/>
      <c r="AL264" s="43"/>
      <c r="AM264" s="44" t="s">
        <v>773</v>
      </c>
      <c r="AN264" s="48" t="s">
        <v>773</v>
      </c>
      <c r="AO264" s="44" t="s">
        <v>1206</v>
      </c>
      <c r="AP264" s="43"/>
      <c r="AQ264" s="42"/>
      <c r="AR264" s="43"/>
      <c r="AS264" s="42"/>
      <c r="AT264" s="43"/>
      <c r="AU264" s="42"/>
      <c r="AV264" s="43"/>
      <c r="AW264" s="42"/>
      <c r="AX264" s="43"/>
      <c r="AY264" s="44" t="s">
        <v>1193</v>
      </c>
      <c r="AZ264" s="43"/>
      <c r="BA264" s="42"/>
      <c r="BB264" s="43"/>
      <c r="BC264" s="42"/>
      <c r="BD264" s="43"/>
      <c r="BE264" s="42"/>
      <c r="BF264" s="43"/>
      <c r="BG264" s="42"/>
      <c r="BH264" s="43"/>
    </row>
    <row r="265" ht="42.0" customHeight="1">
      <c r="A265" s="28" t="s">
        <v>58</v>
      </c>
      <c r="B265" s="28" t="s">
        <v>1267</v>
      </c>
      <c r="C265" s="29" t="s">
        <v>1268</v>
      </c>
      <c r="D265" s="30" t="str">
        <f t="shared" si="1"/>
        <v>Adaptation Technology</v>
      </c>
      <c r="E265" s="37" t="s">
        <v>1269</v>
      </c>
      <c r="F265" s="29" t="s">
        <v>167</v>
      </c>
      <c r="G265" s="29" t="s">
        <v>167</v>
      </c>
      <c r="H265" s="32"/>
      <c r="I265" s="33">
        <v>12.0</v>
      </c>
      <c r="J265" s="33"/>
      <c r="K265" s="31" t="s">
        <v>64</v>
      </c>
      <c r="L265" s="31" t="s">
        <v>87</v>
      </c>
      <c r="M265" s="31" t="s">
        <v>168</v>
      </c>
      <c r="N265" s="31" t="s">
        <v>168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2</v>
      </c>
      <c r="P265" s="34">
        <v>1.0</v>
      </c>
      <c r="Q265" s="35">
        <f t="shared" si="2"/>
        <v>0</v>
      </c>
      <c r="R265" s="36"/>
      <c r="S265" s="36" t="s">
        <v>169</v>
      </c>
      <c r="T265" s="37" t="s">
        <v>170</v>
      </c>
      <c r="U265" s="31"/>
      <c r="V265" s="37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38"/>
      <c r="AD265" s="32"/>
      <c r="AE265" s="39"/>
      <c r="AF265" s="4"/>
      <c r="AG265" s="39"/>
      <c r="AH265" s="30" t="str">
        <f t="shared" si="8"/>
        <v/>
      </c>
      <c r="AI265" s="40" t="s">
        <v>171</v>
      </c>
      <c r="AJ265" s="41"/>
      <c r="AK265" s="42"/>
      <c r="AL265" s="43"/>
      <c r="AM265" s="44" t="s">
        <v>172</v>
      </c>
      <c r="AN265" s="43"/>
      <c r="AO265" s="44" t="s">
        <v>173</v>
      </c>
      <c r="AP265" s="43"/>
      <c r="AQ265" s="42"/>
      <c r="AR265" s="43"/>
      <c r="AS265" s="42"/>
      <c r="AT265" s="43"/>
      <c r="AU265" s="42"/>
      <c r="AV265" s="43"/>
      <c r="AW265" s="42"/>
      <c r="AX265" s="43"/>
      <c r="AY265" s="42"/>
      <c r="AZ265" s="43"/>
      <c r="BA265" s="42"/>
      <c r="BB265" s="43"/>
      <c r="BC265" s="42"/>
      <c r="BD265" s="43"/>
      <c r="BE265" s="42"/>
      <c r="BF265" s="43"/>
      <c r="BG265" s="42"/>
      <c r="BH265" s="43"/>
    </row>
    <row r="266" ht="42.0" customHeight="1">
      <c r="A266" s="28" t="s">
        <v>58</v>
      </c>
      <c r="B266" s="28" t="s">
        <v>1267</v>
      </c>
      <c r="C266" s="29" t="s">
        <v>1270</v>
      </c>
      <c r="D266" s="30" t="str">
        <f t="shared" si="1"/>
        <v>Special Design</v>
      </c>
      <c r="E266" s="31" t="s">
        <v>1269</v>
      </c>
      <c r="F266" s="29"/>
      <c r="G266" s="29"/>
      <c r="H266" s="32"/>
      <c r="I266" s="33">
        <v>25.0</v>
      </c>
      <c r="J266" s="33"/>
      <c r="K266" s="31" t="s">
        <v>65</v>
      </c>
      <c r="L266" s="31" t="s">
        <v>112</v>
      </c>
      <c r="M266" s="31" t="s">
        <v>168</v>
      </c>
      <c r="N266" s="31" t="s">
        <v>168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9</v>
      </c>
      <c r="P266" s="29"/>
      <c r="Q266" s="35">
        <f t="shared" si="2"/>
        <v>0</v>
      </c>
      <c r="R266" s="36"/>
      <c r="S266" s="36" t="s">
        <v>634</v>
      </c>
      <c r="T266" s="31"/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635</v>
      </c>
      <c r="AJ266" s="41"/>
      <c r="AK266" s="42"/>
      <c r="AL266" s="43"/>
      <c r="AM266" s="42"/>
      <c r="AN266" s="43"/>
      <c r="AO266" s="42"/>
      <c r="AP266" s="43"/>
      <c r="AQ266" s="42"/>
      <c r="AR266" s="43"/>
      <c r="AS266" s="42"/>
      <c r="AT266" s="43"/>
      <c r="AU266" s="42"/>
      <c r="AV266" s="43"/>
      <c r="AW266" s="42"/>
      <c r="AX266" s="43"/>
      <c r="AY266" s="42" t="s">
        <v>634</v>
      </c>
      <c r="AZ266" s="43"/>
      <c r="BA266" s="42"/>
      <c r="BB266" s="43"/>
      <c r="BC266" s="42"/>
      <c r="BD266" s="43"/>
      <c r="BE266" s="42"/>
      <c r="BF266" s="43"/>
      <c r="BG266" s="42"/>
      <c r="BH266" s="43"/>
    </row>
    <row r="267" ht="42.0" customHeight="1">
      <c r="A267" s="28" t="s">
        <v>53</v>
      </c>
      <c r="B267" s="28"/>
      <c r="C267" s="29" t="s">
        <v>1271</v>
      </c>
      <c r="D267" s="30" t="str">
        <f t="shared" si="1"/>
        <v>Cargo Ships</v>
      </c>
      <c r="E267" s="31" t="s">
        <v>1269</v>
      </c>
      <c r="F267" s="29"/>
      <c r="G267" s="29"/>
      <c r="H267" s="32"/>
      <c r="I267" s="28">
        <v>15.0</v>
      </c>
      <c r="J267" s="33"/>
      <c r="K267" s="31" t="s">
        <v>64</v>
      </c>
      <c r="L267" s="31"/>
      <c r="M267" s="31" t="s">
        <v>168</v>
      </c>
      <c r="N267" s="31" t="s">
        <v>168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170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1272</v>
      </c>
      <c r="AJ267" s="41"/>
      <c r="AK267" s="42"/>
      <c r="AL267" s="43"/>
      <c r="AM267" s="44" t="s">
        <v>1273</v>
      </c>
      <c r="AN267" s="43"/>
      <c r="AO267" s="44" t="s">
        <v>1274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  <c r="BE267" s="42"/>
      <c r="BF267" s="43"/>
      <c r="BG267" s="42"/>
      <c r="BH267" s="43"/>
    </row>
    <row r="268" ht="42.0" customHeight="1">
      <c r="A268" s="28" t="s">
        <v>53</v>
      </c>
      <c r="B268" s="28"/>
      <c r="C268" s="29" t="s">
        <v>1275</v>
      </c>
      <c r="D268" s="30" t="str">
        <f t="shared" si="1"/>
        <v>Interplanetary Superhighway</v>
      </c>
      <c r="E268" s="31" t="s">
        <v>1269</v>
      </c>
      <c r="F268" s="29" t="s">
        <v>177</v>
      </c>
      <c r="G268" s="29" t="s">
        <v>177</v>
      </c>
      <c r="H268" s="32"/>
      <c r="I268" s="28">
        <v>15.0</v>
      </c>
      <c r="J268" s="28"/>
      <c r="K268" s="31" t="s">
        <v>64</v>
      </c>
      <c r="L268" s="31" t="s">
        <v>87</v>
      </c>
      <c r="M268" s="31" t="s">
        <v>83</v>
      </c>
      <c r="N268" s="31" t="s">
        <v>98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2,1,4</v>
      </c>
      <c r="P268" s="29"/>
      <c r="Q268" s="35">
        <f t="shared" si="2"/>
        <v>0</v>
      </c>
      <c r="R268" s="36"/>
      <c r="S268" s="36" t="e">
        <v>#N/A</v>
      </c>
      <c r="T268" s="37" t="s">
        <v>179</v>
      </c>
      <c r="U268" s="37" t="s">
        <v>207</v>
      </c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7"/>
      <c r="AF268" s="37"/>
      <c r="AG268" s="31"/>
      <c r="AH268" s="30" t="str">
        <f t="shared" si="8"/>
        <v/>
      </c>
      <c r="AI268" s="40" t="s">
        <v>1276</v>
      </c>
      <c r="AJ268" s="47" t="s">
        <v>1277</v>
      </c>
      <c r="AK268" s="42"/>
      <c r="AL268" s="43"/>
      <c r="AM268" s="44" t="s">
        <v>1278</v>
      </c>
      <c r="AN268" s="48" t="s">
        <v>1279</v>
      </c>
      <c r="AO268" s="44" t="s">
        <v>1280</v>
      </c>
      <c r="AP268" s="48" t="s">
        <v>1281</v>
      </c>
      <c r="AQ268" s="44"/>
      <c r="AR268" s="48"/>
      <c r="AS268" s="44" t="s">
        <v>1278</v>
      </c>
      <c r="AT268" s="48"/>
      <c r="AU268" s="44"/>
      <c r="AV268" s="48"/>
      <c r="AW268" s="44"/>
      <c r="AX268" s="48"/>
      <c r="AY268" s="44"/>
      <c r="AZ268" s="48"/>
      <c r="BA268" s="44"/>
      <c r="BB268" s="48"/>
      <c r="BC268" s="44"/>
      <c r="BD268" s="48"/>
      <c r="BE268" s="44"/>
      <c r="BF268" s="48"/>
      <c r="BG268" s="44"/>
      <c r="BH268" s="48"/>
    </row>
    <row r="269" ht="42.0" customHeight="1">
      <c r="A269" s="28" t="s">
        <v>53</v>
      </c>
      <c r="B269" s="28"/>
      <c r="C269" s="29" t="s">
        <v>1282</v>
      </c>
      <c r="D269" s="30" t="str">
        <f t="shared" si="1"/>
        <v>Maglev Trains</v>
      </c>
      <c r="E269" s="31" t="s">
        <v>1269</v>
      </c>
      <c r="F269" s="29" t="s">
        <v>177</v>
      </c>
      <c r="G269" s="29" t="s">
        <v>177</v>
      </c>
      <c r="H269" s="32"/>
      <c r="I269" s="28">
        <v>16.0</v>
      </c>
      <c r="J269" s="28"/>
      <c r="K269" s="31" t="s">
        <v>64</v>
      </c>
      <c r="L269" s="31" t="s">
        <v>78</v>
      </c>
      <c r="M269" s="31" t="s">
        <v>168</v>
      </c>
      <c r="N269" s="31" t="s">
        <v>168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0</v>
      </c>
      <c r="P269" s="29"/>
      <c r="Q269" s="35">
        <f t="shared" si="2"/>
        <v>0</v>
      </c>
      <c r="R269" s="36"/>
      <c r="S269" s="36" t="e">
        <v>#N/A</v>
      </c>
      <c r="T269" s="37" t="s">
        <v>179</v>
      </c>
      <c r="U269" s="37" t="s">
        <v>207</v>
      </c>
      <c r="V269" s="37"/>
      <c r="W269" s="37"/>
      <c r="X269" s="37"/>
      <c r="Y269" s="37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7"/>
      <c r="AF269" s="37"/>
      <c r="AG269" s="31"/>
      <c r="AH269" s="30" t="str">
        <f t="shared" si="8"/>
        <v/>
      </c>
      <c r="AI269" s="40" t="s">
        <v>1283</v>
      </c>
      <c r="AJ269" s="47" t="s">
        <v>1284</v>
      </c>
      <c r="AK269" s="42"/>
      <c r="AL269" s="43"/>
      <c r="AM269" s="44" t="s">
        <v>1285</v>
      </c>
      <c r="AN269" s="48" t="s">
        <v>1285</v>
      </c>
      <c r="AO269" s="44" t="s">
        <v>1286</v>
      </c>
      <c r="AP269" s="48" t="s">
        <v>1287</v>
      </c>
      <c r="AQ269" s="44"/>
      <c r="AR269" s="48"/>
      <c r="AS269" s="44" t="s">
        <v>1285</v>
      </c>
      <c r="AT269" s="48"/>
      <c r="AU269" s="44"/>
      <c r="AV269" s="48"/>
      <c r="AW269" s="44"/>
      <c r="AX269" s="48"/>
      <c r="AY269" s="44"/>
      <c r="AZ269" s="48"/>
      <c r="BA269" s="44"/>
      <c r="BB269" s="48"/>
      <c r="BC269" s="44"/>
      <c r="BD269" s="48"/>
      <c r="BE269" s="44"/>
      <c r="BF269" s="48"/>
      <c r="BG269" s="44"/>
      <c r="BH269" s="48"/>
    </row>
    <row r="270" ht="42.0" customHeight="1">
      <c r="A270" s="28" t="s">
        <v>53</v>
      </c>
      <c r="B270" s="33"/>
      <c r="C270" s="29" t="s">
        <v>1288</v>
      </c>
      <c r="D270" s="30" t="str">
        <f t="shared" si="1"/>
        <v>Pets</v>
      </c>
      <c r="E270" s="31" t="s">
        <v>1269</v>
      </c>
      <c r="F270" s="29" t="s">
        <v>211</v>
      </c>
      <c r="G270" s="29" t="s">
        <v>211</v>
      </c>
      <c r="H270" s="32"/>
      <c r="I270" s="28">
        <v>10.0</v>
      </c>
      <c r="J270" s="28"/>
      <c r="K270" s="31" t="s">
        <v>64</v>
      </c>
      <c r="L270" s="31" t="s">
        <v>76</v>
      </c>
      <c r="M270" s="31" t="s">
        <v>168</v>
      </c>
      <c r="N270" s="31" t="s">
        <v>168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7</v>
      </c>
      <c r="P270" s="34" t="s">
        <v>235</v>
      </c>
      <c r="Q270" s="35">
        <f t="shared" si="2"/>
        <v>1</v>
      </c>
      <c r="R270" s="36"/>
      <c r="S270" s="36" t="e">
        <v>#N/A</v>
      </c>
      <c r="T270" s="37" t="s">
        <v>170</v>
      </c>
      <c r="U270" s="31"/>
      <c r="V270" s="37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7" t="s">
        <v>76</v>
      </c>
      <c r="AF270" s="37"/>
      <c r="AG270" s="31"/>
      <c r="AH270" s="30" t="str">
        <f t="shared" si="8"/>
        <v>animal</v>
      </c>
      <c r="AI270" s="40" t="s">
        <v>1289</v>
      </c>
      <c r="AJ270" s="47" t="s">
        <v>1290</v>
      </c>
      <c r="AK270" s="44" t="s">
        <v>1291</v>
      </c>
      <c r="AL270" s="48" t="s">
        <v>1292</v>
      </c>
      <c r="AM270" s="44" t="s">
        <v>1293</v>
      </c>
      <c r="AN270" s="48" t="s">
        <v>1293</v>
      </c>
      <c r="AO270" s="44" t="s">
        <v>1294</v>
      </c>
      <c r="AP270" s="48" t="s">
        <v>1295</v>
      </c>
      <c r="AQ270" s="44"/>
      <c r="AR270" s="48"/>
      <c r="AS270" s="44"/>
      <c r="AT270" s="48"/>
      <c r="AU270" s="44"/>
      <c r="AV270" s="48"/>
      <c r="AW270" s="44"/>
      <c r="AX270" s="48"/>
      <c r="AY270" s="44"/>
      <c r="AZ270" s="48"/>
      <c r="BA270" s="44"/>
      <c r="BB270" s="48"/>
      <c r="BC270" s="44"/>
      <c r="BD270" s="48"/>
      <c r="BE270" s="44"/>
      <c r="BF270" s="48"/>
      <c r="BG270" s="44"/>
      <c r="BH270" s="48"/>
    </row>
    <row r="271" ht="42.0" customHeight="1">
      <c r="A271" s="28" t="s">
        <v>53</v>
      </c>
      <c r="B271" s="28"/>
      <c r="C271" s="29" t="s">
        <v>1296</v>
      </c>
      <c r="D271" s="30" t="str">
        <f t="shared" si="1"/>
        <v>Sawmill</v>
      </c>
      <c r="E271" s="31" t="s">
        <v>1269</v>
      </c>
      <c r="F271" s="29" t="s">
        <v>177</v>
      </c>
      <c r="G271" s="29" t="s">
        <v>177</v>
      </c>
      <c r="H271" s="32"/>
      <c r="I271" s="28">
        <v>18.0</v>
      </c>
      <c r="J271" s="28"/>
      <c r="K271" s="31" t="s">
        <v>64</v>
      </c>
      <c r="L271" s="31" t="s">
        <v>78</v>
      </c>
      <c r="M271" s="31" t="s">
        <v>93</v>
      </c>
      <c r="N271" s="31" t="s">
        <v>168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0,3</v>
      </c>
      <c r="P271" s="29"/>
      <c r="Q271" s="35">
        <f t="shared" si="2"/>
        <v>0</v>
      </c>
      <c r="R271" s="36"/>
      <c r="S271" s="36" t="e">
        <v>#N/A</v>
      </c>
      <c r="T271" s="37" t="s">
        <v>179</v>
      </c>
      <c r="U271" s="37" t="s">
        <v>207</v>
      </c>
      <c r="V271" s="37"/>
      <c r="W271" s="37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>IFERROR(LEFT(AE271&amp;IF(AE271&lt;&gt;"",",","")&amp;AF271&amp;IF(AF271&lt;&gt;"",",","")&amp;AG271&amp;IF(AG271&lt;&gt;"",",",""),LEN(AE271&amp;IF(AE271&lt;&gt;"",",","")&amp;AF271&amp;IF(AF271&lt;&gt;"",",","")&amp;AG271&amp;IF(AG271&lt;&gt;"",",",""))-1),"")</f>
        <v/>
      </c>
      <c r="AI271" s="40" t="s">
        <v>1297</v>
      </c>
      <c r="AJ271" s="47" t="s">
        <v>1298</v>
      </c>
      <c r="AK271" s="42"/>
      <c r="AL271" s="43"/>
      <c r="AM271" s="44" t="s">
        <v>1299</v>
      </c>
      <c r="AN271" s="48" t="s">
        <v>1299</v>
      </c>
      <c r="AO271" s="44" t="s">
        <v>1300</v>
      </c>
      <c r="AP271" s="48" t="s">
        <v>1301</v>
      </c>
      <c r="AQ271" s="44"/>
      <c r="AR271" s="48"/>
      <c r="AS271" s="44" t="s">
        <v>1302</v>
      </c>
      <c r="AT271" s="48"/>
      <c r="AU271" s="44"/>
      <c r="AV271" s="48"/>
      <c r="AW271" s="44"/>
      <c r="AX271" s="48"/>
      <c r="AY271" s="44"/>
      <c r="AZ271" s="48"/>
      <c r="BA271" s="44"/>
      <c r="BB271" s="48"/>
      <c r="BC271" s="44"/>
      <c r="BD271" s="48"/>
      <c r="BE271" s="44"/>
      <c r="BF271" s="48"/>
      <c r="BG271" s="44"/>
      <c r="BH271" s="48"/>
    </row>
    <row r="272">
      <c r="A272" s="28" t="s">
        <v>53</v>
      </c>
      <c r="B272" s="28"/>
      <c r="C272" s="29" t="s">
        <v>1303</v>
      </c>
      <c r="D272" s="30" t="str">
        <f t="shared" si="1"/>
        <v>Architecture Blueprints</v>
      </c>
      <c r="E272" s="31" t="s">
        <v>1269</v>
      </c>
      <c r="F272" s="29"/>
      <c r="G272" s="29"/>
      <c r="H272" s="32"/>
      <c r="I272" s="28">
        <v>14.0</v>
      </c>
      <c r="J272" s="28"/>
      <c r="K272" s="31" t="s">
        <v>65</v>
      </c>
      <c r="L272" s="31" t="s">
        <v>112</v>
      </c>
      <c r="M272" s="31" t="s">
        <v>168</v>
      </c>
      <c r="N272" s="31" t="s">
        <v>168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9</v>
      </c>
      <c r="P272" s="29"/>
      <c r="Q272" s="35">
        <f t="shared" si="2"/>
        <v>0</v>
      </c>
      <c r="R272" s="36"/>
      <c r="S272" s="36" t="e">
        <v>#N/A</v>
      </c>
      <c r="T272" s="31"/>
      <c r="U272" s="31"/>
      <c r="V272" s="31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ref="AH272:AH297" si="9">iferror(left(AE272&amp;if(AE272&lt;&gt;"",",","")&amp;AF272&amp;if(AF272&lt;&gt;"",",","")&amp;AG272&amp;if(AG272&lt;&gt;"",",",""),len(AE272&amp;if(AE272&lt;&gt;"",",","")&amp;AF272&amp;if(AF272&lt;&gt;"",",","")&amp;AG272&amp;if(AG272&lt;&gt;"",",",""))-1),"")</f>
        <v/>
      </c>
      <c r="AI272" s="40" t="s">
        <v>1304</v>
      </c>
      <c r="AJ272" s="47" t="s">
        <v>1305</v>
      </c>
      <c r="AK272" s="42"/>
      <c r="AL272" s="43"/>
      <c r="AM272" s="42"/>
      <c r="AN272" s="43"/>
      <c r="AO272" s="42"/>
      <c r="AP272" s="43"/>
      <c r="AQ272" s="44"/>
      <c r="AR272" s="43"/>
      <c r="AS272" s="44"/>
      <c r="AT272" s="43"/>
      <c r="AU272" s="44"/>
      <c r="AV272" s="43"/>
      <c r="AW272" s="44"/>
      <c r="AX272" s="43"/>
      <c r="AY272" s="44" t="s">
        <v>1306</v>
      </c>
      <c r="AZ272" s="43" t="s">
        <v>1307</v>
      </c>
      <c r="BA272" s="44"/>
      <c r="BB272" s="43"/>
      <c r="BC272" s="44"/>
      <c r="BD272" s="43"/>
      <c r="BE272" s="44"/>
      <c r="BF272" s="43"/>
      <c r="BG272" s="44"/>
      <c r="BH272" s="43"/>
    </row>
    <row r="273" ht="42.0" customHeight="1">
      <c r="A273" s="28" t="s">
        <v>53</v>
      </c>
      <c r="B273" s="33"/>
      <c r="C273" s="29" t="s">
        <v>1308</v>
      </c>
      <c r="D273" s="30" t="str">
        <f t="shared" si="1"/>
        <v>Bedrock Wellbore</v>
      </c>
      <c r="E273" s="31" t="s">
        <v>1269</v>
      </c>
      <c r="F273" s="29"/>
      <c r="G273" s="29"/>
      <c r="H273" s="32"/>
      <c r="I273" s="28">
        <v>24.0</v>
      </c>
      <c r="J273" s="28"/>
      <c r="K273" s="31" t="s">
        <v>65</v>
      </c>
      <c r="L273" s="31" t="s">
        <v>112</v>
      </c>
      <c r="M273" s="31" t="s">
        <v>168</v>
      </c>
      <c r="N273" s="31" t="s">
        <v>168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9</v>
      </c>
      <c r="P273" s="29"/>
      <c r="Q273" s="35">
        <f t="shared" si="2"/>
        <v>0</v>
      </c>
      <c r="R273" s="36"/>
      <c r="S273" s="36" t="e">
        <v>#N/A</v>
      </c>
      <c r="T273" s="31"/>
      <c r="U273" s="31"/>
      <c r="V273" s="31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9"/>
        <v/>
      </c>
      <c r="AI273" s="40" t="s">
        <v>1309</v>
      </c>
      <c r="AJ273" s="47" t="s">
        <v>1310</v>
      </c>
      <c r="AK273" s="42"/>
      <c r="AL273" s="43"/>
      <c r="AM273" s="42"/>
      <c r="AN273" s="43"/>
      <c r="AO273" s="42"/>
      <c r="AP273" s="43"/>
      <c r="AQ273" s="44"/>
      <c r="AR273" s="43"/>
      <c r="AS273" s="44"/>
      <c r="AT273" s="43"/>
      <c r="AU273" s="44"/>
      <c r="AV273" s="43"/>
      <c r="AW273" s="44"/>
      <c r="AX273" s="43"/>
      <c r="AY273" s="44" t="s">
        <v>1311</v>
      </c>
      <c r="AZ273" s="43" t="s">
        <v>1312</v>
      </c>
      <c r="BA273" s="44"/>
      <c r="BB273" s="43"/>
      <c r="BC273" s="44"/>
      <c r="BD273" s="43"/>
      <c r="BE273" s="44"/>
      <c r="BF273" s="43"/>
      <c r="BG273" s="44"/>
      <c r="BH273" s="43"/>
    </row>
    <row r="274" ht="42.0" customHeight="1">
      <c r="A274" s="28" t="s">
        <v>53</v>
      </c>
      <c r="B274" s="33"/>
      <c r="C274" s="29" t="s">
        <v>1313</v>
      </c>
      <c r="D274" s="30" t="str">
        <f t="shared" si="1"/>
        <v>Callisto Skybridge</v>
      </c>
      <c r="E274" s="31" t="s">
        <v>1269</v>
      </c>
      <c r="F274" s="29"/>
      <c r="G274" s="29"/>
      <c r="H274" s="32"/>
      <c r="I274" s="28">
        <v>17.0</v>
      </c>
      <c r="J274" s="33"/>
      <c r="K274" s="31" t="s">
        <v>65</v>
      </c>
      <c r="L274" s="31" t="s">
        <v>83</v>
      </c>
      <c r="M274" s="31" t="s">
        <v>101</v>
      </c>
      <c r="N274" s="31" t="s">
        <v>112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1,5,9</v>
      </c>
      <c r="P274" s="29"/>
      <c r="Q274" s="35">
        <f t="shared" si="2"/>
        <v>0</v>
      </c>
      <c r="R274" s="36"/>
      <c r="S274" s="36" t="e">
        <v>#N/A</v>
      </c>
      <c r="T274" s="31"/>
      <c r="U274" s="31"/>
      <c r="V274" s="31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1"/>
      <c r="AF274" s="4"/>
      <c r="AG274" s="4"/>
      <c r="AH274" s="30" t="str">
        <f t="shared" si="9"/>
        <v/>
      </c>
      <c r="AI274" s="40" t="s">
        <v>1314</v>
      </c>
      <c r="AJ274" s="41"/>
      <c r="AK274" s="42"/>
      <c r="AL274" s="43"/>
      <c r="AM274" s="42"/>
      <c r="AN274" s="43"/>
      <c r="AO274" s="42"/>
      <c r="AP274" s="43"/>
      <c r="AQ274" s="42"/>
      <c r="AR274" s="43"/>
      <c r="AS274" s="42"/>
      <c r="AT274" s="43"/>
      <c r="AU274" s="42"/>
      <c r="AV274" s="43"/>
      <c r="AW274" s="42"/>
      <c r="AX274" s="43"/>
      <c r="AY274" s="44" t="s">
        <v>1315</v>
      </c>
      <c r="AZ274" s="43"/>
      <c r="BA274" s="42"/>
      <c r="BB274" s="43"/>
      <c r="BC274" s="42"/>
      <c r="BD274" s="43"/>
      <c r="BE274" s="42"/>
      <c r="BF274" s="43"/>
      <c r="BG274" s="42"/>
      <c r="BH274" s="43"/>
    </row>
    <row r="275" ht="42.0" customHeight="1">
      <c r="A275" s="28" t="s">
        <v>53</v>
      </c>
      <c r="B275" s="33"/>
      <c r="C275" s="29" t="s">
        <v>1316</v>
      </c>
      <c r="D275" s="30" t="str">
        <f t="shared" si="1"/>
        <v>CHP Combustion Turbines</v>
      </c>
      <c r="E275" s="31" t="s">
        <v>1269</v>
      </c>
      <c r="F275" s="29"/>
      <c r="G275" s="29"/>
      <c r="H275" s="32"/>
      <c r="I275" s="28">
        <v>30.0</v>
      </c>
      <c r="J275" s="28"/>
      <c r="K275" s="31" t="s">
        <v>65</v>
      </c>
      <c r="L275" s="31" t="s">
        <v>83</v>
      </c>
      <c r="M275" s="31" t="s">
        <v>93</v>
      </c>
      <c r="N275" s="37" t="s">
        <v>112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1,3,9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si="9"/>
        <v/>
      </c>
      <c r="AI275" s="40" t="s">
        <v>1317</v>
      </c>
      <c r="AJ275" s="47" t="s">
        <v>1318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/>
      <c r="AV275" s="43"/>
      <c r="AW275" s="44"/>
      <c r="AX275" s="43"/>
      <c r="AY275" s="44" t="s">
        <v>1319</v>
      </c>
      <c r="AZ275" s="43" t="s">
        <v>1320</v>
      </c>
      <c r="BA275" s="44"/>
      <c r="BB275" s="43"/>
      <c r="BC275" s="44"/>
      <c r="BD275" s="43"/>
      <c r="BE275" s="44"/>
      <c r="BF275" s="43"/>
      <c r="BG275" s="44"/>
      <c r="BH275" s="43"/>
    </row>
    <row r="276" ht="42.0" customHeight="1">
      <c r="A276" s="28" t="s">
        <v>53</v>
      </c>
      <c r="B276" s="33"/>
      <c r="C276" s="29" t="s">
        <v>1321</v>
      </c>
      <c r="D276" s="30" t="str">
        <f t="shared" si="1"/>
        <v>City Planning</v>
      </c>
      <c r="E276" s="31" t="s">
        <v>1269</v>
      </c>
      <c r="F276" s="29"/>
      <c r="G276" s="29"/>
      <c r="H276" s="32"/>
      <c r="I276" s="28">
        <v>23.0</v>
      </c>
      <c r="J276" s="33"/>
      <c r="K276" s="31" t="s">
        <v>65</v>
      </c>
      <c r="L276" s="31" t="s">
        <v>112</v>
      </c>
      <c r="M276" s="31" t="s">
        <v>168</v>
      </c>
      <c r="N276" s="31" t="s">
        <v>168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1"/>
      <c r="AF276" s="4"/>
      <c r="AG276" s="4"/>
      <c r="AH276" s="30" t="str">
        <f t="shared" si="9"/>
        <v/>
      </c>
      <c r="AI276" s="40" t="s">
        <v>1322</v>
      </c>
      <c r="AJ276" s="41"/>
      <c r="AK276" s="42"/>
      <c r="AL276" s="43"/>
      <c r="AM276" s="42"/>
      <c r="AN276" s="43"/>
      <c r="AO276" s="42"/>
      <c r="AP276" s="43"/>
      <c r="AQ276" s="42"/>
      <c r="AR276" s="43"/>
      <c r="AS276" s="42"/>
      <c r="AT276" s="43"/>
      <c r="AU276" s="42"/>
      <c r="AV276" s="43"/>
      <c r="AW276" s="42"/>
      <c r="AX276" s="43"/>
      <c r="AY276" s="44" t="s">
        <v>1323</v>
      </c>
      <c r="AZ276" s="43"/>
      <c r="BA276" s="42"/>
      <c r="BB276" s="43"/>
      <c r="BC276" s="42"/>
      <c r="BD276" s="43"/>
      <c r="BE276" s="42"/>
      <c r="BF276" s="43"/>
      <c r="BG276" s="42"/>
      <c r="BH276" s="43"/>
    </row>
    <row r="277" ht="42.0" customHeight="1">
      <c r="A277" s="28" t="s">
        <v>53</v>
      </c>
      <c r="B277" s="33"/>
      <c r="C277" s="29" t="s">
        <v>1324</v>
      </c>
      <c r="D277" s="30" t="str">
        <f t="shared" si="1"/>
        <v>Grain Silos</v>
      </c>
      <c r="E277" s="31" t="s">
        <v>1269</v>
      </c>
      <c r="F277" s="29"/>
      <c r="G277" s="29"/>
      <c r="H277" s="32"/>
      <c r="I277" s="28">
        <v>30.0</v>
      </c>
      <c r="J277" s="28"/>
      <c r="K277" s="31" t="s">
        <v>65</v>
      </c>
      <c r="L277" s="31" t="s">
        <v>78</v>
      </c>
      <c r="M277" s="31" t="s">
        <v>100</v>
      </c>
      <c r="N277" s="31" t="s">
        <v>112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0,6,9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1325</v>
      </c>
      <c r="AJ277" s="47" t="s">
        <v>1326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/>
      <c r="AV277" s="43"/>
      <c r="AW277" s="44"/>
      <c r="AX277" s="43"/>
      <c r="AY277" s="44" t="s">
        <v>1327</v>
      </c>
      <c r="AZ277" s="43" t="s">
        <v>1328</v>
      </c>
      <c r="BA277" s="44"/>
      <c r="BB277" s="43"/>
      <c r="BC277" s="44"/>
      <c r="BD277" s="43"/>
      <c r="BE277" s="44"/>
      <c r="BF277" s="43"/>
      <c r="BG277" s="44"/>
      <c r="BH277" s="43"/>
    </row>
    <row r="278" ht="42.0" customHeight="1">
      <c r="A278" s="28" t="s">
        <v>53</v>
      </c>
      <c r="B278" s="33"/>
      <c r="C278" s="29" t="s">
        <v>1329</v>
      </c>
      <c r="D278" s="30" t="str">
        <f t="shared" si="1"/>
        <v>Invasive Irigation</v>
      </c>
      <c r="E278" s="31" t="s">
        <v>1269</v>
      </c>
      <c r="F278" s="29"/>
      <c r="G278" s="29"/>
      <c r="H278" s="32"/>
      <c r="I278" s="28">
        <v>24.0</v>
      </c>
      <c r="J278" s="33"/>
      <c r="K278" s="31" t="s">
        <v>65</v>
      </c>
      <c r="L278" s="31" t="s">
        <v>78</v>
      </c>
      <c r="M278" s="31" t="s">
        <v>100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0,6,9</v>
      </c>
      <c r="P278" s="34">
        <v>-2.0</v>
      </c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1330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2"/>
      <c r="AV278" s="43"/>
      <c r="AW278" s="42"/>
      <c r="AX278" s="43"/>
      <c r="AY278" s="44" t="s">
        <v>1331</v>
      </c>
      <c r="AZ278" s="43"/>
      <c r="BA278" s="42"/>
      <c r="BB278" s="43"/>
      <c r="BC278" s="42"/>
      <c r="BD278" s="43"/>
      <c r="BE278" s="42"/>
      <c r="BF278" s="43"/>
      <c r="BG278" s="42"/>
      <c r="BH278" s="43"/>
    </row>
    <row r="279" ht="42.0" customHeight="1">
      <c r="A279" s="28" t="s">
        <v>53</v>
      </c>
      <c r="B279" s="33"/>
      <c r="C279" s="29" t="s">
        <v>1332</v>
      </c>
      <c r="D279" s="30" t="str">
        <f t="shared" si="1"/>
        <v>Jezero Crater Hospital</v>
      </c>
      <c r="E279" s="31" t="s">
        <v>1269</v>
      </c>
      <c r="F279" s="29"/>
      <c r="G279" s="29"/>
      <c r="H279" s="32"/>
      <c r="I279" s="28">
        <v>20.0</v>
      </c>
      <c r="J279" s="33"/>
      <c r="K279" s="31" t="s">
        <v>65</v>
      </c>
      <c r="L279" s="31" t="s">
        <v>78</v>
      </c>
      <c r="M279" s="31" t="s">
        <v>112</v>
      </c>
      <c r="N279" s="31" t="s">
        <v>168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0,9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1333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2"/>
      <c r="AV279" s="43"/>
      <c r="AW279" s="42"/>
      <c r="AX279" s="43"/>
      <c r="AY279" s="44" t="s">
        <v>1334</v>
      </c>
      <c r="AZ279" s="43"/>
      <c r="BA279" s="42"/>
      <c r="BB279" s="43"/>
      <c r="BC279" s="42"/>
      <c r="BD279" s="43"/>
      <c r="BE279" s="42"/>
      <c r="BF279" s="43"/>
      <c r="BG279" s="42"/>
      <c r="BH279" s="43"/>
    </row>
    <row r="280" ht="42.0" customHeight="1">
      <c r="A280" s="28" t="s">
        <v>53</v>
      </c>
      <c r="B280" s="33"/>
      <c r="C280" s="29" t="s">
        <v>1335</v>
      </c>
      <c r="D280" s="30" t="str">
        <f t="shared" si="1"/>
        <v>Low-Atmosphere Planes</v>
      </c>
      <c r="E280" s="31" t="s">
        <v>1269</v>
      </c>
      <c r="F280" s="29"/>
      <c r="G280" s="29"/>
      <c r="H280" s="32"/>
      <c r="I280" s="28">
        <v>28.0</v>
      </c>
      <c r="J280" s="28"/>
      <c r="K280" s="31" t="s">
        <v>65</v>
      </c>
      <c r="L280" s="31" t="s">
        <v>87</v>
      </c>
      <c r="M280" s="31" t="s">
        <v>112</v>
      </c>
      <c r="N280" s="31" t="s">
        <v>168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2,9</v>
      </c>
      <c r="P280" s="34">
        <v>-1.0</v>
      </c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1336</v>
      </c>
      <c r="AJ280" s="47" t="s">
        <v>1337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/>
      <c r="AV280" s="43"/>
      <c r="AW280" s="44"/>
      <c r="AX280" s="43"/>
      <c r="AY280" s="44" t="s">
        <v>1338</v>
      </c>
      <c r="AZ280" s="43" t="s">
        <v>1339</v>
      </c>
      <c r="BA280" s="44"/>
      <c r="BB280" s="43"/>
      <c r="BC280" s="44"/>
      <c r="BD280" s="43"/>
      <c r="BE280" s="44"/>
      <c r="BF280" s="43"/>
      <c r="BG280" s="44"/>
      <c r="BH280" s="43"/>
    </row>
    <row r="281" ht="42.0" customHeight="1">
      <c r="A281" s="28" t="s">
        <v>53</v>
      </c>
      <c r="B281" s="33"/>
      <c r="C281" s="29" t="s">
        <v>1340</v>
      </c>
      <c r="D281" s="30" t="str">
        <f t="shared" si="1"/>
        <v>Power Grid Uplink</v>
      </c>
      <c r="E281" s="31" t="s">
        <v>1269</v>
      </c>
      <c r="F281" s="29"/>
      <c r="G281" s="29"/>
      <c r="H281" s="32"/>
      <c r="I281" s="28">
        <v>32.0</v>
      </c>
      <c r="J281" s="33"/>
      <c r="K281" s="31" t="s">
        <v>65</v>
      </c>
      <c r="L281" s="31" t="s">
        <v>93</v>
      </c>
      <c r="M281" s="31" t="s">
        <v>112</v>
      </c>
      <c r="N281" s="31" t="s">
        <v>168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3,9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1341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2"/>
      <c r="AV281" s="43"/>
      <c r="AW281" s="42"/>
      <c r="AX281" s="43"/>
      <c r="AY281" s="44" t="s">
        <v>1342</v>
      </c>
      <c r="AZ281" s="43"/>
      <c r="BA281" s="42"/>
      <c r="BB281" s="43"/>
      <c r="BC281" s="42"/>
      <c r="BD281" s="43"/>
      <c r="BE281" s="42"/>
      <c r="BF281" s="43"/>
      <c r="BG281" s="42"/>
      <c r="BH281" s="43"/>
    </row>
    <row r="282" ht="42.0" customHeight="1">
      <c r="A282" s="28" t="s">
        <v>53</v>
      </c>
      <c r="B282" s="33"/>
      <c r="C282" s="29" t="s">
        <v>1343</v>
      </c>
      <c r="D282" s="30" t="str">
        <f t="shared" si="1"/>
        <v>Subways</v>
      </c>
      <c r="E282" s="31" t="s">
        <v>1269</v>
      </c>
      <c r="F282" s="29"/>
      <c r="G282" s="29"/>
      <c r="H282" s="32"/>
      <c r="I282" s="28">
        <v>11.0</v>
      </c>
      <c r="J282" s="33"/>
      <c r="K282" s="31" t="s">
        <v>65</v>
      </c>
      <c r="L282" s="31" t="s">
        <v>78</v>
      </c>
      <c r="M282" s="31" t="s">
        <v>168</v>
      </c>
      <c r="N282" s="31" t="s">
        <v>168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1344</v>
      </c>
      <c r="AJ282" s="41"/>
      <c r="AK282" s="42"/>
      <c r="AL282" s="43"/>
      <c r="AM282" s="44"/>
      <c r="AN282" s="43"/>
      <c r="AO282" s="44"/>
      <c r="AP282" s="43"/>
      <c r="AQ282" s="42"/>
      <c r="AR282" s="43"/>
      <c r="AS282" s="42"/>
      <c r="AT282" s="43"/>
      <c r="AU282" s="42"/>
      <c r="AV282" s="43"/>
      <c r="AW282" s="42"/>
      <c r="AX282" s="43"/>
      <c r="AY282" s="44" t="s">
        <v>1345</v>
      </c>
      <c r="AZ282" s="43"/>
      <c r="BA282" s="42"/>
      <c r="BB282" s="43"/>
      <c r="BC282" s="42"/>
      <c r="BD282" s="43"/>
      <c r="BE282" s="42"/>
      <c r="BF282" s="43"/>
      <c r="BG282" s="42"/>
      <c r="BH282" s="43"/>
    </row>
    <row r="283" ht="42.0" customHeight="1">
      <c r="A283" s="28" t="s">
        <v>53</v>
      </c>
      <c r="B283" s="33"/>
      <c r="C283" s="29" t="s">
        <v>1346</v>
      </c>
      <c r="D283" s="30" t="str">
        <f t="shared" si="1"/>
        <v>Urban Forestry</v>
      </c>
      <c r="E283" s="31" t="s">
        <v>1269</v>
      </c>
      <c r="F283" s="29"/>
      <c r="G283" s="29"/>
      <c r="H283" s="46"/>
      <c r="I283" s="28">
        <v>12.0</v>
      </c>
      <c r="J283" s="28"/>
      <c r="K283" s="31" t="s">
        <v>65</v>
      </c>
      <c r="L283" s="31" t="s">
        <v>100</v>
      </c>
      <c r="M283" s="31" t="s">
        <v>168</v>
      </c>
      <c r="N283" s="31" t="s">
        <v>168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6</v>
      </c>
      <c r="P283" s="29"/>
      <c r="Q283" s="35">
        <f t="shared" si="2"/>
        <v>0</v>
      </c>
      <c r="R283" s="36" t="s">
        <v>1347</v>
      </c>
      <c r="S283" s="36" t="e">
        <v>#N/A</v>
      </c>
      <c r="T283" s="31"/>
      <c r="U283" s="31"/>
      <c r="V283" s="37"/>
      <c r="W283" s="37"/>
      <c r="X283" s="37" t="s">
        <v>99</v>
      </c>
      <c r="Y283" s="37" t="s">
        <v>187</v>
      </c>
      <c r="Z283" s="37"/>
      <c r="AA283" s="31"/>
      <c r="AB283" s="30" t="str">
        <f t="array" ref="AB283">IFERROR(INDEX(params!$H:$H,MATCH($AA283,params!$G:$G,0)),"")</f>
        <v/>
      </c>
      <c r="AC283" s="51" t="s">
        <v>526</v>
      </c>
      <c r="AD283" s="32"/>
      <c r="AE283" s="37"/>
      <c r="AF283" s="37"/>
      <c r="AG283" s="31"/>
      <c r="AH283" s="30" t="str">
        <f t="shared" si="9"/>
        <v/>
      </c>
      <c r="AI283" s="40" t="s">
        <v>1348</v>
      </c>
      <c r="AJ283" s="47" t="s">
        <v>1349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/>
      <c r="AV283" s="43"/>
      <c r="AW283" s="44"/>
      <c r="AX283" s="43"/>
      <c r="AY283" s="44" t="s">
        <v>1350</v>
      </c>
      <c r="AZ283" s="43" t="s">
        <v>1351</v>
      </c>
      <c r="BA283" s="44" t="s">
        <v>1352</v>
      </c>
      <c r="BB283" s="43" t="s">
        <v>1353</v>
      </c>
      <c r="BC283" s="44" t="s">
        <v>1354</v>
      </c>
      <c r="BD283" s="43"/>
      <c r="BE283" s="44"/>
      <c r="BF283" s="43"/>
      <c r="BG283" s="44"/>
      <c r="BH283" s="43"/>
    </row>
    <row r="284" ht="42.0" customHeight="1">
      <c r="A284" s="28" t="s">
        <v>53</v>
      </c>
      <c r="B284" s="33"/>
      <c r="C284" s="29" t="s">
        <v>1355</v>
      </c>
      <c r="D284" s="30" t="str">
        <f t="shared" si="1"/>
        <v>Microloans</v>
      </c>
      <c r="E284" s="31" t="s">
        <v>1269</v>
      </c>
      <c r="F284" s="29" t="s">
        <v>648</v>
      </c>
      <c r="G284" s="29" t="s">
        <v>648</v>
      </c>
      <c r="H284" s="32"/>
      <c r="I284" s="28">
        <v>16.0</v>
      </c>
      <c r="J284" s="33"/>
      <c r="K284" s="31" t="s">
        <v>62</v>
      </c>
      <c r="L284" s="31"/>
      <c r="M284" s="31" t="s">
        <v>168</v>
      </c>
      <c r="N284" s="31" t="s">
        <v>168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/>
      </c>
      <c r="P284" s="29"/>
      <c r="Q284" s="35">
        <f t="shared" si="2"/>
        <v>0</v>
      </c>
      <c r="R284" s="36"/>
      <c r="S284" s="36" t="e">
        <v>#N/A</v>
      </c>
      <c r="T284" s="37" t="s">
        <v>650</v>
      </c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1356</v>
      </c>
      <c r="AJ284" s="41"/>
      <c r="AK284" s="42"/>
      <c r="AL284" s="43"/>
      <c r="AM284" s="44" t="s">
        <v>773</v>
      </c>
      <c r="AN284" s="43"/>
      <c r="AO284" s="44" t="s">
        <v>1206</v>
      </c>
      <c r="AP284" s="43"/>
      <c r="AQ284" s="42"/>
      <c r="AR284" s="43"/>
      <c r="AS284" s="42"/>
      <c r="AT284" s="43"/>
      <c r="AU284" s="42"/>
      <c r="AV284" s="43"/>
      <c r="AW284" s="42"/>
      <c r="AX284" s="43"/>
      <c r="AY284" s="44" t="s">
        <v>1345</v>
      </c>
      <c r="AZ284" s="43"/>
      <c r="BA284" s="42"/>
      <c r="BB284" s="43"/>
      <c r="BC284" s="42"/>
      <c r="BD284" s="43"/>
      <c r="BE284" s="42"/>
      <c r="BF284" s="43"/>
      <c r="BG284" s="42"/>
      <c r="BH284" s="43"/>
    </row>
    <row r="285" ht="42.0" customHeight="1">
      <c r="A285" s="28" t="s">
        <v>53</v>
      </c>
      <c r="B285" s="33"/>
      <c r="C285" s="29" t="s">
        <v>1357</v>
      </c>
      <c r="D285" s="30" t="str">
        <f t="shared" si="1"/>
        <v>Seed Bank</v>
      </c>
      <c r="E285" s="31" t="s">
        <v>1269</v>
      </c>
      <c r="F285" s="29" t="s">
        <v>648</v>
      </c>
      <c r="G285" s="29" t="s">
        <v>648</v>
      </c>
      <c r="H285" s="32"/>
      <c r="I285" s="28">
        <v>16.0</v>
      </c>
      <c r="J285" s="33"/>
      <c r="K285" s="31" t="s">
        <v>62</v>
      </c>
      <c r="L285" s="31" t="s">
        <v>78</v>
      </c>
      <c r="M285" s="31" t="s">
        <v>97</v>
      </c>
      <c r="N285" s="31" t="s">
        <v>168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0,8</v>
      </c>
      <c r="P285" s="29"/>
      <c r="Q285" s="35">
        <f t="shared" si="2"/>
        <v>0</v>
      </c>
      <c r="R285" s="36" t="s">
        <v>1358</v>
      </c>
      <c r="S285" s="36" t="e">
        <v>#N/A</v>
      </c>
      <c r="T285" s="37" t="s">
        <v>650</v>
      </c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1359</v>
      </c>
      <c r="AJ285" s="41"/>
      <c r="AK285" s="42"/>
      <c r="AL285" s="43"/>
      <c r="AM285" s="44" t="s">
        <v>1360</v>
      </c>
      <c r="AN285" s="43"/>
      <c r="AO285" s="44" t="s">
        <v>1361</v>
      </c>
      <c r="AP285" s="43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/>
      <c r="BA285" s="44" t="s">
        <v>1362</v>
      </c>
      <c r="BB285" s="43"/>
      <c r="BC285" s="44" t="s">
        <v>1354</v>
      </c>
      <c r="BD285" s="43"/>
      <c r="BE285" s="42"/>
      <c r="BF285" s="43"/>
      <c r="BG285" s="42"/>
      <c r="BH285" s="43"/>
    </row>
    <row r="286" ht="42.0" customHeight="1">
      <c r="A286" s="28" t="s">
        <v>53</v>
      </c>
      <c r="B286" s="33"/>
      <c r="C286" s="29" t="s">
        <v>1363</v>
      </c>
      <c r="D286" s="30" t="str">
        <f t="shared" si="1"/>
        <v>Quant-Link Conferencing</v>
      </c>
      <c r="E286" s="31" t="s">
        <v>1269</v>
      </c>
      <c r="F286" s="29" t="s">
        <v>648</v>
      </c>
      <c r="G286" s="29" t="s">
        <v>648</v>
      </c>
      <c r="H286" s="32"/>
      <c r="I286" s="28">
        <v>13.0</v>
      </c>
      <c r="J286" s="33"/>
      <c r="K286" s="31" t="s">
        <v>62</v>
      </c>
      <c r="L286" s="31" t="s">
        <v>87</v>
      </c>
      <c r="M286" s="31" t="s">
        <v>168</v>
      </c>
      <c r="N286" s="31" t="s">
        <v>168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2</v>
      </c>
      <c r="P286" s="34">
        <v>1.0</v>
      </c>
      <c r="Q286" s="35">
        <f t="shared" si="2"/>
        <v>0</v>
      </c>
      <c r="R286" s="36"/>
      <c r="S286" s="36" t="e">
        <v>#N/A</v>
      </c>
      <c r="T286" s="37" t="s">
        <v>650</v>
      </c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1364</v>
      </c>
      <c r="AJ286" s="41"/>
      <c r="AK286" s="42"/>
      <c r="AL286" s="43"/>
      <c r="AM286" s="44" t="s">
        <v>257</v>
      </c>
      <c r="AN286" s="43"/>
      <c r="AO286" s="44" t="s">
        <v>1365</v>
      </c>
      <c r="AP286" s="43"/>
      <c r="AQ286" s="42"/>
      <c r="AR286" s="43"/>
      <c r="AS286" s="42"/>
      <c r="AT286" s="43"/>
      <c r="AU286" s="42"/>
      <c r="AV286" s="43"/>
      <c r="AW286" s="42"/>
      <c r="AX286" s="43"/>
      <c r="AY286" s="42"/>
      <c r="AZ286" s="43"/>
      <c r="BA286" s="44" t="s">
        <v>1362</v>
      </c>
      <c r="BB286" s="43"/>
      <c r="BC286" s="44" t="s">
        <v>1354</v>
      </c>
      <c r="BD286" s="43"/>
      <c r="BE286" s="42"/>
      <c r="BF286" s="43"/>
      <c r="BG286" s="42"/>
      <c r="BH286" s="43"/>
    </row>
    <row r="287" ht="42.0" customHeight="1">
      <c r="A287" s="28" t="s">
        <v>53</v>
      </c>
      <c r="B287" s="28"/>
      <c r="C287" s="29" t="s">
        <v>1366</v>
      </c>
      <c r="D287" s="30" t="str">
        <f t="shared" si="1"/>
        <v>Assorted Enterprises</v>
      </c>
      <c r="E287" s="31" t="s">
        <v>1085</v>
      </c>
      <c r="F287" s="29"/>
      <c r="G287" s="29"/>
      <c r="H287" s="32"/>
      <c r="I287" s="33">
        <v>2.0</v>
      </c>
      <c r="J287" s="33"/>
      <c r="K287" s="31" t="s">
        <v>65</v>
      </c>
      <c r="L287" s="31" t="s">
        <v>112</v>
      </c>
      <c r="M287" s="31" t="s">
        <v>168</v>
      </c>
      <c r="N287" s="31" t="s">
        <v>168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9</v>
      </c>
      <c r="P287" s="29"/>
      <c r="Q287" s="35">
        <f t="shared" si="2"/>
        <v>0</v>
      </c>
      <c r="R287" s="36"/>
      <c r="S287" s="36" t="s">
        <v>1367</v>
      </c>
      <c r="T287" s="31"/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1368</v>
      </c>
      <c r="AJ287" s="41"/>
      <c r="AK287" s="42"/>
      <c r="AL287" s="43"/>
      <c r="AM287" s="42"/>
      <c r="AN287" s="43"/>
      <c r="AO287" s="42"/>
      <c r="AP287" s="43"/>
      <c r="AQ287" s="42"/>
      <c r="AR287" s="43"/>
      <c r="AS287" s="42"/>
      <c r="AT287" s="43"/>
      <c r="AU287" s="42"/>
      <c r="AV287" s="43"/>
      <c r="AW287" s="42"/>
      <c r="AX287" s="43"/>
      <c r="AY287" s="42" t="s">
        <v>1367</v>
      </c>
      <c r="AZ287" s="43"/>
      <c r="BA287" s="42"/>
      <c r="BB287" s="43"/>
      <c r="BC287" s="42"/>
      <c r="BD287" s="43"/>
      <c r="BE287" s="42"/>
      <c r="BF287" s="43"/>
      <c r="BG287" s="42"/>
      <c r="BH287" s="43"/>
    </row>
    <row r="288" ht="42.0" customHeight="1">
      <c r="A288" s="28" t="s">
        <v>53</v>
      </c>
      <c r="B288" s="33"/>
      <c r="C288" s="29" t="s">
        <v>1369</v>
      </c>
      <c r="D288" s="30" t="str">
        <f t="shared" si="1"/>
        <v>Commercial Imports</v>
      </c>
      <c r="E288" s="31" t="s">
        <v>1085</v>
      </c>
      <c r="F288" s="29" t="s">
        <v>648</v>
      </c>
      <c r="G288" s="29" t="s">
        <v>648</v>
      </c>
      <c r="H288" s="32"/>
      <c r="I288" s="33">
        <v>36.0</v>
      </c>
      <c r="J288" s="33"/>
      <c r="K288" s="31" t="s">
        <v>62</v>
      </c>
      <c r="L288" s="31" t="s">
        <v>83</v>
      </c>
      <c r="M288" s="31" t="s">
        <v>100</v>
      </c>
      <c r="N288" s="31" t="s">
        <v>168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1,6</v>
      </c>
      <c r="P288" s="29"/>
      <c r="Q288" s="35">
        <f t="shared" si="2"/>
        <v>0</v>
      </c>
      <c r="R288" s="36"/>
      <c r="S288" s="36" t="s">
        <v>1370</v>
      </c>
      <c r="T288" s="37" t="s">
        <v>650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1371</v>
      </c>
      <c r="AJ288" s="41"/>
      <c r="AK288" s="42"/>
      <c r="AL288" s="43"/>
      <c r="AM288" s="44" t="s">
        <v>1372</v>
      </c>
      <c r="AN288" s="43"/>
      <c r="AO288" s="42" t="s">
        <v>1370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2"/>
      <c r="BB288" s="43"/>
      <c r="BC288" s="42"/>
      <c r="BD288" s="43"/>
      <c r="BE288" s="42"/>
      <c r="BF288" s="43"/>
      <c r="BG288" s="42"/>
      <c r="BH288" s="43"/>
    </row>
    <row r="289" ht="42.0" customHeight="1">
      <c r="A289" s="28" t="s">
        <v>53</v>
      </c>
      <c r="B289" s="33"/>
      <c r="C289" s="29" t="s">
        <v>1373</v>
      </c>
      <c r="D289" s="30" t="str">
        <f t="shared" si="1"/>
        <v>Diverse Habitats</v>
      </c>
      <c r="E289" s="31" t="s">
        <v>1085</v>
      </c>
      <c r="F289" s="29" t="s">
        <v>648</v>
      </c>
      <c r="G289" s="29" t="s">
        <v>648</v>
      </c>
      <c r="H289" s="32"/>
      <c r="I289" s="33">
        <v>8.0</v>
      </c>
      <c r="J289" s="33"/>
      <c r="K289" s="31" t="s">
        <v>62</v>
      </c>
      <c r="L289" s="31" t="s">
        <v>100</v>
      </c>
      <c r="M289" s="31" t="s">
        <v>168</v>
      </c>
      <c r="N289" s="31" t="s">
        <v>168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6</v>
      </c>
      <c r="P289" s="29"/>
      <c r="Q289" s="35">
        <f t="shared" si="2"/>
        <v>0</v>
      </c>
      <c r="R289" s="36"/>
      <c r="S289" s="36" t="s">
        <v>1374</v>
      </c>
      <c r="T289" s="37" t="s">
        <v>650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1375</v>
      </c>
      <c r="AJ289" s="41"/>
      <c r="AK289" s="42"/>
      <c r="AL289" s="43"/>
      <c r="AM289" s="44" t="s">
        <v>1376</v>
      </c>
      <c r="AN289" s="43"/>
      <c r="AO289" s="44" t="s">
        <v>1377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2"/>
      <c r="BB289" s="43"/>
      <c r="BC289" s="42"/>
      <c r="BD289" s="43"/>
      <c r="BE289" s="42"/>
      <c r="BF289" s="43"/>
      <c r="BG289" s="42"/>
      <c r="BH289" s="43"/>
    </row>
    <row r="290" ht="42.0" customHeight="1">
      <c r="A290" s="28" t="s">
        <v>53</v>
      </c>
      <c r="B290" s="33"/>
      <c r="C290" s="29" t="s">
        <v>1378</v>
      </c>
      <c r="D290" s="30" t="str">
        <f t="shared" si="1"/>
        <v>Filter Feeders</v>
      </c>
      <c r="E290" s="31" t="s">
        <v>1085</v>
      </c>
      <c r="F290" s="29" t="s">
        <v>211</v>
      </c>
      <c r="G290" s="29" t="s">
        <v>211</v>
      </c>
      <c r="H290" s="32"/>
      <c r="I290" s="33">
        <v>9.0</v>
      </c>
      <c r="J290" s="33"/>
      <c r="K290" s="31" t="s">
        <v>64</v>
      </c>
      <c r="L290" s="31" t="s">
        <v>76</v>
      </c>
      <c r="M290" s="31" t="s">
        <v>168</v>
      </c>
      <c r="N290" s="31" t="s">
        <v>168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7</v>
      </c>
      <c r="P290" s="34" t="s">
        <v>235</v>
      </c>
      <c r="Q290" s="35">
        <f t="shared" si="2"/>
        <v>1</v>
      </c>
      <c r="R290" s="36" t="s">
        <v>815</v>
      </c>
      <c r="S290" s="36" t="s">
        <v>1379</v>
      </c>
      <c r="T290" s="37" t="s">
        <v>170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7" t="s">
        <v>76</v>
      </c>
      <c r="AF290" s="4"/>
      <c r="AG290" s="4"/>
      <c r="AH290" s="30" t="str">
        <f t="shared" si="9"/>
        <v>animal</v>
      </c>
      <c r="AI290" s="40" t="s">
        <v>1380</v>
      </c>
      <c r="AJ290" s="41"/>
      <c r="AK290" s="44" t="s">
        <v>1381</v>
      </c>
      <c r="AL290" s="43"/>
      <c r="AM290" s="44" t="s">
        <v>1382</v>
      </c>
      <c r="AN290" s="43"/>
      <c r="AO290" s="42" t="s">
        <v>1379</v>
      </c>
      <c r="AP290" s="43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/>
      <c r="BA290" s="42" t="s">
        <v>817</v>
      </c>
      <c r="BB290" s="43"/>
      <c r="BC290" s="42" t="s">
        <v>1383</v>
      </c>
      <c r="BD290" s="43"/>
      <c r="BE290" s="42"/>
      <c r="BF290" s="43"/>
      <c r="BG290" s="42"/>
      <c r="BH290" s="43"/>
    </row>
    <row r="291" ht="42.0" customHeight="1">
      <c r="A291" s="28" t="s">
        <v>53</v>
      </c>
      <c r="B291" s="33"/>
      <c r="C291" s="29" t="s">
        <v>1384</v>
      </c>
      <c r="D291" s="30" t="str">
        <f t="shared" si="1"/>
        <v>Laboratories</v>
      </c>
      <c r="E291" s="31" t="s">
        <v>1085</v>
      </c>
      <c r="F291" s="29" t="s">
        <v>648</v>
      </c>
      <c r="G291" s="29" t="s">
        <v>648</v>
      </c>
      <c r="H291" s="32"/>
      <c r="I291" s="33">
        <v>8.0</v>
      </c>
      <c r="J291" s="33"/>
      <c r="K291" s="31" t="s">
        <v>62</v>
      </c>
      <c r="L291" s="31" t="s">
        <v>87</v>
      </c>
      <c r="M291" s="31" t="s">
        <v>168</v>
      </c>
      <c r="N291" s="31" t="s">
        <v>168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2</v>
      </c>
      <c r="P291" s="29"/>
      <c r="Q291" s="35">
        <f t="shared" si="2"/>
        <v>0</v>
      </c>
      <c r="R291" s="36"/>
      <c r="S291" s="36" t="s">
        <v>1385</v>
      </c>
      <c r="T291" s="37" t="s">
        <v>650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31"/>
      <c r="AG291" s="31"/>
      <c r="AH291" s="30" t="str">
        <f t="shared" si="9"/>
        <v/>
      </c>
      <c r="AI291" s="40" t="s">
        <v>1386</v>
      </c>
      <c r="AJ291" s="47" t="s">
        <v>1387</v>
      </c>
      <c r="AK291" s="42"/>
      <c r="AL291" s="43"/>
      <c r="AM291" s="44" t="s">
        <v>1388</v>
      </c>
      <c r="AN291" s="48" t="s">
        <v>1389</v>
      </c>
      <c r="AO291" s="44" t="s">
        <v>1390</v>
      </c>
      <c r="AP291" s="48" t="s">
        <v>1391</v>
      </c>
      <c r="AQ291" s="42"/>
      <c r="AR291" s="48"/>
      <c r="AS291" s="42"/>
      <c r="AT291" s="48"/>
      <c r="AU291" s="42"/>
      <c r="AV291" s="48"/>
      <c r="AW291" s="42"/>
      <c r="AX291" s="48"/>
      <c r="AY291" s="42"/>
      <c r="AZ291" s="48"/>
      <c r="BA291" s="42"/>
      <c r="BB291" s="48"/>
      <c r="BC291" s="42"/>
      <c r="BD291" s="48"/>
      <c r="BE291" s="42"/>
      <c r="BF291" s="48"/>
      <c r="BG291" s="42"/>
      <c r="BH291" s="48"/>
    </row>
    <row r="292" ht="42.0" customHeight="1">
      <c r="A292" s="28" t="s">
        <v>53</v>
      </c>
      <c r="B292" s="33"/>
      <c r="C292" s="29" t="s">
        <v>1392</v>
      </c>
      <c r="D292" s="30" t="str">
        <f t="shared" si="1"/>
        <v>Matter Generator</v>
      </c>
      <c r="E292" s="31" t="s">
        <v>1085</v>
      </c>
      <c r="F292" s="29" t="s">
        <v>177</v>
      </c>
      <c r="G292" s="29" t="s">
        <v>177</v>
      </c>
      <c r="H292" s="32"/>
      <c r="I292" s="33">
        <v>13.0</v>
      </c>
      <c r="J292" s="33"/>
      <c r="K292" s="31" t="s">
        <v>64</v>
      </c>
      <c r="L292" s="31" t="s">
        <v>78</v>
      </c>
      <c r="M292" s="31" t="s">
        <v>93</v>
      </c>
      <c r="N292" s="31" t="s">
        <v>168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0,3</v>
      </c>
      <c r="P292" s="29"/>
      <c r="Q292" s="35">
        <f t="shared" si="2"/>
        <v>0</v>
      </c>
      <c r="R292" s="36"/>
      <c r="S292" s="36" t="s">
        <v>1393</v>
      </c>
      <c r="T292" s="37" t="s">
        <v>179</v>
      </c>
      <c r="U292" s="31"/>
      <c r="V292" s="37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31"/>
      <c r="AG292" s="31"/>
      <c r="AH292" s="30" t="str">
        <f t="shared" si="9"/>
        <v/>
      </c>
      <c r="AI292" s="40" t="s">
        <v>1394</v>
      </c>
      <c r="AJ292" s="47" t="s">
        <v>1395</v>
      </c>
      <c r="AK292" s="42"/>
      <c r="AL292" s="43"/>
      <c r="AM292" s="44" t="s">
        <v>1396</v>
      </c>
      <c r="AN292" s="48" t="s">
        <v>1396</v>
      </c>
      <c r="AO292" s="44" t="s">
        <v>1397</v>
      </c>
      <c r="AP292" s="48" t="s">
        <v>1398</v>
      </c>
      <c r="AQ292" s="44"/>
      <c r="AR292" s="48"/>
      <c r="AS292" s="44" t="s">
        <v>1399</v>
      </c>
      <c r="AT292" s="48"/>
      <c r="AU292" s="44"/>
      <c r="AV292" s="48"/>
      <c r="AW292" s="44"/>
      <c r="AX292" s="48"/>
      <c r="AY292" s="44" t="s">
        <v>629</v>
      </c>
      <c r="AZ292" s="48" t="s">
        <v>632</v>
      </c>
      <c r="BA292" s="44"/>
      <c r="BB292" s="48"/>
      <c r="BC292" s="44"/>
      <c r="BD292" s="48"/>
      <c r="BE292" s="44"/>
      <c r="BF292" s="48"/>
      <c r="BG292" s="44"/>
      <c r="BH292" s="48"/>
    </row>
    <row r="293" ht="42.0" customHeight="1">
      <c r="A293" s="28" t="s">
        <v>53</v>
      </c>
      <c r="B293" s="33"/>
      <c r="C293" s="29" t="s">
        <v>1400</v>
      </c>
      <c r="D293" s="30" t="str">
        <f t="shared" si="1"/>
        <v>Processed Metals</v>
      </c>
      <c r="E293" s="31" t="s">
        <v>1085</v>
      </c>
      <c r="F293" s="29" t="s">
        <v>167</v>
      </c>
      <c r="G293" s="29" t="s">
        <v>167</v>
      </c>
      <c r="H293" s="32"/>
      <c r="I293" s="33">
        <v>27.0</v>
      </c>
      <c r="J293" s="33"/>
      <c r="K293" s="31" t="s">
        <v>62</v>
      </c>
      <c r="L293" s="31" t="s">
        <v>83</v>
      </c>
      <c r="M293" s="31" t="s">
        <v>93</v>
      </c>
      <c r="N293" s="31" t="s">
        <v>168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1,3</v>
      </c>
      <c r="P293" s="34">
        <v>1.0</v>
      </c>
      <c r="Q293" s="35">
        <f t="shared" si="2"/>
        <v>0</v>
      </c>
      <c r="R293" s="36"/>
      <c r="S293" s="36" t="s">
        <v>1401</v>
      </c>
      <c r="T293" s="37" t="s">
        <v>680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1402</v>
      </c>
      <c r="AJ293" s="41"/>
      <c r="AK293" s="42"/>
      <c r="AL293" s="43"/>
      <c r="AM293" s="44" t="s">
        <v>682</v>
      </c>
      <c r="AN293" s="43"/>
      <c r="AO293" s="44" t="s">
        <v>683</v>
      </c>
      <c r="AP293" s="43"/>
      <c r="AQ293" s="44"/>
      <c r="AR293" s="43"/>
      <c r="AS293" s="44"/>
      <c r="AT293" s="43"/>
      <c r="AU293" s="44"/>
      <c r="AV293" s="43"/>
      <c r="AW293" s="44"/>
      <c r="AX293" s="43"/>
      <c r="AY293" s="44" t="s">
        <v>1403</v>
      </c>
      <c r="AZ293" s="43"/>
      <c r="BA293" s="44"/>
      <c r="BB293" s="43"/>
      <c r="BC293" s="44"/>
      <c r="BD293" s="43"/>
      <c r="BE293" s="44"/>
      <c r="BF293" s="43"/>
      <c r="BG293" s="44"/>
      <c r="BH293" s="43"/>
    </row>
    <row r="294" ht="42.0" customHeight="1">
      <c r="A294" s="28" t="s">
        <v>56</v>
      </c>
      <c r="B294" s="28" t="s">
        <v>1404</v>
      </c>
      <c r="C294" s="29" t="s">
        <v>1405</v>
      </c>
      <c r="D294" s="30" t="str">
        <f t="shared" si="1"/>
        <v>Processing Plant</v>
      </c>
      <c r="E294" s="31" t="s">
        <v>1085</v>
      </c>
      <c r="F294" s="29" t="s">
        <v>167</v>
      </c>
      <c r="G294" s="29" t="s">
        <v>167</v>
      </c>
      <c r="H294" s="32"/>
      <c r="I294" s="33">
        <v>19.0</v>
      </c>
      <c r="J294" s="33"/>
      <c r="K294" s="31" t="s">
        <v>62</v>
      </c>
      <c r="L294" s="31" t="s">
        <v>78</v>
      </c>
      <c r="M294" s="31"/>
      <c r="N294" s="31" t="s">
        <v>168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0</v>
      </c>
      <c r="P294" s="34">
        <v>1.0</v>
      </c>
      <c r="Q294" s="35">
        <f t="shared" si="2"/>
        <v>0</v>
      </c>
      <c r="R294" s="36"/>
      <c r="S294" s="36" t="s">
        <v>1406</v>
      </c>
      <c r="T294" s="37" t="s">
        <v>680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4"/>
      <c r="AG294" s="4"/>
      <c r="AH294" s="30" t="str">
        <f t="shared" si="9"/>
        <v/>
      </c>
      <c r="AI294" s="40" t="s">
        <v>1407</v>
      </c>
      <c r="AJ294" s="41"/>
      <c r="AK294" s="42"/>
      <c r="AL294" s="43"/>
      <c r="AM294" s="44" t="s">
        <v>725</v>
      </c>
      <c r="AN294" s="43"/>
      <c r="AO294" s="44" t="s">
        <v>726</v>
      </c>
      <c r="AP294" s="43"/>
      <c r="AQ294" s="42"/>
      <c r="AR294" s="43"/>
      <c r="AS294" s="42"/>
      <c r="AT294" s="43"/>
      <c r="AU294" s="42"/>
      <c r="AV294" s="43"/>
      <c r="AW294" s="42"/>
      <c r="AX294" s="43"/>
      <c r="AY294" s="42" t="s">
        <v>1408</v>
      </c>
      <c r="AZ294" s="43"/>
      <c r="BA294" s="42"/>
      <c r="BB294" s="43"/>
      <c r="BC294" s="42"/>
      <c r="BD294" s="43"/>
      <c r="BE294" s="42"/>
      <c r="BF294" s="43"/>
      <c r="BG294" s="42"/>
      <c r="BH294" s="43"/>
    </row>
    <row r="295" ht="42.0" customHeight="1">
      <c r="A295" s="28" t="s">
        <v>53</v>
      </c>
      <c r="B295" s="28"/>
      <c r="C295" s="29" t="s">
        <v>1409</v>
      </c>
      <c r="D295" s="30" t="str">
        <f t="shared" si="1"/>
        <v>Progressive Policies</v>
      </c>
      <c r="E295" s="31" t="s">
        <v>1085</v>
      </c>
      <c r="F295" s="29" t="s">
        <v>177</v>
      </c>
      <c r="G295" s="29" t="s">
        <v>177</v>
      </c>
      <c r="H295" s="32"/>
      <c r="I295" s="33">
        <v>8.0</v>
      </c>
      <c r="J295" s="33"/>
      <c r="K295" s="31" t="s">
        <v>64</v>
      </c>
      <c r="L295" s="31" t="s">
        <v>87</v>
      </c>
      <c r="M295" s="31" t="s">
        <v>168</v>
      </c>
      <c r="N295" s="31" t="s">
        <v>168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1410</v>
      </c>
      <c r="T295" s="37" t="s">
        <v>179</v>
      </c>
      <c r="U295" s="37" t="s">
        <v>207</v>
      </c>
      <c r="V295" s="37"/>
      <c r="W295" s="37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1411</v>
      </c>
      <c r="AJ295" s="47" t="s">
        <v>1412</v>
      </c>
      <c r="AK295" s="42"/>
      <c r="AL295" s="43"/>
      <c r="AM295" s="44" t="s">
        <v>1413</v>
      </c>
      <c r="AN295" s="48" t="s">
        <v>1414</v>
      </c>
      <c r="AO295" s="44" t="s">
        <v>1415</v>
      </c>
      <c r="AP295" s="48" t="s">
        <v>1416</v>
      </c>
      <c r="AQ295" s="44"/>
      <c r="AR295" s="48"/>
      <c r="AS295" s="44" t="s">
        <v>1417</v>
      </c>
      <c r="AT295" s="48"/>
      <c r="AU295" s="44"/>
      <c r="AV295" s="48"/>
      <c r="AW295" s="44"/>
      <c r="AX295" s="48"/>
      <c r="AY295" s="44"/>
      <c r="AZ295" s="48"/>
      <c r="BA295" s="44"/>
      <c r="BB295" s="48"/>
      <c r="BC295" s="44"/>
      <c r="BD295" s="48"/>
      <c r="BE295" s="44"/>
      <c r="BF295" s="48"/>
      <c r="BG295" s="44"/>
      <c r="BH295" s="48"/>
    </row>
    <row r="296" ht="33.75" customHeight="1">
      <c r="A296" s="28" t="s">
        <v>53</v>
      </c>
      <c r="B296" s="28"/>
      <c r="C296" s="29" t="s">
        <v>1418</v>
      </c>
      <c r="D296" s="30" t="str">
        <f t="shared" si="1"/>
        <v>Synthetic Catastrophe</v>
      </c>
      <c r="E296" s="31" t="s">
        <v>1085</v>
      </c>
      <c r="F296" s="29"/>
      <c r="G296" s="29"/>
      <c r="H296" s="32"/>
      <c r="I296" s="33">
        <v>0.0</v>
      </c>
      <c r="J296" s="33"/>
      <c r="K296" s="31" t="s">
        <v>65</v>
      </c>
      <c r="L296" s="31" t="s">
        <v>112</v>
      </c>
      <c r="M296" s="31" t="s">
        <v>168</v>
      </c>
      <c r="N296" s="31" t="s">
        <v>168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9</v>
      </c>
      <c r="P296" s="29"/>
      <c r="Q296" s="35">
        <f t="shared" si="2"/>
        <v>0</v>
      </c>
      <c r="R296" s="36"/>
      <c r="S296" s="36" t="s">
        <v>1419</v>
      </c>
      <c r="T296" s="31"/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1420</v>
      </c>
      <c r="AJ296" s="41"/>
      <c r="AK296" s="42"/>
      <c r="AL296" s="43"/>
      <c r="AM296" s="42"/>
      <c r="AN296" s="43"/>
      <c r="AO296" s="42"/>
      <c r="AP296" s="43"/>
      <c r="AQ296" s="42"/>
      <c r="AR296" s="43"/>
      <c r="AS296" s="42"/>
      <c r="AT296" s="43"/>
      <c r="AU296" s="42"/>
      <c r="AV296" s="43"/>
      <c r="AW296" s="42"/>
      <c r="AX296" s="43"/>
      <c r="AY296" s="42" t="s">
        <v>1419</v>
      </c>
      <c r="AZ296" s="43"/>
      <c r="BA296" s="42"/>
      <c r="BB296" s="43"/>
      <c r="BC296" s="42"/>
      <c r="BD296" s="43"/>
      <c r="BE296" s="42"/>
      <c r="BF296" s="43"/>
      <c r="BG296" s="42"/>
      <c r="BH296" s="43"/>
    </row>
    <row r="297" ht="33.75" customHeight="1">
      <c r="A297" s="28" t="s">
        <v>53</v>
      </c>
      <c r="B297" s="28"/>
      <c r="C297" s="29" t="s">
        <v>1421</v>
      </c>
      <c r="D297" s="30" t="str">
        <f t="shared" si="1"/>
        <v>Self-Replicating Bacteria</v>
      </c>
      <c r="E297" s="31" t="s">
        <v>1085</v>
      </c>
      <c r="F297" s="29" t="s">
        <v>177</v>
      </c>
      <c r="G297" s="29" t="s">
        <v>177</v>
      </c>
      <c r="H297" s="32"/>
      <c r="I297" s="33">
        <v>8.0</v>
      </c>
      <c r="J297" s="33"/>
      <c r="K297" s="31" t="s">
        <v>64</v>
      </c>
      <c r="L297" s="31" t="s">
        <v>97</v>
      </c>
      <c r="M297" s="31" t="s">
        <v>168</v>
      </c>
      <c r="N297" s="31" t="s">
        <v>168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8</v>
      </c>
      <c r="P297" s="29"/>
      <c r="Q297" s="35">
        <f t="shared" si="2"/>
        <v>0</v>
      </c>
      <c r="R297" s="36"/>
      <c r="S297" s="36" t="s">
        <v>1422</v>
      </c>
      <c r="T297" s="37" t="s">
        <v>179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7" t="s">
        <v>97</v>
      </c>
      <c r="AF297" s="4"/>
      <c r="AG297" s="4"/>
      <c r="AH297" s="30" t="str">
        <f t="shared" si="9"/>
        <v>microbe</v>
      </c>
      <c r="AI297" s="40" t="s">
        <v>1423</v>
      </c>
      <c r="AJ297" s="41"/>
      <c r="AK297" s="42"/>
      <c r="AL297" s="43"/>
      <c r="AM297" s="44" t="s">
        <v>1424</v>
      </c>
      <c r="AN297" s="43"/>
      <c r="AO297" s="42" t="s">
        <v>1422</v>
      </c>
      <c r="AP297" s="43"/>
      <c r="AQ297" s="42"/>
      <c r="AR297" s="43"/>
      <c r="AS297" s="44" t="s">
        <v>1425</v>
      </c>
      <c r="AT297" s="48" t="s">
        <v>1425</v>
      </c>
      <c r="AU297" s="44" t="s">
        <v>1426</v>
      </c>
      <c r="AV297" s="48" t="s">
        <v>1426</v>
      </c>
      <c r="AW297" s="42"/>
      <c r="AX297" s="43"/>
      <c r="AY297" s="42"/>
      <c r="AZ297" s="43"/>
      <c r="BA297" s="42"/>
      <c r="BB297" s="43"/>
      <c r="BC297" s="42"/>
      <c r="BD297" s="43"/>
      <c r="BE297" s="42"/>
      <c r="BF297" s="43"/>
      <c r="BG297" s="42"/>
      <c r="BH297" s="43"/>
    </row>
    <row r="298" ht="37.5" customHeight="1">
      <c r="A298" s="28" t="s">
        <v>53</v>
      </c>
      <c r="B298" s="33"/>
      <c r="C298" s="34" t="s">
        <v>1427</v>
      </c>
      <c r="D298" s="30" t="str">
        <f t="shared" si="1"/>
        <v>ArkLight</v>
      </c>
      <c r="E298" s="31" t="s">
        <v>1085</v>
      </c>
      <c r="F298" s="29"/>
      <c r="G298" s="29"/>
      <c r="H298" s="32"/>
      <c r="I298" s="33"/>
      <c r="J298" s="33">
        <v>43.0</v>
      </c>
      <c r="K298" s="37" t="s">
        <v>66</v>
      </c>
      <c r="L298" s="37" t="s">
        <v>100</v>
      </c>
      <c r="M298" s="37" t="s">
        <v>76</v>
      </c>
      <c r="N298" s="31"/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6,7</v>
      </c>
      <c r="P298" s="34" t="s">
        <v>235</v>
      </c>
      <c r="Q298" s="35">
        <f t="shared" si="2"/>
        <v>1</v>
      </c>
      <c r="R298" s="36"/>
      <c r="S298" s="36" t="s">
        <v>1428</v>
      </c>
      <c r="T298" s="37" t="s">
        <v>170</v>
      </c>
      <c r="U298" s="31"/>
      <c r="V298" s="31"/>
      <c r="W298" s="31"/>
      <c r="X298" s="31"/>
      <c r="Y298" s="31"/>
      <c r="Z298" s="37"/>
      <c r="AA298" s="31"/>
      <c r="AB298" s="30"/>
      <c r="AC298" s="51"/>
      <c r="AD298" s="32"/>
      <c r="AE298" s="37" t="s">
        <v>76</v>
      </c>
      <c r="AF298" s="4"/>
      <c r="AG298" s="4"/>
      <c r="AH298" s="30" t="str">
        <f t="shared" ref="AH298:AH302" si="10">IFERROR(LEFT(AE298&amp;IF(AE298&lt;&gt;"",",","")&amp;AF298&amp;IF(AF298&lt;&gt;"",",","")&amp;AG298&amp;IF(AG298&lt;&gt;"",",",""),LEN(AE298&amp;IF(AE298&lt;&gt;"",",","")&amp;AF298&amp;IF(AF298&lt;&gt;"",",","")&amp;AG298&amp;IF(AG298&lt;&gt;"",",",""))-1),"")</f>
        <v>animal</v>
      </c>
      <c r="AI298" s="40" t="s">
        <v>1429</v>
      </c>
      <c r="AJ298" s="41" t="s">
        <v>1429</v>
      </c>
      <c r="AK298" s="44" t="s">
        <v>1430</v>
      </c>
      <c r="AL298" s="43"/>
      <c r="AM298" s="44" t="s">
        <v>1431</v>
      </c>
      <c r="AN298" s="43"/>
      <c r="AO298" s="42" t="s">
        <v>1428</v>
      </c>
      <c r="AP298" s="43"/>
      <c r="AQ298" s="42"/>
      <c r="AR298" s="43"/>
      <c r="AS298" s="42"/>
      <c r="AT298" s="43"/>
      <c r="AU298" s="42"/>
      <c r="AV298" s="43"/>
      <c r="AW298" s="42"/>
      <c r="AX298" s="43"/>
      <c r="AY298" s="42" t="str">
        <f t="shared" ref="AY298:AY299" si="11">"You start with "&amp;$J298&amp;"MC."</f>
        <v>You start with 43MC.</v>
      </c>
      <c r="AZ298" s="43" t="str">
        <f t="shared" ref="AZ298:AZ302" si="12">"Vous commencez avec "&amp;$J298&amp;"MC."</f>
        <v>Vous commencez avec 43MC.</v>
      </c>
      <c r="BA298" s="42"/>
      <c r="BB298" s="43"/>
      <c r="BC298" s="42"/>
      <c r="BD298" s="43"/>
      <c r="BE298" s="42"/>
      <c r="BF298" s="43"/>
      <c r="BG298" s="42"/>
      <c r="BH298" s="43"/>
    </row>
    <row r="299" ht="33.75" customHeight="1">
      <c r="A299" s="28" t="s">
        <v>53</v>
      </c>
      <c r="B299" s="28"/>
      <c r="C299" s="34" t="s">
        <v>1432</v>
      </c>
      <c r="D299" s="30" t="str">
        <f t="shared" si="1"/>
        <v>Celestior</v>
      </c>
      <c r="E299" s="31" t="s">
        <v>1085</v>
      </c>
      <c r="F299" s="29"/>
      <c r="G299" s="29"/>
      <c r="H299" s="32"/>
      <c r="I299" s="33"/>
      <c r="J299" s="33">
        <v>50.0</v>
      </c>
      <c r="K299" s="37" t="s">
        <v>66</v>
      </c>
      <c r="L299" s="37" t="s">
        <v>83</v>
      </c>
      <c r="M299" s="31"/>
      <c r="N299" s="31"/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1</v>
      </c>
      <c r="P299" s="29"/>
      <c r="Q299" s="35">
        <f t="shared" si="2"/>
        <v>0</v>
      </c>
      <c r="R299" s="36"/>
      <c r="S299" s="36" t="s">
        <v>1433</v>
      </c>
      <c r="T299" s="37" t="s">
        <v>179</v>
      </c>
      <c r="U299" s="31"/>
      <c r="V299" s="31"/>
      <c r="W299" s="31"/>
      <c r="X299" s="31"/>
      <c r="Y299" s="31"/>
      <c r="Z299" s="37"/>
      <c r="AA299" s="31"/>
      <c r="AB299" s="30"/>
      <c r="AC299" s="51"/>
      <c r="AD299" s="32"/>
      <c r="AE299" s="31"/>
      <c r="AF299" s="4"/>
      <c r="AG299" s="4"/>
      <c r="AH299" s="30" t="str">
        <f t="shared" si="10"/>
        <v/>
      </c>
      <c r="AI299" s="40" t="s">
        <v>1434</v>
      </c>
      <c r="AJ299" s="41" t="s">
        <v>1434</v>
      </c>
      <c r="AK299" s="42"/>
      <c r="AL299" s="43"/>
      <c r="AM299" s="44" t="s">
        <v>1435</v>
      </c>
      <c r="AN299" s="43"/>
      <c r="AO299" s="42" t="s">
        <v>1433</v>
      </c>
      <c r="AP299" s="43"/>
      <c r="AQ299" s="42"/>
      <c r="AR299" s="43"/>
      <c r="AS299" s="42" t="s">
        <v>1436</v>
      </c>
      <c r="AT299" s="43"/>
      <c r="AU299" s="42"/>
      <c r="AV299" s="43"/>
      <c r="AW299" s="42"/>
      <c r="AX299" s="43"/>
      <c r="AY299" s="42" t="str">
        <f t="shared" si="11"/>
        <v>You start with 50MC.</v>
      </c>
      <c r="AZ299" s="43" t="str">
        <f t="shared" si="12"/>
        <v>Vous commencez avec 50MC.</v>
      </c>
      <c r="BA299" s="42"/>
      <c r="BB299" s="43"/>
      <c r="BC299" s="42"/>
      <c r="BD299" s="43"/>
      <c r="BE299" s="42"/>
      <c r="BF299" s="43"/>
      <c r="BG299" s="42"/>
      <c r="BH299" s="43"/>
    </row>
    <row r="300" ht="33.75" customHeight="1">
      <c r="A300" s="28" t="s">
        <v>53</v>
      </c>
      <c r="B300" s="28"/>
      <c r="C300" s="34" t="s">
        <v>1437</v>
      </c>
      <c r="D300" s="30" t="str">
        <f t="shared" si="1"/>
        <v>DevTechs</v>
      </c>
      <c r="E300" s="31" t="s">
        <v>1085</v>
      </c>
      <c r="F300" s="29"/>
      <c r="G300" s="29"/>
      <c r="H300" s="32"/>
      <c r="I300" s="33"/>
      <c r="J300" s="33">
        <v>40.0</v>
      </c>
      <c r="K300" s="37" t="s">
        <v>66</v>
      </c>
      <c r="L300" s="37" t="s">
        <v>78</v>
      </c>
      <c r="M300" s="31"/>
      <c r="N300" s="31"/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0</v>
      </c>
      <c r="P300" s="29"/>
      <c r="Q300" s="35">
        <f t="shared" si="2"/>
        <v>0</v>
      </c>
      <c r="R300" s="36"/>
      <c r="S300" s="36" t="s">
        <v>1438</v>
      </c>
      <c r="T300" s="37" t="s">
        <v>170</v>
      </c>
      <c r="U300" s="31"/>
      <c r="V300" s="31"/>
      <c r="W300" s="31"/>
      <c r="X300" s="31"/>
      <c r="Y300" s="31"/>
      <c r="Z300" s="37"/>
      <c r="AA300" s="31"/>
      <c r="AB300" s="30"/>
      <c r="AC300" s="51"/>
      <c r="AD300" s="32"/>
      <c r="AE300" s="31"/>
      <c r="AF300" s="4"/>
      <c r="AG300" s="4"/>
      <c r="AH300" s="30" t="str">
        <f t="shared" si="10"/>
        <v/>
      </c>
      <c r="AI300" s="40" t="s">
        <v>1439</v>
      </c>
      <c r="AJ300" s="41" t="s">
        <v>1439</v>
      </c>
      <c r="AK300" s="42"/>
      <c r="AL300" s="43"/>
      <c r="AM300" s="44" t="s">
        <v>1440</v>
      </c>
      <c r="AN300" s="43"/>
      <c r="AO300" s="42" t="s">
        <v>1438</v>
      </c>
      <c r="AP300" s="43"/>
      <c r="AQ300" s="42"/>
      <c r="AR300" s="43"/>
      <c r="AS300" s="42"/>
      <c r="AT300" s="43"/>
      <c r="AU300" s="42"/>
      <c r="AV300" s="43"/>
      <c r="AW300" s="42"/>
      <c r="AX300" s="43"/>
      <c r="AY300" s="42" t="str">
        <f>"You start with "&amp;$J300&amp;"MC.$skipline$At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Z300" s="43" t="str">
        <f t="shared" si="12"/>
        <v>Vous commencez avec 40MC.</v>
      </c>
      <c r="BA300" s="42"/>
      <c r="BB300" s="43"/>
      <c r="BC300" s="42"/>
      <c r="BD300" s="43"/>
      <c r="BE300" s="42"/>
      <c r="BF300" s="43"/>
      <c r="BG300" s="42"/>
      <c r="BH300" s="43"/>
    </row>
    <row r="301" ht="33.75" customHeight="1">
      <c r="A301" s="28" t="s">
        <v>56</v>
      </c>
      <c r="B301" s="28" t="s">
        <v>1441</v>
      </c>
      <c r="C301" s="34" t="s">
        <v>1442</v>
      </c>
      <c r="D301" s="30" t="str">
        <f t="shared" si="1"/>
        <v>Launch Star Incorporated</v>
      </c>
      <c r="E301" s="31" t="s">
        <v>1085</v>
      </c>
      <c r="F301" s="29"/>
      <c r="G301" s="29"/>
      <c r="H301" s="32"/>
      <c r="I301" s="33"/>
      <c r="J301" s="33">
        <v>36.0</v>
      </c>
      <c r="K301" s="37" t="s">
        <v>66</v>
      </c>
      <c r="L301" s="37" t="s">
        <v>87</v>
      </c>
      <c r="M301" s="31"/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2</v>
      </c>
      <c r="P301" s="29"/>
      <c r="Q301" s="35">
        <f t="shared" si="2"/>
        <v>0</v>
      </c>
      <c r="R301" s="36"/>
      <c r="S301" s="36" t="s">
        <v>1443</v>
      </c>
      <c r="T301" s="37" t="s">
        <v>170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1"/>
      <c r="AF301" s="4"/>
      <c r="AG301" s="4"/>
      <c r="AH301" s="30" t="str">
        <f t="shared" si="10"/>
        <v/>
      </c>
      <c r="AI301" s="40" t="s">
        <v>1444</v>
      </c>
      <c r="AJ301" s="41" t="s">
        <v>1444</v>
      </c>
      <c r="AK301" s="42"/>
      <c r="AL301" s="43"/>
      <c r="AM301" s="44" t="s">
        <v>1445</v>
      </c>
      <c r="AN301" s="43"/>
      <c r="AO301" s="42" t="s">
        <v>1443</v>
      </c>
      <c r="AP301" s="43"/>
      <c r="AQ301" s="42"/>
      <c r="AR301" s="43"/>
      <c r="AS301" s="42"/>
      <c r="AT301" s="43"/>
      <c r="AU301" s="42"/>
      <c r="AV301" s="43"/>
      <c r="AW301" s="42"/>
      <c r="AX301" s="43"/>
      <c r="AY301" s="42" t="str">
        <f>"You start with "&amp;$J301&amp;"MC.$skipline$At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Z301" s="43" t="str">
        <f t="shared" si="12"/>
        <v>Vous commencez avec 36MC.</v>
      </c>
      <c r="BA301" s="42"/>
      <c r="BB301" s="43"/>
      <c r="BC301" s="42"/>
      <c r="BD301" s="43"/>
      <c r="BE301" s="42"/>
      <c r="BF301" s="43"/>
      <c r="BG301" s="42"/>
      <c r="BH301" s="43"/>
    </row>
    <row r="302" ht="33.75" customHeight="1">
      <c r="A302" s="28" t="s">
        <v>53</v>
      </c>
      <c r="B302" s="28"/>
      <c r="C302" s="34" t="s">
        <v>1446</v>
      </c>
      <c r="D302" s="30" t="str">
        <f t="shared" si="1"/>
        <v>Mai-Ni Productions</v>
      </c>
      <c r="E302" s="31" t="s">
        <v>1085</v>
      </c>
      <c r="F302" s="29"/>
      <c r="G302" s="29"/>
      <c r="H302" s="32"/>
      <c r="I302" s="33"/>
      <c r="J302" s="33">
        <v>48.0</v>
      </c>
      <c r="K302" s="37" t="s">
        <v>66</v>
      </c>
      <c r="L302" s="37" t="s">
        <v>98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4</v>
      </c>
      <c r="P302" s="29"/>
      <c r="Q302" s="35">
        <f t="shared" si="2"/>
        <v>0</v>
      </c>
      <c r="R302" s="36"/>
      <c r="S302" s="36" t="s">
        <v>1447</v>
      </c>
      <c r="T302" s="37" t="s">
        <v>170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1448</v>
      </c>
      <c r="AJ302" s="41" t="s">
        <v>1448</v>
      </c>
      <c r="AK302" s="42"/>
      <c r="AL302" s="43"/>
      <c r="AM302" s="44" t="s">
        <v>1449</v>
      </c>
      <c r="AN302" s="43"/>
      <c r="AO302" s="42" t="s">
        <v>1447</v>
      </c>
      <c r="AP302" s="43"/>
      <c r="AQ302" s="42"/>
      <c r="AR302" s="43"/>
      <c r="AS302" s="42"/>
      <c r="AT302" s="43"/>
      <c r="AU302" s="42"/>
      <c r="AV302" s="43"/>
      <c r="AW302" s="42"/>
      <c r="AX302" s="43"/>
      <c r="AY302" s="42" t="str">
        <f>"You start with "&amp;$J302&amp;"MC.$skipline$At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Z302" s="43" t="str">
        <f t="shared" si="12"/>
        <v>Vous commencez avec 48MC.</v>
      </c>
      <c r="BA302" s="42"/>
      <c r="BB302" s="43"/>
      <c r="BC302" s="42"/>
      <c r="BD302" s="43"/>
      <c r="BE302" s="42"/>
      <c r="BF302" s="43"/>
      <c r="BG302" s="42"/>
      <c r="BH302" s="43"/>
    </row>
    <row r="303" ht="33.75" customHeight="1">
      <c r="A303" s="28" t="s">
        <v>58</v>
      </c>
      <c r="B303" s="28" t="s">
        <v>1267</v>
      </c>
      <c r="C303" s="29" t="s">
        <v>1089</v>
      </c>
      <c r="D303" s="30" t="str">
        <f t="shared" si="1"/>
        <v>Tourism</v>
      </c>
      <c r="E303" s="31" t="s">
        <v>1085</v>
      </c>
      <c r="F303" s="29" t="s">
        <v>648</v>
      </c>
      <c r="G303" s="29" t="s">
        <v>648</v>
      </c>
      <c r="H303" s="32"/>
      <c r="I303" s="33">
        <v>9.0</v>
      </c>
      <c r="J303" s="33"/>
      <c r="K303" s="31" t="s">
        <v>62</v>
      </c>
      <c r="L303" s="31" t="s">
        <v>98</v>
      </c>
      <c r="M303" s="31" t="s">
        <v>168</v>
      </c>
      <c r="N303" s="31" t="s">
        <v>168</v>
      </c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4</v>
      </c>
      <c r="P303" s="29"/>
      <c r="Q303" s="35">
        <f t="shared" si="2"/>
        <v>0</v>
      </c>
      <c r="R303" s="36"/>
      <c r="S303" s="45" t="s">
        <v>1450</v>
      </c>
      <c r="T303" s="37" t="s">
        <v>650</v>
      </c>
      <c r="U303" s="31"/>
      <c r="V303" s="31"/>
      <c r="W303" s="31"/>
      <c r="X303" s="31"/>
      <c r="Y303" s="31"/>
      <c r="Z303" s="37"/>
      <c r="AA303" s="31"/>
      <c r="AB303" s="30" t="str">
        <f t="array" ref="AB303">IFERROR(INDEX(params!$H:$H,MATCH($AA303,params!$G:$G,0)),"")</f>
        <v/>
      </c>
      <c r="AC303" s="51"/>
      <c r="AD303" s="32"/>
      <c r="AE303" s="31"/>
      <c r="AF303" s="4"/>
      <c r="AG303" s="4"/>
      <c r="AH303" s="30" t="str">
        <f t="shared" ref="AH303:AH316" si="13">iferror(left(AE303&amp;if(AE303&lt;&gt;"",",","")&amp;AF303&amp;if(AF303&lt;&gt;"",",","")&amp;AG303&amp;if(AG303&lt;&gt;"",",",""),len(AE303&amp;if(AE303&lt;&gt;"",",","")&amp;AF303&amp;if(AF303&lt;&gt;"",",","")&amp;AG303&amp;if(AG303&lt;&gt;"",",",""))-1),"")</f>
        <v/>
      </c>
      <c r="AI303" s="40" t="s">
        <v>1451</v>
      </c>
      <c r="AJ303" s="41"/>
      <c r="AK303" s="42"/>
      <c r="AL303" s="43"/>
      <c r="AM303" s="44" t="s">
        <v>773</v>
      </c>
      <c r="AN303" s="43"/>
      <c r="AO303" s="44" t="s">
        <v>1452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/>
      <c r="AZ303" s="43"/>
      <c r="BA303" s="42"/>
      <c r="BB303" s="43"/>
      <c r="BC303" s="42"/>
      <c r="BD303" s="43"/>
      <c r="BE303" s="42"/>
      <c r="BF303" s="43"/>
      <c r="BG303" s="42"/>
      <c r="BH303" s="43"/>
    </row>
    <row r="304" ht="33.75" customHeight="1">
      <c r="A304" s="28" t="s">
        <v>58</v>
      </c>
      <c r="B304" s="28" t="s">
        <v>1267</v>
      </c>
      <c r="C304" s="29" t="s">
        <v>1453</v>
      </c>
      <c r="D304" s="30" t="str">
        <f t="shared" si="1"/>
        <v>Orbital Outpost</v>
      </c>
      <c r="E304" s="31" t="s">
        <v>1085</v>
      </c>
      <c r="F304" s="29" t="s">
        <v>167</v>
      </c>
      <c r="G304" s="29" t="s">
        <v>167</v>
      </c>
      <c r="H304" s="32"/>
      <c r="I304" s="28">
        <v>16.0</v>
      </c>
      <c r="J304" s="33"/>
      <c r="K304" s="31" t="s">
        <v>64</v>
      </c>
      <c r="L304" s="31" t="s">
        <v>78</v>
      </c>
      <c r="M304" s="31" t="s">
        <v>168</v>
      </c>
      <c r="N304" s="31" t="s">
        <v>168</v>
      </c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45" t="s">
        <v>1454</v>
      </c>
      <c r="T304" s="31"/>
      <c r="U304" s="31"/>
      <c r="V304" s="31"/>
      <c r="W304" s="31"/>
      <c r="X304" s="31"/>
      <c r="Y304" s="31"/>
      <c r="Z304" s="37"/>
      <c r="AA304" s="31"/>
      <c r="AB304" s="30" t="str">
        <f t="array" ref="AB304">IFERROR(INDEX(params!$H:$H,MATCH($AA304,params!$G:$G,0)),"")</f>
        <v/>
      </c>
      <c r="AC304" s="51"/>
      <c r="AD304" s="32"/>
      <c r="AE304" s="31"/>
      <c r="AF304" s="4"/>
      <c r="AG304" s="4"/>
      <c r="AH304" s="30" t="str">
        <f t="shared" si="13"/>
        <v/>
      </c>
      <c r="AI304" s="50" t="s">
        <v>1455</v>
      </c>
      <c r="AJ304" s="41"/>
      <c r="AK304" s="42"/>
      <c r="AL304" s="43"/>
      <c r="AM304" s="42"/>
      <c r="AN304" s="43"/>
      <c r="AO304" s="42"/>
      <c r="AP304" s="43"/>
      <c r="AQ304" s="42"/>
      <c r="AR304" s="43"/>
      <c r="AS304" s="42"/>
      <c r="AT304" s="43"/>
      <c r="AU304" s="42"/>
      <c r="AV304" s="43"/>
      <c r="AW304" s="42"/>
      <c r="AX304" s="43"/>
      <c r="AY304" s="42"/>
      <c r="AZ304" s="43"/>
      <c r="BA304" s="42"/>
      <c r="BB304" s="43"/>
      <c r="BC304" s="42"/>
      <c r="BD304" s="43"/>
      <c r="BE304" s="42"/>
      <c r="BF304" s="43"/>
      <c r="BG304" s="42"/>
      <c r="BH304" s="43"/>
    </row>
    <row r="305" ht="33.75" customHeight="1">
      <c r="A305" s="28" t="s">
        <v>53</v>
      </c>
      <c r="B305" s="28"/>
      <c r="C305" s="29" t="s">
        <v>1456</v>
      </c>
      <c r="D305" s="30" t="str">
        <f t="shared" si="1"/>
        <v>Bacterial Aggregates</v>
      </c>
      <c r="E305" s="31" t="s">
        <v>1085</v>
      </c>
      <c r="F305" s="29" t="s">
        <v>1457</v>
      </c>
      <c r="G305" s="29" t="s">
        <v>1457</v>
      </c>
      <c r="H305" s="32"/>
      <c r="I305" s="28">
        <v>7.0</v>
      </c>
      <c r="J305" s="28"/>
      <c r="K305" s="31" t="s">
        <v>64</v>
      </c>
      <c r="L305" s="31" t="s">
        <v>97</v>
      </c>
      <c r="M305" s="31" t="s">
        <v>98</v>
      </c>
      <c r="N305" s="31" t="s">
        <v>168</v>
      </c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8,4</v>
      </c>
      <c r="P305" s="34">
        <v>1.0</v>
      </c>
      <c r="Q305" s="35">
        <f t="shared" si="2"/>
        <v>0</v>
      </c>
      <c r="R305" s="36"/>
      <c r="S305" s="36" t="e">
        <v>#N/A</v>
      </c>
      <c r="T305" s="37" t="s">
        <v>170</v>
      </c>
      <c r="U305" s="31"/>
      <c r="V305" s="37"/>
      <c r="W305" s="31"/>
      <c r="X305" s="31"/>
      <c r="Y305" s="31"/>
      <c r="Z305" s="37"/>
      <c r="AA305" s="31"/>
      <c r="AB305" s="30" t="str">
        <f t="array" ref="AB305">IFERROR(INDEX(params!$H:$H,MATCH($AA305,params!$G:$G,0)),"")</f>
        <v/>
      </c>
      <c r="AC305" s="51"/>
      <c r="AD305" s="32"/>
      <c r="AE305" s="37" t="s">
        <v>97</v>
      </c>
      <c r="AF305" s="37"/>
      <c r="AG305" s="31"/>
      <c r="AH305" s="30" t="str">
        <f t="shared" si="13"/>
        <v>microbe</v>
      </c>
      <c r="AI305" s="40" t="s">
        <v>1458</v>
      </c>
      <c r="AJ305" s="47" t="s">
        <v>1459</v>
      </c>
      <c r="AK305" s="42"/>
      <c r="AL305" s="43"/>
      <c r="AM305" s="44" t="s">
        <v>1460</v>
      </c>
      <c r="AN305" s="48" t="s">
        <v>1460</v>
      </c>
      <c r="AO305" s="44" t="s">
        <v>1461</v>
      </c>
      <c r="AP305" s="48" t="s">
        <v>1462</v>
      </c>
      <c r="AQ305" s="44"/>
      <c r="AR305" s="48"/>
      <c r="AS305" s="44"/>
      <c r="AT305" s="48"/>
      <c r="AU305" s="44"/>
      <c r="AV305" s="48"/>
      <c r="AW305" s="44"/>
      <c r="AX305" s="48"/>
      <c r="AY305" s="44"/>
      <c r="AZ305" s="48"/>
      <c r="BA305" s="44"/>
      <c r="BB305" s="48"/>
      <c r="BC305" s="44"/>
      <c r="BD305" s="48"/>
      <c r="BE305" s="44"/>
      <c r="BF305" s="48"/>
      <c r="BG305" s="44"/>
      <c r="BH305" s="48"/>
    </row>
    <row r="306" ht="33.75" customHeight="1">
      <c r="A306" s="28" t="s">
        <v>53</v>
      </c>
      <c r="B306" s="28"/>
      <c r="C306" s="29" t="s">
        <v>1463</v>
      </c>
      <c r="D306" s="30" t="str">
        <f t="shared" si="1"/>
        <v>City Council</v>
      </c>
      <c r="E306" s="31" t="s">
        <v>1085</v>
      </c>
      <c r="F306" s="29" t="s">
        <v>177</v>
      </c>
      <c r="G306" s="29" t="s">
        <v>177</v>
      </c>
      <c r="H306" s="32"/>
      <c r="I306" s="28">
        <v>21.0</v>
      </c>
      <c r="J306" s="28"/>
      <c r="K306" s="31" t="s">
        <v>64</v>
      </c>
      <c r="L306" s="31" t="s">
        <v>78</v>
      </c>
      <c r="M306" s="31" t="s">
        <v>168</v>
      </c>
      <c r="N306" s="31" t="s">
        <v>168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0</v>
      </c>
      <c r="P306" s="29"/>
      <c r="Q306" s="35">
        <f t="shared" si="2"/>
        <v>0</v>
      </c>
      <c r="R306" s="36"/>
      <c r="S306" s="45" t="s">
        <v>1464</v>
      </c>
      <c r="T306" s="37" t="s">
        <v>179</v>
      </c>
      <c r="U306" s="31"/>
      <c r="V306" s="37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7"/>
      <c r="AF306" s="37"/>
      <c r="AG306" s="31"/>
      <c r="AH306" s="30" t="str">
        <f t="shared" si="13"/>
        <v/>
      </c>
      <c r="AI306" s="40" t="s">
        <v>1465</v>
      </c>
      <c r="AJ306" s="47" t="s">
        <v>1466</v>
      </c>
      <c r="AK306" s="42"/>
      <c r="AL306" s="43"/>
      <c r="AM306" s="44" t="s">
        <v>1467</v>
      </c>
      <c r="AN306" s="48" t="s">
        <v>1467</v>
      </c>
      <c r="AO306" s="44" t="s">
        <v>1468</v>
      </c>
      <c r="AP306" s="48" t="s">
        <v>1469</v>
      </c>
      <c r="AQ306" s="44"/>
      <c r="AR306" s="48"/>
      <c r="AS306" s="44" t="s">
        <v>1470</v>
      </c>
      <c r="AT306" s="48"/>
      <c r="AU306" s="44"/>
      <c r="AV306" s="48"/>
      <c r="AW306" s="44"/>
      <c r="AX306" s="48"/>
      <c r="AY306" s="44"/>
      <c r="AZ306" s="48"/>
      <c r="BA306" s="44"/>
      <c r="BB306" s="48"/>
      <c r="BC306" s="44"/>
      <c r="BD306" s="48"/>
      <c r="BE306" s="44"/>
      <c r="BF306" s="48"/>
      <c r="BG306" s="44"/>
      <c r="BH306" s="48"/>
    </row>
    <row r="307" ht="33.75" customHeight="1">
      <c r="A307" s="28" t="s">
        <v>53</v>
      </c>
      <c r="B307" s="28"/>
      <c r="C307" s="29" t="s">
        <v>1471</v>
      </c>
      <c r="D307" s="30" t="str">
        <f t="shared" si="1"/>
        <v>Community Afforestation</v>
      </c>
      <c r="E307" s="31" t="s">
        <v>1085</v>
      </c>
      <c r="F307" s="29" t="s">
        <v>177</v>
      </c>
      <c r="G307" s="29" t="s">
        <v>177</v>
      </c>
      <c r="H307" s="32"/>
      <c r="I307" s="33">
        <v>13.0</v>
      </c>
      <c r="J307" s="33"/>
      <c r="K307" s="31" t="s">
        <v>64</v>
      </c>
      <c r="L307" s="31" t="s">
        <v>100</v>
      </c>
      <c r="M307" s="31" t="s">
        <v>168</v>
      </c>
      <c r="N307" s="31" t="s">
        <v>168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6</v>
      </c>
      <c r="P307" s="34">
        <v>1.0</v>
      </c>
      <c r="Q307" s="35">
        <f t="shared" si="2"/>
        <v>0</v>
      </c>
      <c r="R307" s="36"/>
      <c r="S307" s="45" t="s">
        <v>1472</v>
      </c>
      <c r="T307" s="37" t="s">
        <v>179</v>
      </c>
      <c r="U307" s="37" t="s">
        <v>207</v>
      </c>
      <c r="V307" s="37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7"/>
      <c r="AF307" s="37"/>
      <c r="AG307" s="31"/>
      <c r="AH307" s="30" t="str">
        <f t="shared" si="13"/>
        <v/>
      </c>
      <c r="AI307" s="40" t="s">
        <v>1473</v>
      </c>
      <c r="AJ307" s="47" t="s">
        <v>1474</v>
      </c>
      <c r="AK307" s="42"/>
      <c r="AL307" s="43"/>
      <c r="AM307" s="44" t="s">
        <v>1475</v>
      </c>
      <c r="AN307" s="48" t="s">
        <v>1475</v>
      </c>
      <c r="AO307" s="44" t="s">
        <v>1476</v>
      </c>
      <c r="AP307" s="48" t="s">
        <v>1477</v>
      </c>
      <c r="AQ307" s="44"/>
      <c r="AR307" s="48"/>
      <c r="AS307" s="44" t="s">
        <v>1475</v>
      </c>
      <c r="AT307" s="48"/>
      <c r="AU307" s="44"/>
      <c r="AV307" s="48"/>
      <c r="AW307" s="44"/>
      <c r="AX307" s="48"/>
      <c r="AY307" s="44"/>
      <c r="AZ307" s="48"/>
      <c r="BA307" s="44"/>
      <c r="BB307" s="48"/>
      <c r="BC307" s="44"/>
      <c r="BD307" s="48"/>
      <c r="BE307" s="44"/>
      <c r="BF307" s="48"/>
      <c r="BG307" s="44"/>
      <c r="BH307" s="48"/>
    </row>
    <row r="308" ht="33.75" customHeight="1">
      <c r="A308" s="28" t="s">
        <v>53</v>
      </c>
      <c r="B308" s="33"/>
      <c r="C308" s="29" t="s">
        <v>1478</v>
      </c>
      <c r="D308" s="30" t="str">
        <f t="shared" si="1"/>
        <v>Orbital Outpost</v>
      </c>
      <c r="E308" s="31" t="s">
        <v>1085</v>
      </c>
      <c r="F308" s="29" t="s">
        <v>167</v>
      </c>
      <c r="G308" s="29" t="s">
        <v>167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168</v>
      </c>
      <c r="N308" s="31" t="s">
        <v>168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5" t="s">
        <v>1479</v>
      </c>
      <c r="T308" s="37" t="s">
        <v>170</v>
      </c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0" t="s">
        <v>1455</v>
      </c>
      <c r="AJ308" s="41"/>
      <c r="AK308" s="42"/>
      <c r="AL308" s="43"/>
      <c r="AM308" s="44" t="s">
        <v>1480</v>
      </c>
      <c r="AN308" s="43"/>
      <c r="AO308" s="44" t="s">
        <v>1479</v>
      </c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  <c r="BE308" s="42"/>
      <c r="BF308" s="43"/>
      <c r="BG308" s="42"/>
      <c r="BH308" s="43"/>
    </row>
    <row r="309" ht="33.75" customHeight="1">
      <c r="A309" s="28" t="s">
        <v>53</v>
      </c>
      <c r="B309" s="33"/>
      <c r="C309" s="29" t="s">
        <v>1481</v>
      </c>
      <c r="D309" s="30" t="str">
        <f t="shared" si="1"/>
        <v>Gas-Cooled Reactors</v>
      </c>
      <c r="E309" s="31" t="s">
        <v>1085</v>
      </c>
      <c r="F309" s="29" t="s">
        <v>177</v>
      </c>
      <c r="G309" s="29" t="s">
        <v>177</v>
      </c>
      <c r="H309" s="32"/>
      <c r="I309" s="28">
        <v>16.0</v>
      </c>
      <c r="J309" s="33"/>
      <c r="K309" s="31" t="s">
        <v>64</v>
      </c>
      <c r="L309" s="31" t="s">
        <v>78</v>
      </c>
      <c r="M309" s="31" t="s">
        <v>168</v>
      </c>
      <c r="N309" s="31" t="s">
        <v>168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34">
        <v>1.0</v>
      </c>
      <c r="Q309" s="35">
        <f t="shared" si="2"/>
        <v>0</v>
      </c>
      <c r="R309" s="36"/>
      <c r="S309" s="45" t="s">
        <v>1482</v>
      </c>
      <c r="T309" s="37" t="s">
        <v>179</v>
      </c>
      <c r="U309" s="37" t="s">
        <v>207</v>
      </c>
      <c r="V309" s="31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1"/>
      <c r="AF309" s="4"/>
      <c r="AG309" s="4"/>
      <c r="AH309" s="30" t="str">
        <f t="shared" si="13"/>
        <v/>
      </c>
      <c r="AI309" s="40" t="s">
        <v>1483</v>
      </c>
      <c r="AJ309" s="41"/>
      <c r="AK309" s="42"/>
      <c r="AL309" s="43"/>
      <c r="AM309" s="44" t="s">
        <v>1484</v>
      </c>
      <c r="AN309" s="43"/>
      <c r="AO309" s="44" t="s">
        <v>1482</v>
      </c>
      <c r="AP309" s="43"/>
      <c r="AQ309" s="42"/>
      <c r="AR309" s="43"/>
      <c r="AS309" s="44" t="s">
        <v>1484</v>
      </c>
      <c r="AT309" s="43"/>
      <c r="AU309" s="42"/>
      <c r="AV309" s="43"/>
      <c r="AW309" s="42"/>
      <c r="AX309" s="43"/>
      <c r="AY309" s="42"/>
      <c r="AZ309" s="43"/>
      <c r="BA309" s="42"/>
      <c r="BB309" s="43"/>
      <c r="BC309" s="42"/>
      <c r="BD309" s="43"/>
      <c r="BE309" s="42"/>
      <c r="BF309" s="43"/>
      <c r="BG309" s="42"/>
      <c r="BH309" s="43"/>
    </row>
    <row r="310" ht="33.75" customHeight="1">
      <c r="A310" s="28" t="s">
        <v>68</v>
      </c>
      <c r="B310" s="28"/>
      <c r="C310" s="29" t="s">
        <v>1485</v>
      </c>
      <c r="D310" s="30" t="str">
        <f t="shared" si="1"/>
        <v>Research Grant</v>
      </c>
      <c r="E310" s="31" t="s">
        <v>1085</v>
      </c>
      <c r="F310" s="29" t="s">
        <v>177</v>
      </c>
      <c r="G310" s="29" t="s">
        <v>177</v>
      </c>
      <c r="H310" s="32"/>
      <c r="I310" s="28">
        <v>3.0</v>
      </c>
      <c r="J310" s="33"/>
      <c r="K310" s="31" t="s">
        <v>64</v>
      </c>
      <c r="L310" s="31"/>
      <c r="M310" s="31" t="s">
        <v>168</v>
      </c>
      <c r="N310" s="31" t="s">
        <v>168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/>
      </c>
      <c r="P310" s="29"/>
      <c r="Q310" s="35">
        <f t="shared" si="2"/>
        <v>0</v>
      </c>
      <c r="R310" s="36"/>
      <c r="S310" s="45" t="s">
        <v>1486</v>
      </c>
      <c r="T310" s="37" t="s">
        <v>179</v>
      </c>
      <c r="U310" s="31"/>
      <c r="V310" s="31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1"/>
      <c r="AF310" s="4"/>
      <c r="AG310" s="4"/>
      <c r="AH310" s="30" t="str">
        <f t="shared" si="13"/>
        <v/>
      </c>
      <c r="AI310" s="40" t="s">
        <v>1487</v>
      </c>
      <c r="AJ310" s="41"/>
      <c r="AK310" s="42"/>
      <c r="AL310" s="43"/>
      <c r="AM310" s="44" t="s">
        <v>1488</v>
      </c>
      <c r="AN310" s="43"/>
      <c r="AO310" s="44" t="s">
        <v>1489</v>
      </c>
      <c r="AP310" s="43"/>
      <c r="AQ310" s="42"/>
      <c r="AR310" s="43"/>
      <c r="AS310" s="42"/>
      <c r="AT310" s="43"/>
      <c r="AU310" s="42"/>
      <c r="AV310" s="43"/>
      <c r="AW310" s="42"/>
      <c r="AX310" s="43"/>
      <c r="AY310" s="44" t="s">
        <v>1490</v>
      </c>
      <c r="AZ310" s="43"/>
      <c r="BA310" s="42"/>
      <c r="BB310" s="43"/>
      <c r="BC310" s="42"/>
      <c r="BD310" s="43"/>
      <c r="BE310" s="42"/>
      <c r="BF310" s="43"/>
      <c r="BG310" s="42"/>
      <c r="BH310" s="43"/>
    </row>
    <row r="311" ht="33.75" customHeight="1">
      <c r="A311" s="28" t="s">
        <v>56</v>
      </c>
      <c r="B311" s="28" t="s">
        <v>1491</v>
      </c>
      <c r="C311" s="29" t="s">
        <v>1492</v>
      </c>
      <c r="D311" s="30" t="str">
        <f t="shared" si="1"/>
        <v>Zoos</v>
      </c>
      <c r="E311" s="31" t="s">
        <v>1085</v>
      </c>
      <c r="F311" s="29" t="s">
        <v>1493</v>
      </c>
      <c r="G311" s="29" t="s">
        <v>1493</v>
      </c>
      <c r="H311" s="32"/>
      <c r="I311" s="28">
        <v>7.0</v>
      </c>
      <c r="J311" s="33"/>
      <c r="K311" s="31" t="s">
        <v>64</v>
      </c>
      <c r="L311" s="31" t="s">
        <v>76</v>
      </c>
      <c r="M311" s="31" t="s">
        <v>168</v>
      </c>
      <c r="N311" s="31" t="s">
        <v>168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7</v>
      </c>
      <c r="P311" s="29"/>
      <c r="Q311" s="35">
        <f t="shared" si="2"/>
        <v>0</v>
      </c>
      <c r="R311" s="36"/>
      <c r="S311" s="45" t="s">
        <v>1494</v>
      </c>
      <c r="T311" s="37" t="s">
        <v>170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1495</v>
      </c>
      <c r="AJ311" s="41"/>
      <c r="AK311" s="42"/>
      <c r="AL311" s="43"/>
      <c r="AM311" s="44" t="s">
        <v>1496</v>
      </c>
      <c r="AN311" s="43"/>
      <c r="AO311" s="44" t="s">
        <v>1497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  <c r="BE311" s="42"/>
      <c r="BF311" s="43"/>
      <c r="BG311" s="42"/>
      <c r="BH311" s="43"/>
    </row>
    <row r="312" ht="36.75" customHeight="1">
      <c r="A312" s="28" t="s">
        <v>53</v>
      </c>
      <c r="B312" s="28" t="s">
        <v>1498</v>
      </c>
      <c r="C312" s="29" t="s">
        <v>1499</v>
      </c>
      <c r="D312" s="30" t="str">
        <f t="shared" si="1"/>
        <v>Innovative Technologies Award</v>
      </c>
      <c r="E312" s="31" t="s">
        <v>1085</v>
      </c>
      <c r="F312" s="29"/>
      <c r="G312" s="29"/>
      <c r="H312" s="32"/>
      <c r="I312" s="28">
        <v>16.0</v>
      </c>
      <c r="J312" s="28"/>
      <c r="K312" s="31" t="s">
        <v>65</v>
      </c>
      <c r="L312" s="31" t="s">
        <v>112</v>
      </c>
      <c r="M312" s="31" t="s">
        <v>168</v>
      </c>
      <c r="N312" s="31" t="s">
        <v>168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9</v>
      </c>
      <c r="P312" s="29"/>
      <c r="Q312" s="35">
        <f t="shared" si="2"/>
        <v>0</v>
      </c>
      <c r="R312" s="36"/>
      <c r="S312" s="45" t="s">
        <v>1500</v>
      </c>
      <c r="T312" s="31"/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7"/>
      <c r="AF312" s="37"/>
      <c r="AG312" s="31"/>
      <c r="AH312" s="30" t="str">
        <f t="shared" si="13"/>
        <v/>
      </c>
      <c r="AI312" s="50" t="s">
        <v>1501</v>
      </c>
      <c r="AJ312" s="47" t="s">
        <v>1502</v>
      </c>
      <c r="AK312" s="42"/>
      <c r="AL312" s="43"/>
      <c r="AM312" s="42"/>
      <c r="AN312" s="43"/>
      <c r="AO312" s="42"/>
      <c r="AP312" s="43"/>
      <c r="AQ312" s="44"/>
      <c r="AR312" s="43"/>
      <c r="AS312" s="44"/>
      <c r="AT312" s="43"/>
      <c r="AU312" s="44"/>
      <c r="AV312" s="43"/>
      <c r="AW312" s="44"/>
      <c r="AX312" s="43"/>
      <c r="AY312" s="44" t="s">
        <v>1503</v>
      </c>
      <c r="AZ312" s="43" t="s">
        <v>1504</v>
      </c>
      <c r="BA312" s="44"/>
      <c r="BB312" s="43"/>
      <c r="BC312" s="44"/>
      <c r="BD312" s="43"/>
      <c r="BE312" s="44"/>
      <c r="BF312" s="43"/>
      <c r="BG312" s="44"/>
      <c r="BH312" s="43"/>
    </row>
    <row r="313" ht="36.75" customHeight="1">
      <c r="A313" s="28" t="s">
        <v>56</v>
      </c>
      <c r="B313" s="28" t="s">
        <v>1505</v>
      </c>
      <c r="C313" s="29" t="s">
        <v>1506</v>
      </c>
      <c r="D313" s="30" t="str">
        <f t="shared" si="1"/>
        <v>Martian Studies Scholarship</v>
      </c>
      <c r="E313" s="31" t="s">
        <v>1085</v>
      </c>
      <c r="F313" s="29"/>
      <c r="G313" s="29"/>
      <c r="H313" s="32"/>
      <c r="I313" s="28">
        <v>11.0</v>
      </c>
      <c r="J313" s="28"/>
      <c r="K313" s="31" t="s">
        <v>65</v>
      </c>
      <c r="L313" s="31" t="s">
        <v>112</v>
      </c>
      <c r="M313" s="31" t="s">
        <v>168</v>
      </c>
      <c r="N313" s="31" t="s">
        <v>168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9</v>
      </c>
      <c r="P313" s="29"/>
      <c r="Q313" s="35">
        <f t="shared" si="2"/>
        <v>0</v>
      </c>
      <c r="R313" s="36"/>
      <c r="S313" s="45" t="s">
        <v>1507</v>
      </c>
      <c r="T313" s="31"/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7"/>
      <c r="AF313" s="37"/>
      <c r="AG313" s="31"/>
      <c r="AH313" s="30" t="str">
        <f t="shared" si="13"/>
        <v/>
      </c>
      <c r="AI313" s="40" t="s">
        <v>1508</v>
      </c>
      <c r="AJ313" s="47" t="s">
        <v>1509</v>
      </c>
      <c r="AK313" s="42"/>
      <c r="AL313" s="43"/>
      <c r="AM313" s="42"/>
      <c r="AN313" s="43"/>
      <c r="AO313" s="42"/>
      <c r="AP313" s="43"/>
      <c r="AQ313" s="44"/>
      <c r="AR313" s="43"/>
      <c r="AS313" s="44"/>
      <c r="AT313" s="43"/>
      <c r="AU313" s="44"/>
      <c r="AV313" s="43"/>
      <c r="AW313" s="44"/>
      <c r="AX313" s="43"/>
      <c r="AY313" s="44" t="s">
        <v>1510</v>
      </c>
      <c r="AZ313" s="43" t="s">
        <v>1511</v>
      </c>
      <c r="BA313" s="44"/>
      <c r="BB313" s="43"/>
      <c r="BC313" s="44"/>
      <c r="BD313" s="43"/>
      <c r="BE313" s="44"/>
      <c r="BF313" s="43"/>
      <c r="BG313" s="44"/>
      <c r="BH313" s="43"/>
    </row>
    <row r="314" ht="36.75" customHeight="1">
      <c r="A314" s="28" t="s">
        <v>53</v>
      </c>
      <c r="B314" s="33"/>
      <c r="C314" s="29" t="s">
        <v>1512</v>
      </c>
      <c r="D314" s="30" t="str">
        <f t="shared" si="1"/>
        <v>Genetically Modified Vegetables</v>
      </c>
      <c r="E314" s="31" t="s">
        <v>1085</v>
      </c>
      <c r="F314" s="29" t="s">
        <v>648</v>
      </c>
      <c r="G314" s="29" t="s">
        <v>648</v>
      </c>
      <c r="H314" s="32"/>
      <c r="I314" s="28">
        <v>26.0</v>
      </c>
      <c r="J314" s="33"/>
      <c r="K314" s="31" t="s">
        <v>62</v>
      </c>
      <c r="L314" s="31" t="s">
        <v>97</v>
      </c>
      <c r="M314" s="31" t="s">
        <v>100</v>
      </c>
      <c r="N314" s="31" t="s">
        <v>168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8,6</v>
      </c>
      <c r="P314" s="29"/>
      <c r="Q314" s="35">
        <f t="shared" si="2"/>
        <v>0</v>
      </c>
      <c r="R314" s="36"/>
      <c r="S314" s="45" t="s">
        <v>1513</v>
      </c>
      <c r="T314" s="37" t="s">
        <v>650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1514</v>
      </c>
      <c r="AJ314" s="41"/>
      <c r="AK314" s="42"/>
      <c r="AL314" s="43"/>
      <c r="AM314" s="44" t="s">
        <v>997</v>
      </c>
      <c r="AN314" s="43"/>
      <c r="AO314" s="44" t="s">
        <v>1515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  <c r="BE314" s="42"/>
      <c r="BF314" s="43"/>
      <c r="BG314" s="42"/>
      <c r="BH314" s="43"/>
    </row>
    <row r="315" ht="36.75" customHeight="1">
      <c r="A315" s="28" t="s">
        <v>53</v>
      </c>
      <c r="B315" s="33"/>
      <c r="C315" s="29" t="s">
        <v>1516</v>
      </c>
      <c r="D315" s="30" t="str">
        <f t="shared" si="1"/>
        <v>Glacial Evaporation</v>
      </c>
      <c r="E315" s="31" t="s">
        <v>1085</v>
      </c>
      <c r="F315" s="29" t="s">
        <v>648</v>
      </c>
      <c r="G315" s="29" t="s">
        <v>648</v>
      </c>
      <c r="H315" s="32"/>
      <c r="I315" s="28">
        <v>18.0</v>
      </c>
      <c r="J315" s="28"/>
      <c r="K315" s="31" t="s">
        <v>62</v>
      </c>
      <c r="L315" s="31" t="s">
        <v>93</v>
      </c>
      <c r="M315" s="31" t="s">
        <v>168</v>
      </c>
      <c r="N315" s="31" t="s">
        <v>168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3</v>
      </c>
      <c r="P315" s="29"/>
      <c r="Q315" s="35">
        <f t="shared" si="2"/>
        <v>0</v>
      </c>
      <c r="R315" s="36"/>
      <c r="S315" s="36" t="e">
        <v>#N/A</v>
      </c>
      <c r="T315" s="37" t="s">
        <v>650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40" t="s">
        <v>1517</v>
      </c>
      <c r="AJ315" s="47" t="s">
        <v>1518</v>
      </c>
      <c r="AK315" s="42"/>
      <c r="AL315" s="43"/>
      <c r="AM315" s="44" t="s">
        <v>873</v>
      </c>
      <c r="AN315" s="48" t="s">
        <v>1230</v>
      </c>
      <c r="AO315" s="44" t="s">
        <v>1231</v>
      </c>
      <c r="AP315" s="48" t="s">
        <v>1232</v>
      </c>
      <c r="AQ315" s="42"/>
      <c r="AR315" s="48"/>
      <c r="AS315" s="42"/>
      <c r="AT315" s="48"/>
      <c r="AU315" s="42"/>
      <c r="AV315" s="48"/>
      <c r="AW315" s="42"/>
      <c r="AX315" s="48"/>
      <c r="AY315" s="42"/>
      <c r="AZ315" s="48"/>
      <c r="BA315" s="42"/>
      <c r="BB315" s="48"/>
      <c r="BC315" s="42"/>
      <c r="BD315" s="48"/>
      <c r="BE315" s="42"/>
      <c r="BF315" s="48"/>
      <c r="BG315" s="42"/>
      <c r="BH315" s="48"/>
    </row>
    <row r="316" ht="36.75" customHeight="1">
      <c r="A316" s="28" t="s">
        <v>53</v>
      </c>
      <c r="B316" s="28"/>
      <c r="C316" s="29" t="s">
        <v>1519</v>
      </c>
      <c r="D316" s="30" t="str">
        <f t="shared" si="1"/>
        <v>Tourism</v>
      </c>
      <c r="E316" s="31" t="s">
        <v>1085</v>
      </c>
      <c r="F316" s="29" t="s">
        <v>648</v>
      </c>
      <c r="G316" s="29" t="s">
        <v>648</v>
      </c>
      <c r="H316" s="32"/>
      <c r="I316" s="28">
        <v>8.0</v>
      </c>
      <c r="J316" s="28"/>
      <c r="K316" s="31" t="s">
        <v>62</v>
      </c>
      <c r="L316" s="31" t="s">
        <v>98</v>
      </c>
      <c r="M316" s="31" t="s">
        <v>168</v>
      </c>
      <c r="N316" s="31" t="s">
        <v>168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4</v>
      </c>
      <c r="P316" s="29"/>
      <c r="Q316" s="35">
        <f t="shared" si="2"/>
        <v>0</v>
      </c>
      <c r="R316" s="36"/>
      <c r="S316" s="36" t="e">
        <v>#N/A</v>
      </c>
      <c r="T316" s="37" t="s">
        <v>650</v>
      </c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1451</v>
      </c>
      <c r="AJ316" s="47" t="s">
        <v>1520</v>
      </c>
      <c r="AK316" s="42"/>
      <c r="AL316" s="43"/>
      <c r="AM316" s="44" t="s">
        <v>773</v>
      </c>
      <c r="AN316" s="48" t="s">
        <v>773</v>
      </c>
      <c r="AO316" s="44" t="s">
        <v>1521</v>
      </c>
      <c r="AP316" s="48" t="s">
        <v>970</v>
      </c>
      <c r="AQ316" s="44"/>
      <c r="AR316" s="48"/>
      <c r="AS316" s="44"/>
      <c r="AT316" s="48"/>
      <c r="AU316" s="44"/>
      <c r="AV316" s="48"/>
      <c r="AW316" s="44"/>
      <c r="AX316" s="48"/>
      <c r="AY316" s="44" t="s">
        <v>1522</v>
      </c>
      <c r="AZ316" s="48" t="s">
        <v>1523</v>
      </c>
      <c r="BA316" s="44"/>
      <c r="BB316" s="48"/>
      <c r="BC316" s="44"/>
      <c r="BD316" s="48"/>
      <c r="BE316" s="44"/>
      <c r="BF316" s="48"/>
      <c r="BG316" s="44"/>
      <c r="BH316" s="48"/>
    </row>
    <row r="317" ht="36.75" customHeight="1">
      <c r="A317" s="28" t="s">
        <v>55</v>
      </c>
      <c r="B317" s="28"/>
      <c r="C317" s="34" t="s">
        <v>1524</v>
      </c>
      <c r="D317" s="30" t="str">
        <f t="shared" si="1"/>
        <v>Nebu Labs</v>
      </c>
      <c r="E317" s="31" t="s">
        <v>1085</v>
      </c>
      <c r="F317" s="29"/>
      <c r="G317" s="29"/>
      <c r="H317" s="32"/>
      <c r="I317" s="33"/>
      <c r="J317" s="28">
        <v>25.0</v>
      </c>
      <c r="K317" s="37" t="s">
        <v>66</v>
      </c>
      <c r="L317" s="31"/>
      <c r="M317" s="31"/>
      <c r="N317" s="31"/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/>
      </c>
      <c r="P317" s="29"/>
      <c r="Q317" s="35">
        <f t="shared" si="2"/>
        <v>0</v>
      </c>
      <c r="R317" s="36"/>
      <c r="S317" s="36"/>
      <c r="T317" s="37" t="s">
        <v>170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ref="AH317:AH319" si="14">IFERROR(LEFT(AE317&amp;IF(AE317&lt;&gt;"",",","")&amp;AF317&amp;IF(AF317&lt;&gt;"",",","")&amp;AG317&amp;IF(AG317&lt;&gt;"",",",""),LEN(AE317&amp;IF(AE317&lt;&gt;"",",","")&amp;AF317&amp;IF(AF317&lt;&gt;"",",","")&amp;AG317&amp;IF(AG317&lt;&gt;"",",",""))-1),"")</f>
        <v/>
      </c>
      <c r="AI317" s="50" t="s">
        <v>1525</v>
      </c>
      <c r="AJ317" s="41"/>
      <c r="AK317" s="42"/>
      <c r="AL317" s="43"/>
      <c r="AM317" s="44" t="s">
        <v>1526</v>
      </c>
      <c r="AN317" s="43"/>
      <c r="AO317" s="44" t="s">
        <v>1527</v>
      </c>
      <c r="AP317" s="43"/>
      <c r="AQ317" s="42"/>
      <c r="AR317" s="43"/>
      <c r="AS317" s="42"/>
      <c r="AT317" s="43"/>
      <c r="AU317" s="42"/>
      <c r="AV317" s="43"/>
      <c r="AW317" s="42"/>
      <c r="AX317" s="43"/>
      <c r="AY317" s="44" t="s">
        <v>1193</v>
      </c>
      <c r="AZ317" s="43"/>
      <c r="BA317" s="42"/>
      <c r="BB317" s="43"/>
      <c r="BC317" s="42"/>
      <c r="BD317" s="43"/>
      <c r="BE317" s="42"/>
      <c r="BF317" s="43"/>
      <c r="BG317" s="42"/>
      <c r="BH317" s="43"/>
    </row>
    <row r="318" ht="36.75" customHeight="1">
      <c r="A318" s="28" t="s">
        <v>53</v>
      </c>
      <c r="B318" s="28"/>
      <c r="C318" s="34" t="s">
        <v>1528</v>
      </c>
      <c r="D318" s="30" t="str">
        <f t="shared" si="1"/>
        <v>Modpro</v>
      </c>
      <c r="E318" s="31" t="s">
        <v>1085</v>
      </c>
      <c r="F318" s="29"/>
      <c r="G318" s="29"/>
      <c r="H318" s="32"/>
      <c r="I318" s="33"/>
      <c r="J318" s="28">
        <v>37.0</v>
      </c>
      <c r="K318" s="37" t="s">
        <v>66</v>
      </c>
      <c r="L318" s="37" t="s">
        <v>109</v>
      </c>
      <c r="M318" s="31"/>
      <c r="N318" s="31"/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10</v>
      </c>
      <c r="P318" s="29"/>
      <c r="Q318" s="35">
        <f t="shared" si="2"/>
        <v>0</v>
      </c>
      <c r="R318" s="36"/>
      <c r="S318" s="36"/>
      <c r="T318" s="37" t="s">
        <v>179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4"/>
        <v/>
      </c>
      <c r="AI318" s="50" t="s">
        <v>1529</v>
      </c>
      <c r="AJ318" s="47" t="s">
        <v>1529</v>
      </c>
      <c r="AK318" s="42"/>
      <c r="AL318" s="43"/>
      <c r="AM318" s="44" t="s">
        <v>1530</v>
      </c>
      <c r="AN318" s="43"/>
      <c r="AO318" s="44" t="s">
        <v>1531</v>
      </c>
      <c r="AP318" s="43"/>
      <c r="AQ318" s="42"/>
      <c r="AR318" s="43"/>
      <c r="AS318" s="42"/>
      <c r="AT318" s="43"/>
      <c r="AU318" s="42"/>
      <c r="AV318" s="43"/>
      <c r="AW318" s="42"/>
      <c r="AX318" s="43"/>
      <c r="AY318" s="44" t="s">
        <v>1532</v>
      </c>
      <c r="AZ318" s="43"/>
      <c r="BA318" s="42"/>
      <c r="BB318" s="43"/>
      <c r="BC318" s="42"/>
      <c r="BD318" s="43"/>
      <c r="BE318" s="42"/>
      <c r="BF318" s="43"/>
      <c r="BG318" s="42"/>
      <c r="BH318" s="43"/>
    </row>
    <row r="319" ht="36.75" customHeight="1">
      <c r="A319" s="28" t="s">
        <v>56</v>
      </c>
      <c r="B319" s="28" t="s">
        <v>1533</v>
      </c>
      <c r="C319" s="34" t="s">
        <v>1534</v>
      </c>
      <c r="D319" s="30" t="str">
        <f t="shared" si="1"/>
        <v>Austellar</v>
      </c>
      <c r="E319" s="31" t="s">
        <v>1085</v>
      </c>
      <c r="F319" s="29"/>
      <c r="G319" s="29"/>
      <c r="H319" s="32"/>
      <c r="I319" s="33"/>
      <c r="J319" s="28">
        <v>42.0</v>
      </c>
      <c r="K319" s="37" t="s">
        <v>66</v>
      </c>
      <c r="L319" s="37" t="s">
        <v>109</v>
      </c>
      <c r="M319" s="31"/>
      <c r="N319" s="31"/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10</v>
      </c>
      <c r="P319" s="29"/>
      <c r="Q319" s="35">
        <f t="shared" si="2"/>
        <v>0</v>
      </c>
      <c r="R319" s="36"/>
      <c r="S319" s="36"/>
      <c r="T319" s="37" t="s">
        <v>170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1"/>
      <c r="AF319" s="4"/>
      <c r="AG319" s="4"/>
      <c r="AH319" s="30" t="str">
        <f t="shared" si="14"/>
        <v/>
      </c>
      <c r="AI319" s="50" t="s">
        <v>1535</v>
      </c>
      <c r="AJ319" s="41"/>
      <c r="AK319" s="42"/>
      <c r="AL319" s="43"/>
      <c r="AM319" s="44" t="s">
        <v>1536</v>
      </c>
      <c r="AN319" s="43"/>
      <c r="AO319" s="44" t="s">
        <v>1537</v>
      </c>
      <c r="AP319" s="43"/>
      <c r="AQ319" s="42"/>
      <c r="AR319" s="43"/>
      <c r="AS319" s="42"/>
      <c r="AT319" s="43"/>
      <c r="AU319" s="42"/>
      <c r="AV319" s="43"/>
      <c r="AW319" s="42"/>
      <c r="AX319" s="43"/>
      <c r="AY319" s="44" t="s">
        <v>1538</v>
      </c>
      <c r="AZ319" s="43"/>
      <c r="BA319" s="42"/>
      <c r="BB319" s="43"/>
      <c r="BC319" s="42"/>
      <c r="BD319" s="43"/>
      <c r="BE319" s="42"/>
      <c r="BF319" s="43"/>
      <c r="BG319" s="42"/>
      <c r="BH319" s="43"/>
    </row>
    <row r="320" ht="36.75" customHeight="1">
      <c r="A320" s="28" t="s">
        <v>58</v>
      </c>
      <c r="B320" s="28" t="s">
        <v>1267</v>
      </c>
      <c r="C320" s="29" t="s">
        <v>1539</v>
      </c>
      <c r="D320" s="30" t="str">
        <f t="shared" si="1"/>
        <v>Private Investor Beach</v>
      </c>
      <c r="E320" s="31" t="s">
        <v>1085</v>
      </c>
      <c r="F320" s="29"/>
      <c r="G320" s="29"/>
      <c r="H320" s="32"/>
      <c r="I320" s="33">
        <v>23.0</v>
      </c>
      <c r="J320" s="33"/>
      <c r="K320" s="31" t="s">
        <v>65</v>
      </c>
      <c r="L320" s="31" t="s">
        <v>112</v>
      </c>
      <c r="M320" s="31" t="s">
        <v>168</v>
      </c>
      <c r="N320" s="31" t="s">
        <v>168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9</v>
      </c>
      <c r="P320" s="29"/>
      <c r="Q320" s="35">
        <f t="shared" si="2"/>
        <v>0</v>
      </c>
      <c r="R320" s="36" t="s">
        <v>1178</v>
      </c>
      <c r="S320" s="45" t="s">
        <v>1540</v>
      </c>
      <c r="T320" s="31"/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1" si="15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40" t="s">
        <v>1179</v>
      </c>
      <c r="AJ320" s="41"/>
      <c r="AK320" s="42"/>
      <c r="AL320" s="43"/>
      <c r="AM320" s="42"/>
      <c r="AN320" s="43"/>
      <c r="AO320" s="42"/>
      <c r="AP320" s="43"/>
      <c r="AQ320" s="42"/>
      <c r="AR320" s="43"/>
      <c r="AS320" s="42"/>
      <c r="AT320" s="43"/>
      <c r="AU320" s="42"/>
      <c r="AV320" s="43"/>
      <c r="AW320" s="42"/>
      <c r="AX320" s="43"/>
      <c r="AY320" s="42"/>
      <c r="AZ320" s="43"/>
      <c r="BA320" s="42"/>
      <c r="BB320" s="43"/>
      <c r="BC320" s="42"/>
      <c r="BD320" s="43"/>
      <c r="BE320" s="42"/>
      <c r="BF320" s="43"/>
      <c r="BG320" s="42"/>
      <c r="BH320" s="43"/>
    </row>
    <row r="321" ht="36.75" customHeight="1">
      <c r="A321" s="28" t="s">
        <v>58</v>
      </c>
      <c r="B321" s="28" t="s">
        <v>1267</v>
      </c>
      <c r="C321" s="29" t="s">
        <v>1541</v>
      </c>
      <c r="D321" s="30" t="str">
        <f t="shared" si="1"/>
        <v>Tourism (Game Boy Geek)</v>
      </c>
      <c r="E321" s="31" t="s">
        <v>1085</v>
      </c>
      <c r="F321" s="29" t="s">
        <v>648</v>
      </c>
      <c r="G321" s="29" t="s">
        <v>648</v>
      </c>
      <c r="H321" s="32"/>
      <c r="I321" s="33">
        <v>24.0</v>
      </c>
      <c r="J321" s="33"/>
      <c r="K321" s="31" t="s">
        <v>62</v>
      </c>
      <c r="L321" s="31" t="s">
        <v>98</v>
      </c>
      <c r="M321" s="31" t="s">
        <v>168</v>
      </c>
      <c r="N321" s="31" t="s">
        <v>168</v>
      </c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4</v>
      </c>
      <c r="P321" s="29"/>
      <c r="Q321" s="35">
        <f t="shared" si="2"/>
        <v>0</v>
      </c>
      <c r="R321" s="36"/>
      <c r="S321" s="36" t="e">
        <v>#N/A</v>
      </c>
      <c r="T321" s="31"/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5"/>
        <v/>
      </c>
      <c r="AI321" s="40" t="s">
        <v>1542</v>
      </c>
      <c r="AJ321" s="41"/>
      <c r="AK321" s="42"/>
      <c r="AL321" s="43"/>
      <c r="AM321" s="42"/>
      <c r="AN321" s="43"/>
      <c r="AO321" s="42"/>
      <c r="AP321" s="43"/>
      <c r="AQ321" s="42"/>
      <c r="AR321" s="43"/>
      <c r="AS321" s="42"/>
      <c r="AT321" s="43"/>
      <c r="AU321" s="42"/>
      <c r="AV321" s="43"/>
      <c r="AW321" s="42"/>
      <c r="AX321" s="43"/>
      <c r="AY321" s="42"/>
      <c r="AZ321" s="43"/>
      <c r="BA321" s="42"/>
      <c r="BB321" s="43"/>
      <c r="BC321" s="42"/>
      <c r="BD321" s="43"/>
      <c r="BE321" s="42"/>
      <c r="BF321" s="43"/>
      <c r="BG321" s="42"/>
      <c r="BH321" s="43"/>
    </row>
    <row r="322" ht="36.75" customHeight="1">
      <c r="A322" s="28" t="s">
        <v>56</v>
      </c>
      <c r="B322" s="28"/>
      <c r="C322" s="34" t="s">
        <v>1543</v>
      </c>
      <c r="D322" s="30" t="str">
        <f t="shared" si="1"/>
        <v>The Next Step Initiative</v>
      </c>
      <c r="E322" s="31" t="s">
        <v>1085</v>
      </c>
      <c r="F322" s="29"/>
      <c r="G322" s="29"/>
      <c r="H322" s="32"/>
      <c r="I322" s="33"/>
      <c r="J322" s="33"/>
      <c r="K322" s="37" t="s">
        <v>66</v>
      </c>
      <c r="L322" s="37" t="s">
        <v>100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6</v>
      </c>
      <c r="P322" s="29"/>
      <c r="Q322" s="35">
        <f t="shared" si="2"/>
        <v>0</v>
      </c>
      <c r="R322" s="36"/>
      <c r="S322" s="36"/>
      <c r="T322" s="31"/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ref="AH322:AH326" si="16">IFERROR(LEFT(AE322&amp;IF(AE322&lt;&gt;"",",","")&amp;AF322&amp;IF(AF322&lt;&gt;"",",","")&amp;AG322&amp;IF(AG322&lt;&gt;"",",",""),LEN(AE322&amp;IF(AE322&lt;&gt;"",",","")&amp;AF322&amp;IF(AF322&lt;&gt;"",",","")&amp;AG322&amp;IF(AG322&lt;&gt;"",",",""))-1),"")</f>
        <v/>
      </c>
      <c r="AI322" s="50" t="s">
        <v>1544</v>
      </c>
      <c r="AJ322" s="41"/>
      <c r="AK322" s="42"/>
      <c r="AL322" s="43"/>
      <c r="AM322" s="44"/>
      <c r="AN322" s="43"/>
      <c r="AO322" s="44"/>
      <c r="AP322" s="43"/>
      <c r="AQ322" s="42"/>
      <c r="AR322" s="43"/>
      <c r="AS322" s="42"/>
      <c r="AT322" s="43"/>
      <c r="AU322" s="42"/>
      <c r="AV322" s="43"/>
      <c r="AW322" s="42"/>
      <c r="AX322" s="43"/>
      <c r="AY322" s="44"/>
      <c r="AZ322" s="43"/>
      <c r="BA322" s="42"/>
      <c r="BB322" s="43"/>
      <c r="BC322" s="42"/>
      <c r="BD322" s="43"/>
      <c r="BE322" s="42"/>
      <c r="BF322" s="43"/>
      <c r="BG322" s="42"/>
      <c r="BH322" s="43"/>
    </row>
    <row r="323" ht="120.0" customHeight="1">
      <c r="A323" s="28" t="s">
        <v>58</v>
      </c>
      <c r="B323" s="33"/>
      <c r="C323" s="34" t="s">
        <v>1543</v>
      </c>
      <c r="D323" s="30" t="str">
        <f t="shared" si="1"/>
        <v>Romirra</v>
      </c>
      <c r="E323" s="31" t="s">
        <v>1085</v>
      </c>
      <c r="F323" s="29"/>
      <c r="G323" s="29"/>
      <c r="H323" s="32"/>
      <c r="I323" s="33"/>
      <c r="J323" s="33"/>
      <c r="K323" s="37" t="s">
        <v>66</v>
      </c>
      <c r="L323" s="37" t="s">
        <v>78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0</v>
      </c>
      <c r="P323" s="29"/>
      <c r="Q323" s="35">
        <f t="shared" si="2"/>
        <v>0</v>
      </c>
      <c r="R323" s="36"/>
      <c r="S323" s="36"/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6"/>
        <v/>
      </c>
      <c r="AI323" s="50" t="s">
        <v>1545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  <c r="BE323" s="42"/>
      <c r="BF323" s="43"/>
      <c r="BG323" s="42"/>
      <c r="BH323" s="43"/>
    </row>
    <row r="324" ht="42.0" customHeight="1">
      <c r="A324" s="28" t="s">
        <v>55</v>
      </c>
      <c r="B324" s="33"/>
      <c r="C324" s="29" t="s">
        <v>1546</v>
      </c>
      <c r="D324" s="30" t="str">
        <f t="shared" si="1"/>
        <v>Point Luna</v>
      </c>
      <c r="E324" s="37" t="s">
        <v>1547</v>
      </c>
      <c r="F324" s="29"/>
      <c r="G324" s="29"/>
      <c r="H324" s="32"/>
      <c r="I324" s="33"/>
      <c r="J324" s="33">
        <v>25.0</v>
      </c>
      <c r="K324" s="37" t="s">
        <v>66</v>
      </c>
      <c r="L324" s="31" t="s">
        <v>98</v>
      </c>
      <c r="M324" s="31" t="s">
        <v>83</v>
      </c>
      <c r="N324" s="31"/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4,1</v>
      </c>
      <c r="P324" s="29"/>
      <c r="Q324" s="35">
        <f t="shared" si="2"/>
        <v>0</v>
      </c>
      <c r="R324" s="36"/>
      <c r="S324" s="36"/>
      <c r="T324" s="31" t="s">
        <v>680</v>
      </c>
      <c r="U324" s="31"/>
      <c r="V324" s="31" t="s">
        <v>170</v>
      </c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6"/>
        <v/>
      </c>
      <c r="AI324" s="40" t="s">
        <v>1548</v>
      </c>
      <c r="AJ324" s="41" t="s">
        <v>1548</v>
      </c>
      <c r="AK324" s="42"/>
      <c r="AL324" s="43"/>
      <c r="AM324" s="42" t="s">
        <v>686</v>
      </c>
      <c r="AN324" s="43" t="s">
        <v>686</v>
      </c>
      <c r="AO324" s="44" t="s">
        <v>1549</v>
      </c>
      <c r="AP324" s="43" t="s">
        <v>1026</v>
      </c>
      <c r="AQ324" s="42" t="s">
        <v>1550</v>
      </c>
      <c r="AR324" s="43" t="s">
        <v>1550</v>
      </c>
      <c r="AS324" s="42"/>
      <c r="AT324" s="43"/>
      <c r="AU324" s="42"/>
      <c r="AV324" s="43"/>
      <c r="AW324" s="42" t="s">
        <v>1551</v>
      </c>
      <c r="AX324" s="43" t="s">
        <v>1552</v>
      </c>
      <c r="AY324" s="42" t="str">
        <f>"You start with "&amp;$J324&amp;"MC."</f>
        <v>You start with 25MC.</v>
      </c>
      <c r="AZ324" s="43" t="str">
        <f>"Vous commencez avec "&amp;$J324&amp;"MC."</f>
        <v>Vous commencez avec 25MC.</v>
      </c>
      <c r="BA324" s="42"/>
      <c r="BB324" s="43"/>
      <c r="BC324" s="42"/>
      <c r="BD324" s="43"/>
      <c r="BE324" s="42"/>
      <c r="BF324" s="43"/>
      <c r="BG324" s="42"/>
      <c r="BH324" s="43"/>
    </row>
    <row r="325" ht="42.0" customHeight="1">
      <c r="A325" s="28" t="s">
        <v>68</v>
      </c>
      <c r="B325" s="33"/>
      <c r="C325" s="34" t="s">
        <v>1553</v>
      </c>
      <c r="D325" s="30" t="str">
        <f t="shared" si="1"/>
        <v>Pushnik hacker alliance</v>
      </c>
      <c r="E325" s="37" t="s">
        <v>1547</v>
      </c>
      <c r="F325" s="29"/>
      <c r="G325" s="29"/>
      <c r="H325" s="32"/>
      <c r="I325" s="33"/>
      <c r="J325" s="28">
        <v>25.0</v>
      </c>
      <c r="K325" s="37" t="s">
        <v>66</v>
      </c>
      <c r="L325" s="37" t="s">
        <v>78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0</v>
      </c>
      <c r="P325" s="29"/>
      <c r="Q325" s="35">
        <f t="shared" si="2"/>
        <v>0</v>
      </c>
      <c r="R325" s="36"/>
      <c r="S325" s="45"/>
      <c r="T325" s="37" t="s">
        <v>680</v>
      </c>
      <c r="U325" s="31"/>
      <c r="V325" s="37" t="s">
        <v>170</v>
      </c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6"/>
        <v/>
      </c>
      <c r="AI325" s="50" t="s">
        <v>1554</v>
      </c>
      <c r="AJ325" s="41"/>
      <c r="AK325" s="42"/>
      <c r="AL325" s="43"/>
      <c r="AM325" s="44" t="s">
        <v>758</v>
      </c>
      <c r="AN325" s="43"/>
      <c r="AO325" s="44" t="s">
        <v>1555</v>
      </c>
      <c r="AP325" s="43"/>
      <c r="AQ325" s="44" t="s">
        <v>1556</v>
      </c>
      <c r="AR325" s="43"/>
      <c r="AS325" s="42"/>
      <c r="AT325" s="43"/>
      <c r="AU325" s="42"/>
      <c r="AV325" s="43"/>
      <c r="AW325" s="44" t="s">
        <v>1557</v>
      </c>
      <c r="AX325" s="43"/>
      <c r="AY325" s="44"/>
      <c r="AZ325" s="43"/>
      <c r="BA325" s="42"/>
      <c r="BB325" s="43"/>
      <c r="BC325" s="42"/>
      <c r="BD325" s="43"/>
      <c r="BE325" s="42"/>
      <c r="BF325" s="43"/>
      <c r="BG325" s="42"/>
      <c r="BH325" s="43"/>
    </row>
    <row r="326" ht="42.0" customHeight="1">
      <c r="A326" s="28" t="s">
        <v>68</v>
      </c>
      <c r="B326" s="33"/>
      <c r="C326" s="34" t="s">
        <v>1558</v>
      </c>
      <c r="D326" s="30" t="str">
        <f t="shared" si="1"/>
        <v>CLM - The hesitant hive mind</v>
      </c>
      <c r="E326" s="37" t="s">
        <v>1547</v>
      </c>
      <c r="F326" s="29"/>
      <c r="G326" s="29"/>
      <c r="H326" s="32"/>
      <c r="I326" s="33"/>
      <c r="J326" s="28">
        <v>10.0</v>
      </c>
      <c r="K326" s="37" t="s">
        <v>66</v>
      </c>
      <c r="L326" s="37" t="s">
        <v>87</v>
      </c>
      <c r="M326" s="37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2</v>
      </c>
      <c r="P326" s="29"/>
      <c r="Q326" s="35">
        <f t="shared" si="2"/>
        <v>0</v>
      </c>
      <c r="R326" s="36"/>
      <c r="S326" s="45"/>
      <c r="T326" s="37" t="s">
        <v>170</v>
      </c>
      <c r="U326" s="31"/>
      <c r="V326" s="37" t="s">
        <v>179</v>
      </c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7" t="s">
        <v>87</v>
      </c>
      <c r="AF326" s="4"/>
      <c r="AG326" s="4"/>
      <c r="AH326" s="30" t="str">
        <f t="shared" si="16"/>
        <v>science</v>
      </c>
      <c r="AI326" s="50" t="s">
        <v>1559</v>
      </c>
      <c r="AJ326" s="41"/>
      <c r="AK326" s="42"/>
      <c r="AL326" s="43"/>
      <c r="AM326" s="44" t="s">
        <v>1560</v>
      </c>
      <c r="AN326" s="43"/>
      <c r="AO326" s="44" t="s">
        <v>1561</v>
      </c>
      <c r="AP326" s="43"/>
      <c r="AQ326" s="44" t="s">
        <v>1562</v>
      </c>
      <c r="AR326" s="43"/>
      <c r="AS326" s="42"/>
      <c r="AT326" s="43"/>
      <c r="AU326" s="42"/>
      <c r="AV326" s="43"/>
      <c r="AW326" s="44" t="s">
        <v>1563</v>
      </c>
      <c r="AX326" s="43"/>
      <c r="AY326" s="44" t="s">
        <v>1101</v>
      </c>
      <c r="AZ326" s="43"/>
      <c r="BA326" s="42"/>
      <c r="BB326" s="43"/>
      <c r="BC326" s="42"/>
      <c r="BD326" s="43"/>
      <c r="BE326" s="42"/>
      <c r="BF326" s="43"/>
      <c r="BG326" s="42"/>
      <c r="BH326" s="43"/>
    </row>
    <row r="327" ht="42.0" customHeight="1">
      <c r="A327" s="28" t="s">
        <v>68</v>
      </c>
      <c r="B327" s="28"/>
      <c r="C327" s="34" t="s">
        <v>1564</v>
      </c>
      <c r="D327" s="30" t="str">
        <f t="shared" si="1"/>
        <v>Asset Liquidation V2</v>
      </c>
      <c r="E327" s="37" t="s">
        <v>1547</v>
      </c>
      <c r="F327" s="29"/>
      <c r="G327" s="29"/>
      <c r="H327" s="32"/>
      <c r="I327" s="33">
        <v>0.0</v>
      </c>
      <c r="J327" s="33"/>
      <c r="K327" s="37" t="s">
        <v>65</v>
      </c>
      <c r="L327" s="31" t="s">
        <v>87</v>
      </c>
      <c r="M327" s="31" t="s">
        <v>168</v>
      </c>
      <c r="N327" s="31" t="s">
        <v>168</v>
      </c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2</v>
      </c>
      <c r="P327" s="29"/>
      <c r="Q327" s="35">
        <f t="shared" si="2"/>
        <v>0</v>
      </c>
      <c r="R327" s="36"/>
      <c r="S327" s="45" t="s">
        <v>1565</v>
      </c>
      <c r="T327" s="37"/>
      <c r="U327" s="31"/>
      <c r="V327" s="31"/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38"/>
      <c r="AD327" s="32"/>
      <c r="AE327" s="31"/>
      <c r="AF327" s="4"/>
      <c r="AG327" s="4"/>
      <c r="AH327" s="30" t="str">
        <f t="shared" ref="AH327:AH338" si="17">iferror(left(AE327&amp;if(AE327&lt;&gt;"",",","")&amp;AF327&amp;if(AF327&lt;&gt;"",",","")&amp;AG327&amp;if(AG327&lt;&gt;"",",",""),len(AE327&amp;if(AE327&lt;&gt;"",",","")&amp;AF327&amp;if(AF327&lt;&gt;"",",","")&amp;AG327&amp;if(AG327&lt;&gt;"",",",""))-1),"")</f>
        <v/>
      </c>
      <c r="AI327" s="50" t="s">
        <v>1566</v>
      </c>
      <c r="AJ327" s="41"/>
      <c r="AK327" s="42"/>
      <c r="AL327" s="43"/>
      <c r="AM327" s="44"/>
      <c r="AN327" s="43"/>
      <c r="AO327" s="44"/>
      <c r="AP327" s="43"/>
      <c r="AQ327" s="42"/>
      <c r="AR327" s="43"/>
      <c r="AS327" s="42"/>
      <c r="AT327" s="43"/>
      <c r="AU327" s="42"/>
      <c r="AV327" s="43"/>
      <c r="AW327" s="42"/>
      <c r="AX327" s="43"/>
      <c r="AY327" s="44" t="s">
        <v>1565</v>
      </c>
      <c r="AZ327" s="43"/>
      <c r="BA327" s="44" t="s">
        <v>1567</v>
      </c>
      <c r="BB327" s="43"/>
      <c r="BC327" s="44" t="s">
        <v>597</v>
      </c>
      <c r="BD327" s="43"/>
      <c r="BE327" s="42"/>
      <c r="BF327" s="43"/>
      <c r="BG327" s="42"/>
      <c r="BH327" s="43"/>
    </row>
    <row r="328" ht="15.75" customHeight="1">
      <c r="A328" s="28" t="s">
        <v>68</v>
      </c>
      <c r="B328" s="28"/>
      <c r="C328" s="34" t="s">
        <v>1568</v>
      </c>
      <c r="D328" s="30" t="str">
        <f t="shared" si="1"/>
        <v>Solar Logistics</v>
      </c>
      <c r="E328" s="37" t="s">
        <v>1547</v>
      </c>
      <c r="F328" s="29"/>
      <c r="G328" s="29"/>
      <c r="H328" s="32"/>
      <c r="I328" s="28">
        <v>20.0</v>
      </c>
      <c r="J328" s="33"/>
      <c r="K328" s="37" t="s">
        <v>64</v>
      </c>
      <c r="L328" s="37" t="s">
        <v>98</v>
      </c>
      <c r="M328" s="37" t="s">
        <v>83</v>
      </c>
      <c r="N328" s="31" t="s">
        <v>168</v>
      </c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4,1</v>
      </c>
      <c r="P328" s="29"/>
      <c r="Q328" s="35">
        <f t="shared" si="2"/>
        <v>0</v>
      </c>
      <c r="R328" s="36"/>
      <c r="S328" s="45"/>
      <c r="T328" s="37" t="s">
        <v>170</v>
      </c>
      <c r="U328" s="31"/>
      <c r="V328" s="37"/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38"/>
      <c r="AD328" s="32"/>
      <c r="AE328" s="31"/>
      <c r="AF328" s="4"/>
      <c r="AG328" s="4"/>
      <c r="AH328" s="30" t="str">
        <f t="shared" si="17"/>
        <v/>
      </c>
      <c r="AI328" s="50" t="s">
        <v>1569</v>
      </c>
      <c r="AJ328" s="41"/>
      <c r="AK328" s="42"/>
      <c r="AL328" s="43"/>
      <c r="AM328" s="44" t="s">
        <v>1570</v>
      </c>
      <c r="AN328" s="43"/>
      <c r="AO328" s="44" t="s">
        <v>1571</v>
      </c>
      <c r="AP328" s="43"/>
      <c r="AQ328" s="44" t="s">
        <v>686</v>
      </c>
      <c r="AR328" s="43"/>
      <c r="AS328" s="42"/>
      <c r="AT328" s="43"/>
      <c r="AU328" s="42"/>
      <c r="AV328" s="43"/>
      <c r="AW328" s="44" t="s">
        <v>687</v>
      </c>
      <c r="AX328" s="43"/>
      <c r="AY328" s="44"/>
      <c r="AZ328" s="43"/>
      <c r="BA328" s="44"/>
      <c r="BB328" s="43"/>
      <c r="BC328" s="44"/>
      <c r="BD328" s="43"/>
      <c r="BE328" s="42"/>
      <c r="BF328" s="43"/>
      <c r="BG328" s="42"/>
      <c r="BH328" s="43"/>
    </row>
    <row r="329" ht="15.75" customHeight="1">
      <c r="A329" s="28" t="s">
        <v>68</v>
      </c>
      <c r="B329" s="28"/>
      <c r="C329" s="34" t="s">
        <v>1572</v>
      </c>
      <c r="D329" s="30" t="str">
        <f t="shared" si="1"/>
        <v>Topsoils Contract</v>
      </c>
      <c r="E329" s="37" t="s">
        <v>1547</v>
      </c>
      <c r="F329" s="29"/>
      <c r="G329" s="29"/>
      <c r="H329" s="32"/>
      <c r="I329" s="28">
        <v>9.0</v>
      </c>
      <c r="J329" s="33"/>
      <c r="K329" s="37" t="s">
        <v>64</v>
      </c>
      <c r="L329" s="37" t="s">
        <v>98</v>
      </c>
      <c r="M329" s="37" t="s">
        <v>97</v>
      </c>
      <c r="N329" s="31" t="s">
        <v>168</v>
      </c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4,8</v>
      </c>
      <c r="P329" s="29"/>
      <c r="Q329" s="35">
        <f t="shared" si="2"/>
        <v>0</v>
      </c>
      <c r="R329" s="36"/>
      <c r="S329" s="45"/>
      <c r="T329" s="37" t="s">
        <v>170</v>
      </c>
      <c r="U329" s="31"/>
      <c r="V329" s="31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38"/>
      <c r="AD329" s="32"/>
      <c r="AE329" s="31"/>
      <c r="AF329" s="4"/>
      <c r="AG329" s="4"/>
      <c r="AH329" s="30" t="str">
        <f t="shared" si="17"/>
        <v/>
      </c>
      <c r="AI329" s="50" t="s">
        <v>1573</v>
      </c>
      <c r="AJ329" s="41"/>
      <c r="AK329" s="42"/>
      <c r="AL329" s="43"/>
      <c r="AM329" s="44" t="s">
        <v>1574</v>
      </c>
      <c r="AN329" s="43"/>
      <c r="AO329" s="44" t="s">
        <v>1575</v>
      </c>
      <c r="AP329" s="43"/>
      <c r="AQ329" s="42"/>
      <c r="AR329" s="43"/>
      <c r="AS329" s="42"/>
      <c r="AT329" s="43"/>
      <c r="AU329" s="42"/>
      <c r="AV329" s="43"/>
      <c r="AW329" s="42"/>
      <c r="AX329" s="43"/>
      <c r="AY329" s="44" t="s">
        <v>337</v>
      </c>
      <c r="AZ329" s="43"/>
      <c r="BA329" s="44"/>
      <c r="BB329" s="43"/>
      <c r="BC329" s="44"/>
      <c r="BD329" s="43"/>
      <c r="BE329" s="42"/>
      <c r="BF329" s="43"/>
      <c r="BG329" s="42"/>
      <c r="BH329" s="43"/>
    </row>
    <row r="330" ht="15.75" customHeight="1">
      <c r="A330" s="28" t="s">
        <v>68</v>
      </c>
      <c r="B330" s="28"/>
      <c r="C330" s="34" t="s">
        <v>1576</v>
      </c>
      <c r="D330" s="30" t="str">
        <f t="shared" si="1"/>
        <v>Meat Industry</v>
      </c>
      <c r="E330" s="37" t="s">
        <v>1547</v>
      </c>
      <c r="F330" s="29"/>
      <c r="G330" s="29"/>
      <c r="H330" s="32"/>
      <c r="I330" s="28">
        <v>5.0</v>
      </c>
      <c r="J330" s="33"/>
      <c r="K330" s="37" t="s">
        <v>64</v>
      </c>
      <c r="L330" s="37" t="s">
        <v>78</v>
      </c>
      <c r="M330" s="31" t="s">
        <v>168</v>
      </c>
      <c r="N330" s="31" t="s">
        <v>168</v>
      </c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0</v>
      </c>
      <c r="P330" s="29"/>
      <c r="Q330" s="35">
        <f t="shared" si="2"/>
        <v>0</v>
      </c>
      <c r="R330" s="36"/>
      <c r="S330" s="45"/>
      <c r="T330" s="37" t="s">
        <v>170</v>
      </c>
      <c r="U330" s="31"/>
      <c r="V330" s="31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38"/>
      <c r="AD330" s="32"/>
      <c r="AE330" s="31"/>
      <c r="AF330" s="4"/>
      <c r="AG330" s="4"/>
      <c r="AH330" s="30" t="str">
        <f t="shared" si="17"/>
        <v/>
      </c>
      <c r="AI330" s="50" t="s">
        <v>1577</v>
      </c>
      <c r="AJ330" s="41"/>
      <c r="AK330" s="42"/>
      <c r="AL330" s="43"/>
      <c r="AM330" s="44" t="s">
        <v>1578</v>
      </c>
      <c r="AN330" s="43"/>
      <c r="AO330" s="44" t="s">
        <v>1579</v>
      </c>
      <c r="AP330" s="43"/>
      <c r="AQ330" s="42"/>
      <c r="AR330" s="43"/>
      <c r="AS330" s="42"/>
      <c r="AT330" s="43"/>
      <c r="AU330" s="42"/>
      <c r="AV330" s="43"/>
      <c r="AW330" s="42"/>
      <c r="AX330" s="43"/>
      <c r="AY330" s="44"/>
      <c r="AZ330" s="43"/>
      <c r="BA330" s="44"/>
      <c r="BB330" s="43"/>
      <c r="BC330" s="44"/>
      <c r="BD330" s="43"/>
      <c r="BE330" s="42"/>
      <c r="BF330" s="43"/>
      <c r="BG330" s="42"/>
      <c r="BH330" s="43"/>
    </row>
    <row r="331" ht="15.75" customHeight="1">
      <c r="A331" s="28" t="s">
        <v>68</v>
      </c>
      <c r="B331" s="28"/>
      <c r="C331" s="34" t="s">
        <v>1580</v>
      </c>
      <c r="D331" s="30" t="str">
        <f t="shared" si="1"/>
        <v>Rego Plastics</v>
      </c>
      <c r="E331" s="37" t="s">
        <v>1547</v>
      </c>
      <c r="F331" s="29"/>
      <c r="G331" s="29"/>
      <c r="H331" s="32"/>
      <c r="I331" s="28">
        <v>10.0</v>
      </c>
      <c r="J331" s="33"/>
      <c r="K331" s="37" t="s">
        <v>64</v>
      </c>
      <c r="L331" s="37" t="s">
        <v>78</v>
      </c>
      <c r="M331" s="31" t="s">
        <v>168</v>
      </c>
      <c r="N331" s="31" t="s">
        <v>168</v>
      </c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0</v>
      </c>
      <c r="P331" s="34">
        <v>1.0</v>
      </c>
      <c r="Q331" s="35">
        <f t="shared" si="2"/>
        <v>0</v>
      </c>
      <c r="R331" s="36"/>
      <c r="S331" s="45"/>
      <c r="T331" s="37" t="s">
        <v>170</v>
      </c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38"/>
      <c r="AD331" s="32"/>
      <c r="AE331" s="31"/>
      <c r="AF331" s="4"/>
      <c r="AG331" s="4"/>
      <c r="AH331" s="30" t="str">
        <f t="shared" si="17"/>
        <v/>
      </c>
      <c r="AI331" s="50" t="s">
        <v>1581</v>
      </c>
      <c r="AJ331" s="41"/>
      <c r="AK331" s="42"/>
      <c r="AL331" s="43"/>
      <c r="AM331" s="44" t="s">
        <v>1582</v>
      </c>
      <c r="AN331" s="43"/>
      <c r="AO331" s="44" t="s">
        <v>1583</v>
      </c>
      <c r="AP331" s="43"/>
      <c r="AQ331" s="42"/>
      <c r="AR331" s="43"/>
      <c r="AS331" s="42"/>
      <c r="AT331" s="43"/>
      <c r="AU331" s="42"/>
      <c r="AV331" s="43"/>
      <c r="AW331" s="42"/>
      <c r="AX331" s="43"/>
      <c r="AY331" s="44"/>
      <c r="AZ331" s="43"/>
      <c r="BA331" s="44"/>
      <c r="BB331" s="43"/>
      <c r="BC331" s="44"/>
      <c r="BD331" s="43"/>
      <c r="BE331" s="42"/>
      <c r="BF331" s="43"/>
      <c r="BG331" s="42"/>
      <c r="BH331" s="43"/>
    </row>
    <row r="332" ht="15.75" customHeight="1">
      <c r="A332" s="28" t="s">
        <v>68</v>
      </c>
      <c r="B332" s="28"/>
      <c r="C332" s="34" t="s">
        <v>1584</v>
      </c>
      <c r="D332" s="30" t="str">
        <f t="shared" si="1"/>
        <v>Mercurian Alloys</v>
      </c>
      <c r="E332" s="37" t="s">
        <v>1547</v>
      </c>
      <c r="F332" s="29"/>
      <c r="G332" s="29"/>
      <c r="H332" s="32"/>
      <c r="I332" s="28">
        <v>3.0</v>
      </c>
      <c r="J332" s="33"/>
      <c r="K332" s="37" t="s">
        <v>64</v>
      </c>
      <c r="L332" s="37" t="s">
        <v>83</v>
      </c>
      <c r="M332" s="31" t="s">
        <v>168</v>
      </c>
      <c r="N332" s="31" t="s">
        <v>168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1</v>
      </c>
      <c r="P332" s="29"/>
      <c r="Q332" s="35">
        <f t="shared" si="2"/>
        <v>0</v>
      </c>
      <c r="R332" s="36"/>
      <c r="S332" s="45"/>
      <c r="T332" s="37" t="s">
        <v>170</v>
      </c>
      <c r="U332" s="31"/>
      <c r="V332" s="31"/>
      <c r="W332" s="31"/>
      <c r="X332" s="31"/>
      <c r="Y332" s="31"/>
      <c r="Z332" s="37"/>
      <c r="AA332" s="37" t="s">
        <v>87</v>
      </c>
      <c r="AB332" s="30">
        <f t="array" ref="AB332">IFERROR(INDEX(params!$H:$H,MATCH($AA332,params!$G:$G,0)),"")</f>
        <v>2</v>
      </c>
      <c r="AC332" s="38"/>
      <c r="AD332" s="46">
        <v>2.0</v>
      </c>
      <c r="AE332" s="31"/>
      <c r="AF332" s="4"/>
      <c r="AG332" s="4"/>
      <c r="AH332" s="30" t="str">
        <f t="shared" si="17"/>
        <v/>
      </c>
      <c r="AI332" s="50" t="s">
        <v>1585</v>
      </c>
      <c r="AJ332" s="41"/>
      <c r="AK332" s="42"/>
      <c r="AL332" s="43"/>
      <c r="AM332" s="44" t="s">
        <v>1586</v>
      </c>
      <c r="AN332" s="43"/>
      <c r="AO332" s="44" t="s">
        <v>1587</v>
      </c>
      <c r="AP332" s="43"/>
      <c r="AQ332" s="42"/>
      <c r="AR332" s="43"/>
      <c r="AS332" s="42"/>
      <c r="AT332" s="43"/>
      <c r="AU332" s="42"/>
      <c r="AV332" s="43"/>
      <c r="AW332" s="42"/>
      <c r="AX332" s="43"/>
      <c r="AY332" s="44"/>
      <c r="AZ332" s="43"/>
      <c r="BA332" s="44"/>
      <c r="BB332" s="43"/>
      <c r="BC332" s="44"/>
      <c r="BD332" s="43"/>
      <c r="BE332" s="42"/>
      <c r="BF332" s="43"/>
      <c r="BG332" s="42"/>
      <c r="BH332" s="43"/>
    </row>
    <row r="333" ht="42.0" customHeight="1">
      <c r="A333" s="28" t="s">
        <v>68</v>
      </c>
      <c r="B333" s="28"/>
      <c r="C333" s="34" t="s">
        <v>1588</v>
      </c>
      <c r="D333" s="30" t="str">
        <f t="shared" si="1"/>
        <v>Solar Probe</v>
      </c>
      <c r="E333" s="37" t="s">
        <v>1547</v>
      </c>
      <c r="F333" s="29"/>
      <c r="G333" s="29"/>
      <c r="H333" s="32"/>
      <c r="I333" s="28">
        <v>9.0</v>
      </c>
      <c r="J333" s="33"/>
      <c r="K333" s="37" t="s">
        <v>65</v>
      </c>
      <c r="L333" s="37" t="s">
        <v>83</v>
      </c>
      <c r="M333" s="37" t="s">
        <v>87</v>
      </c>
      <c r="N333" s="37" t="s">
        <v>112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1,2,9</v>
      </c>
      <c r="P333" s="34">
        <v>1.0</v>
      </c>
      <c r="Q333" s="35">
        <f t="shared" si="2"/>
        <v>0</v>
      </c>
      <c r="R333" s="36"/>
      <c r="S333" s="45"/>
      <c r="T333" s="37"/>
      <c r="U333" s="31"/>
      <c r="V333" s="31"/>
      <c r="W333" s="31"/>
      <c r="X333" s="31"/>
      <c r="Y333" s="31"/>
      <c r="Z333" s="37"/>
      <c r="AA333" s="31"/>
      <c r="AB333" s="30" t="str">
        <f t="array" ref="AB333">IFERROR(INDEX(params!$H:$H,MATCH($AA333,params!$G:$G,0)),"")</f>
        <v/>
      </c>
      <c r="AC333" s="38"/>
      <c r="AD333" s="32"/>
      <c r="AE333" s="31"/>
      <c r="AF333" s="4"/>
      <c r="AG333" s="4"/>
      <c r="AH333" s="30" t="str">
        <f t="shared" si="17"/>
        <v/>
      </c>
      <c r="AI333" s="50" t="s">
        <v>1589</v>
      </c>
      <c r="AJ333" s="41"/>
      <c r="AK333" s="42"/>
      <c r="AL333" s="43"/>
      <c r="AM333" s="44"/>
      <c r="AN333" s="43"/>
      <c r="AO333" s="44"/>
      <c r="AP333" s="43"/>
      <c r="AQ333" s="42"/>
      <c r="AR333" s="43"/>
      <c r="AS333" s="42"/>
      <c r="AT333" s="43"/>
      <c r="AU333" s="42"/>
      <c r="AV333" s="43"/>
      <c r="AW333" s="42"/>
      <c r="AX333" s="43"/>
      <c r="AY333" s="44" t="s">
        <v>1590</v>
      </c>
      <c r="AZ333" s="43"/>
      <c r="BA333" s="44"/>
      <c r="BB333" s="43"/>
      <c r="BC333" s="44"/>
      <c r="BD333" s="43"/>
      <c r="BE333" s="42"/>
      <c r="BF333" s="43"/>
      <c r="BG333" s="42"/>
      <c r="BH333" s="43"/>
    </row>
    <row r="334" ht="42.0" customHeight="1">
      <c r="A334" s="28" t="s">
        <v>68</v>
      </c>
      <c r="B334" s="28"/>
      <c r="C334" s="34" t="s">
        <v>1591</v>
      </c>
      <c r="D334" s="30" t="str">
        <f t="shared" si="1"/>
        <v>Social Event</v>
      </c>
      <c r="E334" s="37" t="s">
        <v>1547</v>
      </c>
      <c r="F334" s="29"/>
      <c r="G334" s="29"/>
      <c r="H334" s="32"/>
      <c r="I334" s="28">
        <v>18.0</v>
      </c>
      <c r="J334" s="33"/>
      <c r="K334" s="37" t="s">
        <v>65</v>
      </c>
      <c r="L334" s="37" t="s">
        <v>109</v>
      </c>
      <c r="M334" s="37" t="s">
        <v>112</v>
      </c>
      <c r="N334" s="37"/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10,9</v>
      </c>
      <c r="P334" s="34"/>
      <c r="Q334" s="35">
        <f t="shared" si="2"/>
        <v>0</v>
      </c>
      <c r="R334" s="36"/>
      <c r="S334" s="45"/>
      <c r="T334" s="37"/>
      <c r="U334" s="31"/>
      <c r="V334" s="31"/>
      <c r="W334" s="31"/>
      <c r="X334" s="31"/>
      <c r="Y334" s="31"/>
      <c r="Z334" s="37"/>
      <c r="AA334" s="31"/>
      <c r="AB334" s="30" t="str">
        <f t="array" ref="AB334">IFERROR(INDEX(params!$H:$H,MATCH($AA334,params!$G:$G,0)),"")</f>
        <v/>
      </c>
      <c r="AC334" s="38"/>
      <c r="AD334" s="32"/>
      <c r="AE334" s="31"/>
      <c r="AF334" s="4"/>
      <c r="AG334" s="4"/>
      <c r="AH334" s="30" t="str">
        <f t="shared" si="17"/>
        <v/>
      </c>
      <c r="AI334" s="50" t="s">
        <v>1592</v>
      </c>
      <c r="AJ334" s="41"/>
      <c r="AK334" s="42"/>
      <c r="AL334" s="43"/>
      <c r="AM334" s="44"/>
      <c r="AN334" s="43"/>
      <c r="AO334" s="44"/>
      <c r="AP334" s="43"/>
      <c r="AQ334" s="42"/>
      <c r="AR334" s="43"/>
      <c r="AS334" s="42"/>
      <c r="AT334" s="43"/>
      <c r="AU334" s="42"/>
      <c r="AV334" s="43"/>
      <c r="AW334" s="42"/>
      <c r="AX334" s="43"/>
      <c r="AY334" s="44" t="s">
        <v>1593</v>
      </c>
      <c r="AZ334" s="43"/>
      <c r="BA334" s="44"/>
      <c r="BB334" s="43"/>
      <c r="BC334" s="44"/>
      <c r="BD334" s="43"/>
      <c r="BE334" s="42"/>
      <c r="BF334" s="43"/>
      <c r="BG334" s="42"/>
      <c r="BH334" s="43"/>
    </row>
    <row r="335" ht="42.0" customHeight="1">
      <c r="A335" s="28" t="s">
        <v>68</v>
      </c>
      <c r="B335" s="28"/>
      <c r="C335" s="34" t="s">
        <v>1594</v>
      </c>
      <c r="D335" s="30" t="str">
        <f t="shared" si="1"/>
        <v>Bactoviral Research</v>
      </c>
      <c r="E335" s="37" t="s">
        <v>1547</v>
      </c>
      <c r="F335" s="29"/>
      <c r="G335" s="29"/>
      <c r="H335" s="32"/>
      <c r="I335" s="28">
        <v>7.0</v>
      </c>
      <c r="J335" s="33"/>
      <c r="K335" s="37" t="s">
        <v>65</v>
      </c>
      <c r="L335" s="37" t="s">
        <v>87</v>
      </c>
      <c r="M335" s="37" t="s">
        <v>97</v>
      </c>
      <c r="N335" s="37" t="s">
        <v>112</v>
      </c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2,8,9</v>
      </c>
      <c r="P335" s="34"/>
      <c r="Q335" s="35">
        <f t="shared" si="2"/>
        <v>0</v>
      </c>
      <c r="R335" s="36"/>
      <c r="S335" s="45"/>
      <c r="T335" s="37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si="17"/>
        <v/>
      </c>
      <c r="AI335" s="50" t="s">
        <v>1595</v>
      </c>
      <c r="AJ335" s="41"/>
      <c r="AK335" s="42"/>
      <c r="AL335" s="43"/>
      <c r="AM335" s="44"/>
      <c r="AN335" s="43"/>
      <c r="AO335" s="44"/>
      <c r="AP335" s="43"/>
      <c r="AQ335" s="42"/>
      <c r="AR335" s="43"/>
      <c r="AS335" s="42"/>
      <c r="AT335" s="43"/>
      <c r="AU335" s="42"/>
      <c r="AV335" s="43"/>
      <c r="AW335" s="42"/>
      <c r="AX335" s="43"/>
      <c r="AY335" s="44" t="s">
        <v>1596</v>
      </c>
      <c r="AZ335" s="43"/>
      <c r="BA335" s="44"/>
      <c r="BB335" s="43"/>
      <c r="BC335" s="44"/>
      <c r="BD335" s="43"/>
      <c r="BE335" s="42"/>
      <c r="BF335" s="43"/>
      <c r="BG335" s="42"/>
      <c r="BH335" s="43"/>
    </row>
    <row r="336" ht="42.0" customHeight="1">
      <c r="A336" s="28" t="s">
        <v>68</v>
      </c>
      <c r="B336" s="28"/>
      <c r="C336" s="34" t="s">
        <v>1597</v>
      </c>
      <c r="D336" s="30" t="str">
        <f t="shared" si="1"/>
        <v>Ceres Spaceport</v>
      </c>
      <c r="E336" s="37" t="s">
        <v>1547</v>
      </c>
      <c r="F336" s="29"/>
      <c r="G336" s="29"/>
      <c r="H336" s="32"/>
      <c r="I336" s="28">
        <v>30.0</v>
      </c>
      <c r="J336" s="33"/>
      <c r="K336" s="37" t="s">
        <v>65</v>
      </c>
      <c r="L336" s="37" t="s">
        <v>83</v>
      </c>
      <c r="M336" s="37" t="s">
        <v>101</v>
      </c>
      <c r="N336" s="37" t="s">
        <v>112</v>
      </c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1,5,9</v>
      </c>
      <c r="P336" s="34"/>
      <c r="Q336" s="35">
        <f t="shared" si="2"/>
        <v>0</v>
      </c>
      <c r="R336" s="36"/>
      <c r="S336" s="45"/>
      <c r="T336" s="37"/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38"/>
      <c r="AD336" s="32"/>
      <c r="AE336" s="31"/>
      <c r="AF336" s="4"/>
      <c r="AG336" s="4"/>
      <c r="AH336" s="30" t="str">
        <f t="shared" si="17"/>
        <v/>
      </c>
      <c r="AI336" s="50" t="s">
        <v>1598</v>
      </c>
      <c r="AJ336" s="41"/>
      <c r="AK336" s="42"/>
      <c r="AL336" s="43"/>
      <c r="AM336" s="44"/>
      <c r="AN336" s="43"/>
      <c r="AO336" s="44"/>
      <c r="AP336" s="43"/>
      <c r="AQ336" s="42"/>
      <c r="AR336" s="43"/>
      <c r="AS336" s="42"/>
      <c r="AT336" s="43"/>
      <c r="AU336" s="42"/>
      <c r="AV336" s="43"/>
      <c r="AW336" s="42"/>
      <c r="AX336" s="43"/>
      <c r="AY336" s="44" t="s">
        <v>1599</v>
      </c>
      <c r="AZ336" s="43"/>
      <c r="BA336" s="44"/>
      <c r="BB336" s="43"/>
      <c r="BC336" s="44"/>
      <c r="BD336" s="43"/>
      <c r="BE336" s="42"/>
      <c r="BF336" s="43"/>
      <c r="BG336" s="42"/>
      <c r="BH336" s="43"/>
    </row>
    <row r="337" ht="42.0" customHeight="1">
      <c r="A337" s="28" t="s">
        <v>68</v>
      </c>
      <c r="B337" s="28"/>
      <c r="C337" s="34" t="s">
        <v>1597</v>
      </c>
      <c r="D337" s="30" t="str">
        <f t="shared" si="1"/>
        <v>Oumuamua Type Object Survey</v>
      </c>
      <c r="E337" s="37" t="s">
        <v>1547</v>
      </c>
      <c r="F337" s="29"/>
      <c r="G337" s="29"/>
      <c r="H337" s="32"/>
      <c r="I337" s="28">
        <v>20.0</v>
      </c>
      <c r="J337" s="33"/>
      <c r="K337" s="37" t="s">
        <v>65</v>
      </c>
      <c r="L337" s="37" t="s">
        <v>83</v>
      </c>
      <c r="M337" s="37" t="s">
        <v>101</v>
      </c>
      <c r="N337" s="37" t="s">
        <v>112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1,5,9</v>
      </c>
      <c r="P337" s="34"/>
      <c r="Q337" s="35">
        <f t="shared" si="2"/>
        <v>0</v>
      </c>
      <c r="R337" s="36"/>
      <c r="S337" s="45"/>
      <c r="T337" s="37"/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si="17"/>
        <v/>
      </c>
      <c r="AI337" s="50" t="s">
        <v>1600</v>
      </c>
      <c r="AJ337" s="41"/>
      <c r="AK337" s="42"/>
      <c r="AL337" s="43"/>
      <c r="AM337" s="44"/>
      <c r="AN337" s="43"/>
      <c r="AO337" s="44"/>
      <c r="AP337" s="43"/>
      <c r="AQ337" s="42"/>
      <c r="AR337" s="43"/>
      <c r="AS337" s="42"/>
      <c r="AT337" s="43"/>
      <c r="AU337" s="42"/>
      <c r="AV337" s="43"/>
      <c r="AW337" s="42"/>
      <c r="AX337" s="43"/>
      <c r="AY337" s="44" t="s">
        <v>1601</v>
      </c>
      <c r="AZ337" s="43"/>
      <c r="BA337" s="44"/>
      <c r="BB337" s="43"/>
      <c r="BC337" s="44"/>
      <c r="BD337" s="43"/>
      <c r="BE337" s="42"/>
      <c r="BF337" s="43"/>
      <c r="BG337" s="42"/>
      <c r="BH337" s="43"/>
    </row>
    <row r="338" ht="15.75" customHeight="1">
      <c r="A338" s="28" t="s">
        <v>68</v>
      </c>
      <c r="B338" s="28"/>
      <c r="C338" s="34" t="s">
        <v>1602</v>
      </c>
      <c r="D338" s="30" t="str">
        <f t="shared" si="1"/>
        <v>Pride of the earth Arkship</v>
      </c>
      <c r="E338" s="37" t="s">
        <v>1547</v>
      </c>
      <c r="F338" s="29"/>
      <c r="G338" s="29"/>
      <c r="H338" s="32"/>
      <c r="I338" s="28">
        <v>22.0</v>
      </c>
      <c r="J338" s="33"/>
      <c r="K338" s="37" t="s">
        <v>64</v>
      </c>
      <c r="L338" s="31" t="s">
        <v>87</v>
      </c>
      <c r="M338" s="31" t="s">
        <v>87</v>
      </c>
      <c r="N338" s="37" t="s">
        <v>83</v>
      </c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2,2,1</v>
      </c>
      <c r="P338" s="34" t="s">
        <v>235</v>
      </c>
      <c r="Q338" s="35">
        <f t="shared" si="2"/>
        <v>1</v>
      </c>
      <c r="R338" s="36"/>
      <c r="S338" s="45"/>
      <c r="T338" s="37" t="s">
        <v>179</v>
      </c>
      <c r="U338" s="31"/>
      <c r="V338" s="37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38"/>
      <c r="AD338" s="32"/>
      <c r="AE338" s="37" t="s">
        <v>87</v>
      </c>
      <c r="AF338" s="4"/>
      <c r="AG338" s="4"/>
      <c r="AH338" s="30" t="str">
        <f t="shared" si="17"/>
        <v>science</v>
      </c>
      <c r="AI338" s="50" t="s">
        <v>1603</v>
      </c>
      <c r="AJ338" s="41"/>
      <c r="AK338" s="44" t="s">
        <v>1604</v>
      </c>
      <c r="AL338" s="43"/>
      <c r="AM338" s="44" t="s">
        <v>1605</v>
      </c>
      <c r="AN338" s="43"/>
      <c r="AO338" s="44" t="s">
        <v>1606</v>
      </c>
      <c r="AP338" s="43"/>
      <c r="AQ338" s="44" t="s">
        <v>686</v>
      </c>
      <c r="AR338" s="43"/>
      <c r="AS338" s="42"/>
      <c r="AT338" s="43"/>
      <c r="AU338" s="42"/>
      <c r="AV338" s="43"/>
      <c r="AW338" s="44"/>
      <c r="AX338" s="43"/>
      <c r="AY338" s="44"/>
      <c r="AZ338" s="43"/>
      <c r="BA338" s="44"/>
      <c r="BB338" s="43"/>
      <c r="BC338" s="44"/>
      <c r="BD338" s="43"/>
      <c r="BE338" s="42"/>
      <c r="BF338" s="43"/>
      <c r="BG338" s="42"/>
      <c r="BH338" s="43"/>
    </row>
    <row r="339" ht="15.75" customHeight="1">
      <c r="A339" s="33"/>
      <c r="B339" s="33"/>
      <c r="C339" s="29"/>
      <c r="D339" s="30" t="str">
        <f t="shared" si="1"/>
        <v/>
      </c>
      <c r="E339" s="31"/>
      <c r="F339" s="29"/>
      <c r="G339" s="29"/>
      <c r="H339" s="32"/>
      <c r="I339" s="33"/>
      <c r="J339" s="33"/>
      <c r="K339" s="31"/>
      <c r="L339" s="31"/>
      <c r="M339" s="31"/>
      <c r="N339" s="31"/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/>
      </c>
      <c r="P339" s="29"/>
      <c r="Q339" s="35">
        <f t="shared" si="2"/>
        <v>0</v>
      </c>
      <c r="R339" s="36"/>
      <c r="S339" s="36"/>
      <c r="T339" s="31"/>
      <c r="U339" s="31"/>
      <c r="V339" s="31"/>
      <c r="W339" s="31"/>
      <c r="X339" s="31"/>
      <c r="Y339" s="31"/>
      <c r="Z339" s="37"/>
      <c r="AA339" s="31"/>
      <c r="AB339" s="30" t="str">
        <f t="array" ref="AB339">IFERROR(INDEX(params!$H:$H,MATCH($AA339,params!$G:$G,0)),"")</f>
        <v/>
      </c>
      <c r="AC339" s="51"/>
      <c r="AD339" s="32"/>
      <c r="AE339" s="31"/>
      <c r="AF339" s="4"/>
      <c r="AG339" s="4"/>
      <c r="AH339" s="30" t="str">
        <f t="shared" ref="AH339:AH1014" si="18">IFERROR(LEFT(AE339&amp;IF(AE339&lt;&gt;"",",","")&amp;AF339&amp;IF(AF339&lt;&gt;"",",","")&amp;AG339&amp;IF(AG339&lt;&gt;"",",",""),LEN(AE339&amp;IF(AE339&lt;&gt;"",",","")&amp;AF339&amp;IF(AF339&lt;&gt;"",",","")&amp;AG339&amp;IF(AG339&lt;&gt;"",",",""))-1),"")</f>
        <v/>
      </c>
      <c r="AI339" s="40"/>
      <c r="AJ339" s="41"/>
      <c r="AK339" s="42"/>
      <c r="AL339" s="43"/>
      <c r="AM339" s="42"/>
      <c r="AN339" s="43"/>
      <c r="AO339" s="42"/>
      <c r="AP339" s="43"/>
      <c r="AQ339" s="42"/>
      <c r="AR339" s="43"/>
      <c r="AS339" s="42"/>
      <c r="AT339" s="43"/>
      <c r="AU339" s="42"/>
      <c r="AV339" s="43"/>
      <c r="AW339" s="42"/>
      <c r="AX339" s="43"/>
      <c r="AY339" s="42"/>
      <c r="AZ339" s="43"/>
      <c r="BA339" s="42"/>
      <c r="BB339" s="43"/>
      <c r="BC339" s="42"/>
      <c r="BD339" s="43"/>
      <c r="BE339" s="42"/>
      <c r="BF339" s="43"/>
      <c r="BG339" s="42"/>
      <c r="BH339" s="43"/>
    </row>
    <row r="340" ht="15.75" customHeight="1">
      <c r="A340" s="33"/>
      <c r="B340" s="33"/>
      <c r="C340" s="29"/>
      <c r="D340" s="30" t="str">
        <f t="shared" si="1"/>
        <v/>
      </c>
      <c r="E340" s="31"/>
      <c r="F340" s="29"/>
      <c r="G340" s="29"/>
      <c r="H340" s="32"/>
      <c r="I340" s="33"/>
      <c r="J340" s="33"/>
      <c r="K340" s="31"/>
      <c r="L340" s="31"/>
      <c r="M340" s="31"/>
      <c r="N340" s="31"/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/>
      </c>
      <c r="P340" s="29"/>
      <c r="Q340" s="35">
        <f t="shared" si="2"/>
        <v>0</v>
      </c>
      <c r="R340" s="36"/>
      <c r="S340" s="36"/>
      <c r="T340" s="31"/>
      <c r="U340" s="31"/>
      <c r="V340" s="31"/>
      <c r="W340" s="31"/>
      <c r="X340" s="31"/>
      <c r="Y340" s="31"/>
      <c r="Z340" s="37"/>
      <c r="AA340" s="31"/>
      <c r="AB340" s="30" t="str">
        <f t="array" ref="AB340">IFERROR(INDEX(params!$H:$H,MATCH($AA340,params!$G:$G,0)),"")</f>
        <v/>
      </c>
      <c r="AC340" s="51"/>
      <c r="AD340" s="32"/>
      <c r="AE340" s="31"/>
      <c r="AF340" s="4"/>
      <c r="AG340" s="4"/>
      <c r="AH340" s="30" t="str">
        <f t="shared" si="18"/>
        <v/>
      </c>
      <c r="AI340" s="40"/>
      <c r="AJ340" s="41"/>
      <c r="AK340" s="42"/>
      <c r="AL340" s="43"/>
      <c r="AM340" s="42"/>
      <c r="AN340" s="43"/>
      <c r="AO340" s="42"/>
      <c r="AP340" s="43"/>
      <c r="AQ340" s="42"/>
      <c r="AR340" s="43"/>
      <c r="AS340" s="42"/>
      <c r="AT340" s="43"/>
      <c r="AU340" s="42"/>
      <c r="AV340" s="43"/>
      <c r="AW340" s="42"/>
      <c r="AX340" s="43"/>
      <c r="AY340" s="42"/>
      <c r="AZ340" s="43"/>
      <c r="BA340" s="42"/>
      <c r="BB340" s="43"/>
      <c r="BC340" s="42"/>
      <c r="BD340" s="43"/>
      <c r="BE340" s="42"/>
      <c r="BF340" s="43"/>
      <c r="BG340" s="42"/>
      <c r="BH340" s="43"/>
    </row>
    <row r="341" ht="15.75" customHeight="1">
      <c r="A341" s="33"/>
      <c r="B341" s="33"/>
      <c r="C341" s="29"/>
      <c r="D341" s="30" t="str">
        <f t="shared" si="1"/>
        <v/>
      </c>
      <c r="E341" s="31"/>
      <c r="F341" s="29"/>
      <c r="G341" s="29"/>
      <c r="H341" s="32"/>
      <c r="I341" s="33"/>
      <c r="J341" s="33"/>
      <c r="K341" s="31"/>
      <c r="L341" s="31"/>
      <c r="M341" s="31"/>
      <c r="N341" s="31"/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/>
      </c>
      <c r="P341" s="29"/>
      <c r="Q341" s="35">
        <f t="shared" si="2"/>
        <v>0</v>
      </c>
      <c r="R341" s="36"/>
      <c r="S341" s="36"/>
      <c r="T341" s="31"/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1"/>
      <c r="AF341" s="4"/>
      <c r="AG341" s="4"/>
      <c r="AH341" s="30" t="str">
        <f t="shared" si="18"/>
        <v/>
      </c>
      <c r="AI341" s="40"/>
      <c r="AJ341" s="41"/>
      <c r="AK341" s="42"/>
      <c r="AL341" s="43"/>
      <c r="AM341" s="42"/>
      <c r="AN341" s="43"/>
      <c r="AO341" s="42"/>
      <c r="AP341" s="43"/>
      <c r="AQ341" s="42"/>
      <c r="AR341" s="43"/>
      <c r="AS341" s="42"/>
      <c r="AT341" s="43"/>
      <c r="AU341" s="42"/>
      <c r="AV341" s="43"/>
      <c r="AW341" s="42"/>
      <c r="AX341" s="43"/>
      <c r="AY341" s="42"/>
      <c r="AZ341" s="43"/>
      <c r="BA341" s="42"/>
      <c r="BB341" s="43"/>
      <c r="BC341" s="42"/>
      <c r="BD341" s="43"/>
      <c r="BE341" s="42"/>
      <c r="BF341" s="43"/>
      <c r="BG341" s="42"/>
      <c r="BH341" s="43"/>
    </row>
    <row r="342" ht="15.75" customHeight="1">
      <c r="A342" s="33"/>
      <c r="B342" s="33"/>
      <c r="C342" s="29"/>
      <c r="D342" s="30" t="str">
        <f t="shared" si="1"/>
        <v/>
      </c>
      <c r="E342" s="31"/>
      <c r="F342" s="29"/>
      <c r="G342" s="29"/>
      <c r="H342" s="32"/>
      <c r="I342" s="33"/>
      <c r="J342" s="33"/>
      <c r="K342" s="31"/>
      <c r="L342" s="31"/>
      <c r="M342" s="31"/>
      <c r="N342" s="31"/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/>
      </c>
      <c r="P342" s="29"/>
      <c r="Q342" s="35">
        <f t="shared" si="2"/>
        <v>0</v>
      </c>
      <c r="R342" s="36"/>
      <c r="S342" s="36"/>
      <c r="T342" s="31"/>
      <c r="U342" s="31"/>
      <c r="V342" s="31"/>
      <c r="W342" s="31"/>
      <c r="X342" s="31"/>
      <c r="Y342" s="31"/>
      <c r="Z342" s="37"/>
      <c r="AA342" s="31"/>
      <c r="AB342" s="30" t="str">
        <f t="array" ref="AB342">IFERROR(INDEX(params!$H:$H,MATCH($AA342,params!$G:$G,0)),"")</f>
        <v/>
      </c>
      <c r="AC342" s="51"/>
      <c r="AD342" s="32"/>
      <c r="AE342" s="31"/>
      <c r="AF342" s="4"/>
      <c r="AG342" s="4"/>
      <c r="AH342" s="30" t="str">
        <f t="shared" si="18"/>
        <v/>
      </c>
      <c r="AI342" s="40"/>
      <c r="AJ342" s="41"/>
      <c r="AK342" s="42"/>
      <c r="AL342" s="43"/>
      <c r="AM342" s="42"/>
      <c r="AN342" s="43"/>
      <c r="AO342" s="42"/>
      <c r="AP342" s="43"/>
      <c r="AQ342" s="42"/>
      <c r="AR342" s="43"/>
      <c r="AS342" s="42"/>
      <c r="AT342" s="43"/>
      <c r="AU342" s="42"/>
      <c r="AV342" s="43"/>
      <c r="AW342" s="42"/>
      <c r="AX342" s="43"/>
      <c r="AY342" s="42"/>
      <c r="AZ342" s="43"/>
      <c r="BA342" s="42"/>
      <c r="BB342" s="43"/>
      <c r="BC342" s="42"/>
      <c r="BD342" s="43"/>
      <c r="BE342" s="42"/>
      <c r="BF342" s="43"/>
      <c r="BG342" s="42"/>
      <c r="BH342" s="43"/>
    </row>
    <row r="343" ht="15.75" customHeight="1">
      <c r="A343" s="33"/>
      <c r="B343" s="33"/>
      <c r="C343" s="29"/>
      <c r="D343" s="30" t="str">
        <f t="shared" si="1"/>
        <v/>
      </c>
      <c r="E343" s="31"/>
      <c r="F343" s="29"/>
      <c r="G343" s="29"/>
      <c r="H343" s="32"/>
      <c r="I343" s="33"/>
      <c r="J343" s="33"/>
      <c r="K343" s="31"/>
      <c r="L343" s="31"/>
      <c r="M343" s="31"/>
      <c r="N343" s="31"/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/>
      </c>
      <c r="P343" s="29"/>
      <c r="Q343" s="35">
        <f t="shared" si="2"/>
        <v>0</v>
      </c>
      <c r="R343" s="36"/>
      <c r="S343" s="36"/>
      <c r="T343" s="31"/>
      <c r="U343" s="31"/>
      <c r="V343" s="31"/>
      <c r="W343" s="31"/>
      <c r="X343" s="31"/>
      <c r="Y343" s="31"/>
      <c r="Z343" s="37"/>
      <c r="AA343" s="31"/>
      <c r="AB343" s="30" t="str">
        <f t="array" ref="AB343">IFERROR(INDEX(params!$H:$H,MATCH($AA343,params!$G:$G,0)),"")</f>
        <v/>
      </c>
      <c r="AC343" s="51"/>
      <c r="AD343" s="32"/>
      <c r="AE343" s="31"/>
      <c r="AF343" s="4"/>
      <c r="AG343" s="4"/>
      <c r="AH343" s="30" t="str">
        <f t="shared" si="18"/>
        <v/>
      </c>
      <c r="AI343" s="40"/>
      <c r="AJ343" s="41"/>
      <c r="AK343" s="42"/>
      <c r="AL343" s="43"/>
      <c r="AM343" s="42"/>
      <c r="AN343" s="43"/>
      <c r="AO343" s="42"/>
      <c r="AP343" s="43"/>
      <c r="AQ343" s="42"/>
      <c r="AR343" s="43"/>
      <c r="AS343" s="42"/>
      <c r="AT343" s="43"/>
      <c r="AU343" s="42"/>
      <c r="AV343" s="43"/>
      <c r="AW343" s="42"/>
      <c r="AX343" s="43"/>
      <c r="AY343" s="42"/>
      <c r="AZ343" s="43"/>
      <c r="BA343" s="42"/>
      <c r="BB343" s="43"/>
      <c r="BC343" s="42"/>
      <c r="BD343" s="43"/>
      <c r="BE343" s="42"/>
      <c r="BF343" s="43"/>
      <c r="BG343" s="42"/>
      <c r="BH343" s="43"/>
    </row>
    <row r="344" ht="15.75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si="18"/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  <c r="BE344" s="42"/>
      <c r="BF344" s="43"/>
      <c r="BG344" s="42"/>
      <c r="BH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8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  <c r="BE345" s="42"/>
      <c r="BF345" s="43"/>
      <c r="BG345" s="42"/>
      <c r="BH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8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  <c r="BE346" s="42"/>
      <c r="BF346" s="43"/>
      <c r="BG346" s="42"/>
      <c r="BH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8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  <c r="BE347" s="42"/>
      <c r="BF347" s="43"/>
      <c r="BG347" s="42"/>
      <c r="BH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8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  <c r="BE348" s="42"/>
      <c r="BF348" s="43"/>
      <c r="BG348" s="42"/>
      <c r="BH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8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  <c r="BE349" s="42"/>
      <c r="BF349" s="43"/>
      <c r="BG349" s="42"/>
      <c r="BH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8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  <c r="BE350" s="42"/>
      <c r="BF350" s="43"/>
      <c r="BG350" s="42"/>
      <c r="BH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8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  <c r="BE351" s="42"/>
      <c r="BF351" s="43"/>
      <c r="BG351" s="42"/>
      <c r="BH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8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  <c r="BE352" s="42"/>
      <c r="BF352" s="43"/>
      <c r="BG352" s="42"/>
      <c r="BH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8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  <c r="BE353" s="42"/>
      <c r="BF353" s="43"/>
      <c r="BG353" s="42"/>
      <c r="BH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8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  <c r="BE354" s="42"/>
      <c r="BF354" s="43"/>
      <c r="BG354" s="42"/>
      <c r="BH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8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  <c r="BE355" s="42"/>
      <c r="BF355" s="43"/>
      <c r="BG355" s="42"/>
      <c r="BH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8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  <c r="BE356" s="42"/>
      <c r="BF356" s="43"/>
      <c r="BG356" s="42"/>
      <c r="BH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8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  <c r="BE357" s="42"/>
      <c r="BF357" s="43"/>
      <c r="BG357" s="42"/>
      <c r="BH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8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  <c r="BE358" s="42"/>
      <c r="BF358" s="43"/>
      <c r="BG358" s="42"/>
      <c r="BH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8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  <c r="BE359" s="42"/>
      <c r="BF359" s="43"/>
      <c r="BG359" s="42"/>
      <c r="BH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8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  <c r="BE360" s="42"/>
      <c r="BF360" s="43"/>
      <c r="BG360" s="42"/>
      <c r="BH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8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  <c r="BE361" s="42"/>
      <c r="BF361" s="43"/>
      <c r="BG361" s="42"/>
      <c r="BH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8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  <c r="BE362" s="42"/>
      <c r="BF362" s="43"/>
      <c r="BG362" s="42"/>
      <c r="BH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8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  <c r="BE363" s="42"/>
      <c r="BF363" s="43"/>
      <c r="BG363" s="42"/>
      <c r="BH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8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  <c r="BE364" s="42"/>
      <c r="BF364" s="43"/>
      <c r="BG364" s="42"/>
      <c r="BH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8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  <c r="BE365" s="42"/>
      <c r="BF365" s="43"/>
      <c r="BG365" s="42"/>
      <c r="BH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8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  <c r="BE366" s="42"/>
      <c r="BF366" s="43"/>
      <c r="BG366" s="42"/>
      <c r="BH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8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  <c r="BE367" s="42"/>
      <c r="BF367" s="43"/>
      <c r="BG367" s="42"/>
      <c r="BH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8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  <c r="BE368" s="42"/>
      <c r="BF368" s="43"/>
      <c r="BG368" s="42"/>
      <c r="BH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8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  <c r="BE369" s="42"/>
      <c r="BF369" s="43"/>
      <c r="BG369" s="42"/>
      <c r="BH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8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  <c r="BE370" s="42"/>
      <c r="BF370" s="43"/>
      <c r="BG370" s="42"/>
      <c r="BH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8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  <c r="BE371" s="42"/>
      <c r="BF371" s="43"/>
      <c r="BG371" s="42"/>
      <c r="BH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8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  <c r="BE372" s="42"/>
      <c r="BF372" s="43"/>
      <c r="BG372" s="42"/>
      <c r="BH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8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  <c r="BE373" s="42"/>
      <c r="BF373" s="43"/>
      <c r="BG373" s="42"/>
      <c r="BH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8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  <c r="BE374" s="42"/>
      <c r="BF374" s="43"/>
      <c r="BG374" s="42"/>
      <c r="BH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8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  <c r="BE375" s="42"/>
      <c r="BF375" s="43"/>
      <c r="BG375" s="42"/>
      <c r="BH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8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  <c r="BE376" s="42"/>
      <c r="BF376" s="43"/>
      <c r="BG376" s="42"/>
      <c r="BH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8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  <c r="BE377" s="42"/>
      <c r="BF377" s="43"/>
      <c r="BG377" s="42"/>
      <c r="BH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8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  <c r="BE378" s="42"/>
      <c r="BF378" s="43"/>
      <c r="BG378" s="42"/>
      <c r="BH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8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  <c r="BE379" s="42"/>
      <c r="BF379" s="43"/>
      <c r="BG379" s="42"/>
      <c r="BH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8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  <c r="BE380" s="42"/>
      <c r="BF380" s="43"/>
      <c r="BG380" s="42"/>
      <c r="BH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8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  <c r="BE381" s="42"/>
      <c r="BF381" s="43"/>
      <c r="BG381" s="42"/>
      <c r="BH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8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  <c r="BE382" s="42"/>
      <c r="BF382" s="43"/>
      <c r="BG382" s="42"/>
      <c r="BH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8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  <c r="BE383" s="42"/>
      <c r="BF383" s="43"/>
      <c r="BG383" s="42"/>
      <c r="BH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8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  <c r="BE384" s="42"/>
      <c r="BF384" s="43"/>
      <c r="BG384" s="42"/>
      <c r="BH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8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  <c r="BE385" s="42"/>
      <c r="BF385" s="43"/>
      <c r="BG385" s="42"/>
      <c r="BH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8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  <c r="BE386" s="42"/>
      <c r="BF386" s="43"/>
      <c r="BG386" s="42"/>
      <c r="BH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8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  <c r="BE387" s="42"/>
      <c r="BF387" s="43"/>
      <c r="BG387" s="42"/>
      <c r="BH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8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  <c r="BE388" s="42"/>
      <c r="BF388" s="43"/>
      <c r="BG388" s="42"/>
      <c r="BH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8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  <c r="BE389" s="42"/>
      <c r="BF389" s="43"/>
      <c r="BG389" s="42"/>
      <c r="BH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8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  <c r="BE390" s="42"/>
      <c r="BF390" s="43"/>
      <c r="BG390" s="42"/>
      <c r="BH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8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  <c r="BE391" s="42"/>
      <c r="BF391" s="43"/>
      <c r="BG391" s="42"/>
      <c r="BH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8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  <c r="BE392" s="42"/>
      <c r="BF392" s="43"/>
      <c r="BG392" s="42"/>
      <c r="BH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8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  <c r="BE393" s="42"/>
      <c r="BF393" s="43"/>
      <c r="BG393" s="42"/>
      <c r="BH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8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  <c r="BE394" s="42"/>
      <c r="BF394" s="43"/>
      <c r="BG394" s="42"/>
      <c r="BH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8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  <c r="BE395" s="42"/>
      <c r="BF395" s="43"/>
      <c r="BG395" s="42"/>
      <c r="BH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8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  <c r="BE396" s="42"/>
      <c r="BF396" s="43"/>
      <c r="BG396" s="42"/>
      <c r="BH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8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  <c r="BE397" s="42"/>
      <c r="BF397" s="43"/>
      <c r="BG397" s="42"/>
      <c r="BH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8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  <c r="BE398" s="42"/>
      <c r="BF398" s="43"/>
      <c r="BG398" s="42"/>
      <c r="BH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8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  <c r="BE399" s="42"/>
      <c r="BF399" s="43"/>
      <c r="BG399" s="42"/>
      <c r="BH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8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  <c r="BE400" s="42"/>
      <c r="BF400" s="43"/>
      <c r="BG400" s="42"/>
      <c r="BH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8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  <c r="BE401" s="42"/>
      <c r="BF401" s="43"/>
      <c r="BG401" s="42"/>
      <c r="BH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8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  <c r="BE402" s="42"/>
      <c r="BF402" s="43"/>
      <c r="BG402" s="42"/>
      <c r="BH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8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  <c r="BE403" s="42"/>
      <c r="BF403" s="43"/>
      <c r="BG403" s="42"/>
      <c r="BH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8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  <c r="BE404" s="42"/>
      <c r="BF404" s="43"/>
      <c r="BG404" s="42"/>
      <c r="BH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8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  <c r="BE405" s="42"/>
      <c r="BF405" s="43"/>
      <c r="BG405" s="42"/>
      <c r="BH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8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  <c r="BE406" s="42"/>
      <c r="BF406" s="43"/>
      <c r="BG406" s="42"/>
      <c r="BH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8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  <c r="BE407" s="42"/>
      <c r="BF407" s="43"/>
      <c r="BG407" s="42"/>
      <c r="BH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8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  <c r="BE408" s="42"/>
      <c r="BF408" s="43"/>
      <c r="BG408" s="42"/>
      <c r="BH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8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  <c r="BE409" s="42"/>
      <c r="BF409" s="43"/>
      <c r="BG409" s="42"/>
      <c r="BH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8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  <c r="BE410" s="42"/>
      <c r="BF410" s="43"/>
      <c r="BG410" s="42"/>
      <c r="BH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8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  <c r="BE411" s="42"/>
      <c r="BF411" s="43"/>
      <c r="BG411" s="42"/>
      <c r="BH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8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  <c r="BE412" s="42"/>
      <c r="BF412" s="43"/>
      <c r="BG412" s="42"/>
      <c r="BH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8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  <c r="BE413" s="42"/>
      <c r="BF413" s="43"/>
      <c r="BG413" s="42"/>
      <c r="BH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8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  <c r="BE414" s="42"/>
      <c r="BF414" s="43"/>
      <c r="BG414" s="42"/>
      <c r="BH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8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  <c r="BE415" s="42"/>
      <c r="BF415" s="43"/>
      <c r="BG415" s="42"/>
      <c r="BH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8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  <c r="BE416" s="42"/>
      <c r="BF416" s="43"/>
      <c r="BG416" s="42"/>
      <c r="BH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8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  <c r="BE417" s="42"/>
      <c r="BF417" s="43"/>
      <c r="BG417" s="42"/>
      <c r="BH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8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  <c r="BE418" s="42"/>
      <c r="BF418" s="43"/>
      <c r="BG418" s="42"/>
      <c r="BH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8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  <c r="BE419" s="42"/>
      <c r="BF419" s="43"/>
      <c r="BG419" s="42"/>
      <c r="BH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8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  <c r="BE420" s="42"/>
      <c r="BF420" s="43"/>
      <c r="BG420" s="42"/>
      <c r="BH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8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  <c r="BE421" s="42"/>
      <c r="BF421" s="43"/>
      <c r="BG421" s="42"/>
      <c r="BH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8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  <c r="BE422" s="42"/>
      <c r="BF422" s="43"/>
      <c r="BG422" s="42"/>
      <c r="BH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8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  <c r="BE423" s="42"/>
      <c r="BF423" s="43"/>
      <c r="BG423" s="42"/>
      <c r="BH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8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  <c r="BE424" s="42"/>
      <c r="BF424" s="43"/>
      <c r="BG424" s="42"/>
      <c r="BH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8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  <c r="BE425" s="42"/>
      <c r="BF425" s="43"/>
      <c r="BG425" s="42"/>
      <c r="BH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8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  <c r="BE426" s="42"/>
      <c r="BF426" s="43"/>
      <c r="BG426" s="42"/>
      <c r="BH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8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  <c r="BE427" s="42"/>
      <c r="BF427" s="43"/>
      <c r="BG427" s="42"/>
      <c r="BH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8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  <c r="BE428" s="42"/>
      <c r="BF428" s="43"/>
      <c r="BG428" s="42"/>
      <c r="BH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8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  <c r="BE429" s="42"/>
      <c r="BF429" s="43"/>
      <c r="BG429" s="42"/>
      <c r="BH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8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  <c r="BE430" s="42"/>
      <c r="BF430" s="43"/>
      <c r="BG430" s="42"/>
      <c r="BH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8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  <c r="BE431" s="42"/>
      <c r="BF431" s="43"/>
      <c r="BG431" s="42"/>
      <c r="BH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8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  <c r="BE432" s="42"/>
      <c r="BF432" s="43"/>
      <c r="BG432" s="42"/>
      <c r="BH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8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  <c r="BE433" s="42"/>
      <c r="BF433" s="43"/>
      <c r="BG433" s="42"/>
      <c r="BH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8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  <c r="BE434" s="42"/>
      <c r="BF434" s="43"/>
      <c r="BG434" s="42"/>
      <c r="BH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8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  <c r="BE435" s="42"/>
      <c r="BF435" s="43"/>
      <c r="BG435" s="42"/>
      <c r="BH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8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  <c r="BE436" s="42"/>
      <c r="BF436" s="43"/>
      <c r="BG436" s="42"/>
      <c r="BH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8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  <c r="BE437" s="42"/>
      <c r="BF437" s="43"/>
      <c r="BG437" s="42"/>
      <c r="BH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8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  <c r="BE438" s="42"/>
      <c r="BF438" s="43"/>
      <c r="BG438" s="42"/>
      <c r="BH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8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  <c r="BE439" s="42"/>
      <c r="BF439" s="43"/>
      <c r="BG439" s="42"/>
      <c r="BH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8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  <c r="BE440" s="42"/>
      <c r="BF440" s="43"/>
      <c r="BG440" s="42"/>
      <c r="BH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8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  <c r="BE441" s="42"/>
      <c r="BF441" s="43"/>
      <c r="BG441" s="42"/>
      <c r="BH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8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  <c r="BE442" s="42"/>
      <c r="BF442" s="43"/>
      <c r="BG442" s="42"/>
      <c r="BH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8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  <c r="BE443" s="42"/>
      <c r="BF443" s="43"/>
      <c r="BG443" s="42"/>
      <c r="BH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8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  <c r="BE444" s="42"/>
      <c r="BF444" s="43"/>
      <c r="BG444" s="42"/>
      <c r="BH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8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  <c r="BE445" s="42"/>
      <c r="BF445" s="43"/>
      <c r="BG445" s="42"/>
      <c r="BH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8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  <c r="BE446" s="42"/>
      <c r="BF446" s="43"/>
      <c r="BG446" s="42"/>
      <c r="BH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8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  <c r="BE447" s="42"/>
      <c r="BF447" s="43"/>
      <c r="BG447" s="42"/>
      <c r="BH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8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  <c r="BE448" s="42"/>
      <c r="BF448" s="43"/>
      <c r="BG448" s="42"/>
      <c r="BH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8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  <c r="BE449" s="42"/>
      <c r="BF449" s="43"/>
      <c r="BG449" s="42"/>
      <c r="BH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8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  <c r="BE450" s="42"/>
      <c r="BF450" s="43"/>
      <c r="BG450" s="42"/>
      <c r="BH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8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  <c r="BE451" s="42"/>
      <c r="BF451" s="43"/>
      <c r="BG451" s="42"/>
      <c r="BH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8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  <c r="BE452" s="42"/>
      <c r="BF452" s="43"/>
      <c r="BG452" s="42"/>
      <c r="BH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8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  <c r="BE453" s="42"/>
      <c r="BF453" s="43"/>
      <c r="BG453" s="42"/>
      <c r="BH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8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  <c r="BE454" s="42"/>
      <c r="BF454" s="43"/>
      <c r="BG454" s="42"/>
      <c r="BH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8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  <c r="BE455" s="42"/>
      <c r="BF455" s="43"/>
      <c r="BG455" s="42"/>
      <c r="BH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8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  <c r="BE456" s="42"/>
      <c r="BF456" s="43"/>
      <c r="BG456" s="42"/>
      <c r="BH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8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  <c r="BE457" s="42"/>
      <c r="BF457" s="43"/>
      <c r="BG457" s="42"/>
      <c r="BH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8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  <c r="BE458" s="42"/>
      <c r="BF458" s="43"/>
      <c r="BG458" s="42"/>
      <c r="BH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8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  <c r="BE459" s="42"/>
      <c r="BF459" s="43"/>
      <c r="BG459" s="42"/>
      <c r="BH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8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  <c r="BE460" s="42"/>
      <c r="BF460" s="43"/>
      <c r="BG460" s="42"/>
      <c r="BH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8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  <c r="BE461" s="42"/>
      <c r="BF461" s="43"/>
      <c r="BG461" s="42"/>
      <c r="BH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8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  <c r="BE462" s="42"/>
      <c r="BF462" s="43"/>
      <c r="BG462" s="42"/>
      <c r="BH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8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  <c r="BE463" s="42"/>
      <c r="BF463" s="43"/>
      <c r="BG463" s="42"/>
      <c r="BH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8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  <c r="BE464" s="42"/>
      <c r="BF464" s="43"/>
      <c r="BG464" s="42"/>
      <c r="BH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8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  <c r="BE465" s="42"/>
      <c r="BF465" s="43"/>
      <c r="BG465" s="42"/>
      <c r="BH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8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  <c r="BE466" s="42"/>
      <c r="BF466" s="43"/>
      <c r="BG466" s="42"/>
      <c r="BH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8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  <c r="BE467" s="42"/>
      <c r="BF467" s="43"/>
      <c r="BG467" s="42"/>
      <c r="BH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8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  <c r="BE468" s="42"/>
      <c r="BF468" s="43"/>
      <c r="BG468" s="42"/>
      <c r="BH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8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  <c r="BE469" s="42"/>
      <c r="BF469" s="43"/>
      <c r="BG469" s="42"/>
      <c r="BH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8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  <c r="BE470" s="42"/>
      <c r="BF470" s="43"/>
      <c r="BG470" s="42"/>
      <c r="BH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8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  <c r="BE471" s="42"/>
      <c r="BF471" s="43"/>
      <c r="BG471" s="42"/>
      <c r="BH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8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  <c r="BE472" s="42"/>
      <c r="BF472" s="43"/>
      <c r="BG472" s="42"/>
      <c r="BH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8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  <c r="BE473" s="42"/>
      <c r="BF473" s="43"/>
      <c r="BG473" s="42"/>
      <c r="BH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8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  <c r="BE474" s="42"/>
      <c r="BF474" s="43"/>
      <c r="BG474" s="42"/>
      <c r="BH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8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  <c r="BE475" s="42"/>
      <c r="BF475" s="43"/>
      <c r="BG475" s="42"/>
      <c r="BH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8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  <c r="BE476" s="42"/>
      <c r="BF476" s="43"/>
      <c r="BG476" s="42"/>
      <c r="BH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8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  <c r="BE477" s="42"/>
      <c r="BF477" s="43"/>
      <c r="BG477" s="42"/>
      <c r="BH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8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  <c r="BE478" s="42"/>
      <c r="BF478" s="43"/>
      <c r="BG478" s="42"/>
      <c r="BH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8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  <c r="BE479" s="42"/>
      <c r="BF479" s="43"/>
      <c r="BG479" s="42"/>
      <c r="BH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8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  <c r="BE480" s="42"/>
      <c r="BF480" s="43"/>
      <c r="BG480" s="42"/>
      <c r="BH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8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  <c r="BE481" s="42"/>
      <c r="BF481" s="43"/>
      <c r="BG481" s="42"/>
      <c r="BH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8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  <c r="BE482" s="42"/>
      <c r="BF482" s="43"/>
      <c r="BG482" s="42"/>
      <c r="BH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8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  <c r="BE483" s="42"/>
      <c r="BF483" s="43"/>
      <c r="BG483" s="42"/>
      <c r="BH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8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  <c r="BE484" s="42"/>
      <c r="BF484" s="43"/>
      <c r="BG484" s="42"/>
      <c r="BH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8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  <c r="BE485" s="42"/>
      <c r="BF485" s="43"/>
      <c r="BG485" s="42"/>
      <c r="BH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8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  <c r="BE486" s="42"/>
      <c r="BF486" s="43"/>
      <c r="BG486" s="42"/>
      <c r="BH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8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  <c r="BE487" s="42"/>
      <c r="BF487" s="43"/>
      <c r="BG487" s="42"/>
      <c r="BH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8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  <c r="BE488" s="42"/>
      <c r="BF488" s="43"/>
      <c r="BG488" s="42"/>
      <c r="BH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8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  <c r="BE489" s="42"/>
      <c r="BF489" s="43"/>
      <c r="BG489" s="42"/>
      <c r="BH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8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  <c r="BE490" s="42"/>
      <c r="BF490" s="43"/>
      <c r="BG490" s="42"/>
      <c r="BH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8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  <c r="BE491" s="42"/>
      <c r="BF491" s="43"/>
      <c r="BG491" s="42"/>
      <c r="BH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8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  <c r="BE492" s="42"/>
      <c r="BF492" s="43"/>
      <c r="BG492" s="42"/>
      <c r="BH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8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  <c r="BE493" s="42"/>
      <c r="BF493" s="43"/>
      <c r="BG493" s="42"/>
      <c r="BH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8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  <c r="BE494" s="42"/>
      <c r="BF494" s="43"/>
      <c r="BG494" s="42"/>
      <c r="BH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8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  <c r="BE495" s="42"/>
      <c r="BF495" s="43"/>
      <c r="BG495" s="42"/>
      <c r="BH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8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  <c r="BE496" s="42"/>
      <c r="BF496" s="43"/>
      <c r="BG496" s="42"/>
      <c r="BH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8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  <c r="BE497" s="42"/>
      <c r="BF497" s="43"/>
      <c r="BG497" s="42"/>
      <c r="BH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8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  <c r="BE498" s="42"/>
      <c r="BF498" s="43"/>
      <c r="BG498" s="42"/>
      <c r="BH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8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  <c r="BE499" s="42"/>
      <c r="BF499" s="43"/>
      <c r="BG499" s="42"/>
      <c r="BH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8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  <c r="BE500" s="42"/>
      <c r="BF500" s="43"/>
      <c r="BG500" s="42"/>
      <c r="BH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8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  <c r="BE501" s="42"/>
      <c r="BF501" s="43"/>
      <c r="BG501" s="42"/>
      <c r="BH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8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  <c r="BE502" s="42"/>
      <c r="BF502" s="43"/>
      <c r="BG502" s="42"/>
      <c r="BH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8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  <c r="BE503" s="42"/>
      <c r="BF503" s="43"/>
      <c r="BG503" s="42"/>
      <c r="BH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8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  <c r="BE504" s="42"/>
      <c r="BF504" s="43"/>
      <c r="BG504" s="42"/>
      <c r="BH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8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  <c r="BE505" s="42"/>
      <c r="BF505" s="43"/>
      <c r="BG505" s="42"/>
      <c r="BH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8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  <c r="BE506" s="42"/>
      <c r="BF506" s="43"/>
      <c r="BG506" s="42"/>
      <c r="BH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8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  <c r="BE507" s="42"/>
      <c r="BF507" s="43"/>
      <c r="BG507" s="42"/>
      <c r="BH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8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  <c r="BE508" s="42"/>
      <c r="BF508" s="43"/>
      <c r="BG508" s="42"/>
      <c r="BH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8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  <c r="BE509" s="42"/>
      <c r="BF509" s="43"/>
      <c r="BG509" s="42"/>
      <c r="BH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8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  <c r="BE510" s="42"/>
      <c r="BF510" s="43"/>
      <c r="BG510" s="42"/>
      <c r="BH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8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  <c r="BE511" s="42"/>
      <c r="BF511" s="43"/>
      <c r="BG511" s="42"/>
      <c r="BH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8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  <c r="BE512" s="42"/>
      <c r="BF512" s="43"/>
      <c r="BG512" s="42"/>
      <c r="BH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8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  <c r="BE513" s="42"/>
      <c r="BF513" s="43"/>
      <c r="BG513" s="42"/>
      <c r="BH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8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  <c r="BE514" s="42"/>
      <c r="BF514" s="43"/>
      <c r="BG514" s="42"/>
      <c r="BH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8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  <c r="BE515" s="42"/>
      <c r="BF515" s="43"/>
      <c r="BG515" s="42"/>
      <c r="BH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8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  <c r="BE516" s="42"/>
      <c r="BF516" s="43"/>
      <c r="BG516" s="42"/>
      <c r="BH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8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  <c r="BE517" s="42"/>
      <c r="BF517" s="43"/>
      <c r="BG517" s="42"/>
      <c r="BH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8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  <c r="BE518" s="42"/>
      <c r="BF518" s="43"/>
      <c r="BG518" s="42"/>
      <c r="BH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8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  <c r="BE519" s="42"/>
      <c r="BF519" s="43"/>
      <c r="BG519" s="42"/>
      <c r="BH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8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  <c r="BE520" s="42"/>
      <c r="BF520" s="43"/>
      <c r="BG520" s="42"/>
      <c r="BH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8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  <c r="BE521" s="42"/>
      <c r="BF521" s="43"/>
      <c r="BG521" s="42"/>
      <c r="BH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8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  <c r="BE522" s="42"/>
      <c r="BF522" s="43"/>
      <c r="BG522" s="42"/>
      <c r="BH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8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  <c r="BE523" s="42"/>
      <c r="BF523" s="43"/>
      <c r="BG523" s="42"/>
      <c r="BH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8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  <c r="BE524" s="42"/>
      <c r="BF524" s="43"/>
      <c r="BG524" s="42"/>
      <c r="BH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8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  <c r="BE525" s="42"/>
      <c r="BF525" s="43"/>
      <c r="BG525" s="42"/>
      <c r="BH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8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  <c r="BE526" s="42"/>
      <c r="BF526" s="43"/>
      <c r="BG526" s="42"/>
      <c r="BH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8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  <c r="BE527" s="42"/>
      <c r="BF527" s="43"/>
      <c r="BG527" s="42"/>
      <c r="BH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8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  <c r="BE528" s="42"/>
      <c r="BF528" s="43"/>
      <c r="BG528" s="42"/>
      <c r="BH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8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  <c r="BE529" s="42"/>
      <c r="BF529" s="43"/>
      <c r="BG529" s="42"/>
      <c r="BH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8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  <c r="BE530" s="42"/>
      <c r="BF530" s="43"/>
      <c r="BG530" s="42"/>
      <c r="BH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8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  <c r="BE531" s="42"/>
      <c r="BF531" s="43"/>
      <c r="BG531" s="42"/>
      <c r="BH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8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  <c r="BE532" s="42"/>
      <c r="BF532" s="43"/>
      <c r="BG532" s="42"/>
      <c r="BH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8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  <c r="BE533" s="42"/>
      <c r="BF533" s="43"/>
      <c r="BG533" s="42"/>
      <c r="BH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8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  <c r="BE534" s="42"/>
      <c r="BF534" s="43"/>
      <c r="BG534" s="42"/>
      <c r="BH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8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  <c r="BE535" s="42"/>
      <c r="BF535" s="43"/>
      <c r="BG535" s="42"/>
      <c r="BH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8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  <c r="BE536" s="42"/>
      <c r="BF536" s="43"/>
      <c r="BG536" s="42"/>
      <c r="BH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8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  <c r="BE537" s="42"/>
      <c r="BF537" s="43"/>
      <c r="BG537" s="42"/>
      <c r="BH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8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  <c r="BE538" s="42"/>
      <c r="BF538" s="43"/>
      <c r="BG538" s="42"/>
      <c r="BH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8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  <c r="BE539" s="42"/>
      <c r="BF539" s="43"/>
      <c r="BG539" s="42"/>
      <c r="BH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8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  <c r="BE540" s="42"/>
      <c r="BF540" s="43"/>
      <c r="BG540" s="42"/>
      <c r="BH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8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  <c r="BE541" s="42"/>
      <c r="BF541" s="43"/>
      <c r="BG541" s="42"/>
      <c r="BH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8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  <c r="BE542" s="42"/>
      <c r="BF542" s="43"/>
      <c r="BG542" s="42"/>
      <c r="BH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8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  <c r="BE543" s="42"/>
      <c r="BF543" s="43"/>
      <c r="BG543" s="42"/>
      <c r="BH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8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  <c r="BE544" s="42"/>
      <c r="BF544" s="43"/>
      <c r="BG544" s="42"/>
      <c r="BH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8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  <c r="BE545" s="42"/>
      <c r="BF545" s="43"/>
      <c r="BG545" s="42"/>
      <c r="BH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8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  <c r="BE546" s="42"/>
      <c r="BF546" s="43"/>
      <c r="BG546" s="42"/>
      <c r="BH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8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  <c r="BE547" s="42"/>
      <c r="BF547" s="43"/>
      <c r="BG547" s="42"/>
      <c r="BH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8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  <c r="BE548" s="42"/>
      <c r="BF548" s="43"/>
      <c r="BG548" s="42"/>
      <c r="BH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8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  <c r="BE549" s="42"/>
      <c r="BF549" s="43"/>
      <c r="BG549" s="42"/>
      <c r="BH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8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  <c r="BE550" s="42"/>
      <c r="BF550" s="43"/>
      <c r="BG550" s="42"/>
      <c r="BH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8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  <c r="BE551" s="42"/>
      <c r="BF551" s="43"/>
      <c r="BG551" s="42"/>
      <c r="BH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8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  <c r="BE552" s="42"/>
      <c r="BF552" s="43"/>
      <c r="BG552" s="42"/>
      <c r="BH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8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  <c r="BE553" s="42"/>
      <c r="BF553" s="43"/>
      <c r="BG553" s="42"/>
      <c r="BH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8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  <c r="BE554" s="42"/>
      <c r="BF554" s="43"/>
      <c r="BG554" s="42"/>
      <c r="BH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8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  <c r="BE555" s="42"/>
      <c r="BF555" s="43"/>
      <c r="BG555" s="42"/>
      <c r="BH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8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  <c r="BE556" s="42"/>
      <c r="BF556" s="43"/>
      <c r="BG556" s="42"/>
      <c r="BH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8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  <c r="BE557" s="42"/>
      <c r="BF557" s="43"/>
      <c r="BG557" s="42"/>
      <c r="BH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8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  <c r="BE558" s="42"/>
      <c r="BF558" s="43"/>
      <c r="BG558" s="42"/>
      <c r="BH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8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  <c r="BE559" s="42"/>
      <c r="BF559" s="43"/>
      <c r="BG559" s="42"/>
      <c r="BH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8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  <c r="BE560" s="42"/>
      <c r="BF560" s="43"/>
      <c r="BG560" s="42"/>
      <c r="BH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8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  <c r="BE561" s="42"/>
      <c r="BF561" s="43"/>
      <c r="BG561" s="42"/>
      <c r="BH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8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  <c r="BE562" s="42"/>
      <c r="BF562" s="43"/>
      <c r="BG562" s="42"/>
      <c r="BH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8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  <c r="BE563" s="42"/>
      <c r="BF563" s="43"/>
      <c r="BG563" s="42"/>
      <c r="BH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8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  <c r="BE564" s="42"/>
      <c r="BF564" s="43"/>
      <c r="BG564" s="42"/>
      <c r="BH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8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  <c r="BE565" s="42"/>
      <c r="BF565" s="43"/>
      <c r="BG565" s="42"/>
      <c r="BH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8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  <c r="BE566" s="42"/>
      <c r="BF566" s="43"/>
      <c r="BG566" s="42"/>
      <c r="BH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8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  <c r="BE567" s="42"/>
      <c r="BF567" s="43"/>
      <c r="BG567" s="42"/>
      <c r="BH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8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  <c r="BE568" s="42"/>
      <c r="BF568" s="43"/>
      <c r="BG568" s="42"/>
      <c r="BH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8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  <c r="BE569" s="42"/>
      <c r="BF569" s="43"/>
      <c r="BG569" s="42"/>
      <c r="BH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8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  <c r="BE570" s="42"/>
      <c r="BF570" s="43"/>
      <c r="BG570" s="42"/>
      <c r="BH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8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  <c r="BE571" s="42"/>
      <c r="BF571" s="43"/>
      <c r="BG571" s="42"/>
      <c r="BH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8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  <c r="BE572" s="42"/>
      <c r="BF572" s="43"/>
      <c r="BG572" s="42"/>
      <c r="BH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8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  <c r="BE573" s="42"/>
      <c r="BF573" s="43"/>
      <c r="BG573" s="42"/>
      <c r="BH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8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  <c r="BE574" s="42"/>
      <c r="BF574" s="43"/>
      <c r="BG574" s="42"/>
      <c r="BH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8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  <c r="BE575" s="42"/>
      <c r="BF575" s="43"/>
      <c r="BG575" s="42"/>
      <c r="BH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8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  <c r="BE576" s="42"/>
      <c r="BF576" s="43"/>
      <c r="BG576" s="42"/>
      <c r="BH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8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  <c r="BE577" s="42"/>
      <c r="BF577" s="43"/>
      <c r="BG577" s="42"/>
      <c r="BH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8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  <c r="BE578" s="42"/>
      <c r="BF578" s="43"/>
      <c r="BG578" s="42"/>
      <c r="BH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8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  <c r="BE579" s="42"/>
      <c r="BF579" s="43"/>
      <c r="BG579" s="42"/>
      <c r="BH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8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  <c r="BE580" s="42"/>
      <c r="BF580" s="43"/>
      <c r="BG580" s="42"/>
      <c r="BH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8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  <c r="BE581" s="42"/>
      <c r="BF581" s="43"/>
      <c r="BG581" s="42"/>
      <c r="BH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8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  <c r="BE582" s="42"/>
      <c r="BF582" s="43"/>
      <c r="BG582" s="42"/>
      <c r="BH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8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  <c r="BE583" s="42"/>
      <c r="BF583" s="43"/>
      <c r="BG583" s="42"/>
      <c r="BH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8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  <c r="BE584" s="42"/>
      <c r="BF584" s="43"/>
      <c r="BG584" s="42"/>
      <c r="BH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8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  <c r="BE585" s="42"/>
      <c r="BF585" s="43"/>
      <c r="BG585" s="42"/>
      <c r="BH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8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  <c r="BE586" s="42"/>
      <c r="BF586" s="43"/>
      <c r="BG586" s="42"/>
      <c r="BH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8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  <c r="BE587" s="42"/>
      <c r="BF587" s="43"/>
      <c r="BG587" s="42"/>
      <c r="BH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8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  <c r="BE588" s="42"/>
      <c r="BF588" s="43"/>
      <c r="BG588" s="42"/>
      <c r="BH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8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  <c r="BE589" s="42"/>
      <c r="BF589" s="43"/>
      <c r="BG589" s="42"/>
      <c r="BH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8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  <c r="BE590" s="42"/>
      <c r="BF590" s="43"/>
      <c r="BG590" s="42"/>
      <c r="BH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8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  <c r="BE591" s="42"/>
      <c r="BF591" s="43"/>
      <c r="BG591" s="42"/>
      <c r="BH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8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  <c r="BE592" s="42"/>
      <c r="BF592" s="43"/>
      <c r="BG592" s="42"/>
      <c r="BH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8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  <c r="BE593" s="42"/>
      <c r="BF593" s="43"/>
      <c r="BG593" s="42"/>
      <c r="BH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8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  <c r="BE594" s="42"/>
      <c r="BF594" s="43"/>
      <c r="BG594" s="42"/>
      <c r="BH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8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  <c r="BE595" s="42"/>
      <c r="BF595" s="43"/>
      <c r="BG595" s="42"/>
      <c r="BH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8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  <c r="BE596" s="42"/>
      <c r="BF596" s="43"/>
      <c r="BG596" s="42"/>
      <c r="BH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8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  <c r="BE597" s="42"/>
      <c r="BF597" s="43"/>
      <c r="BG597" s="42"/>
      <c r="BH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8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  <c r="BE598" s="42"/>
      <c r="BF598" s="43"/>
      <c r="BG598" s="42"/>
      <c r="BH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8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  <c r="BE599" s="42"/>
      <c r="BF599" s="43"/>
      <c r="BG599" s="42"/>
      <c r="BH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8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  <c r="BE600" s="42"/>
      <c r="BF600" s="43"/>
      <c r="BG600" s="42"/>
      <c r="BH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8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  <c r="BE601" s="42"/>
      <c r="BF601" s="43"/>
      <c r="BG601" s="42"/>
      <c r="BH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8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  <c r="BE602" s="42"/>
      <c r="BF602" s="43"/>
      <c r="BG602" s="42"/>
      <c r="BH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8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  <c r="BE603" s="42"/>
      <c r="BF603" s="43"/>
      <c r="BG603" s="42"/>
      <c r="BH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8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  <c r="BE604" s="42"/>
      <c r="BF604" s="43"/>
      <c r="BG604" s="42"/>
      <c r="BH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8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  <c r="BE605" s="42"/>
      <c r="BF605" s="43"/>
      <c r="BG605" s="42"/>
      <c r="BH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8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  <c r="BE606" s="42"/>
      <c r="BF606" s="43"/>
      <c r="BG606" s="42"/>
      <c r="BH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8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  <c r="BE607" s="42"/>
      <c r="BF607" s="43"/>
      <c r="BG607" s="42"/>
      <c r="BH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8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  <c r="BE608" s="42"/>
      <c r="BF608" s="43"/>
      <c r="BG608" s="42"/>
      <c r="BH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8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  <c r="BE609" s="42"/>
      <c r="BF609" s="43"/>
      <c r="BG609" s="42"/>
      <c r="BH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8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  <c r="BE610" s="42"/>
      <c r="BF610" s="43"/>
      <c r="BG610" s="42"/>
      <c r="BH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8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  <c r="BE611" s="42"/>
      <c r="BF611" s="43"/>
      <c r="BG611" s="42"/>
      <c r="BH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8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  <c r="BE612" s="42"/>
      <c r="BF612" s="43"/>
      <c r="BG612" s="42"/>
      <c r="BH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8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  <c r="BE613" s="42"/>
      <c r="BF613" s="43"/>
      <c r="BG613" s="42"/>
      <c r="BH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8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  <c r="BE614" s="42"/>
      <c r="BF614" s="43"/>
      <c r="BG614" s="42"/>
      <c r="BH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8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  <c r="BE615" s="42"/>
      <c r="BF615" s="43"/>
      <c r="BG615" s="42"/>
      <c r="BH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8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  <c r="BE616" s="42"/>
      <c r="BF616" s="43"/>
      <c r="BG616" s="42"/>
      <c r="BH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8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  <c r="BE617" s="42"/>
      <c r="BF617" s="43"/>
      <c r="BG617" s="42"/>
      <c r="BH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8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  <c r="BE618" s="42"/>
      <c r="BF618" s="43"/>
      <c r="BG618" s="42"/>
      <c r="BH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8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  <c r="BE619" s="42"/>
      <c r="BF619" s="43"/>
      <c r="BG619" s="42"/>
      <c r="BH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8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  <c r="BE620" s="42"/>
      <c r="BF620" s="43"/>
      <c r="BG620" s="42"/>
      <c r="BH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8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  <c r="BE621" s="42"/>
      <c r="BF621" s="43"/>
      <c r="BG621" s="42"/>
      <c r="BH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8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  <c r="BE622" s="42"/>
      <c r="BF622" s="43"/>
      <c r="BG622" s="42"/>
      <c r="BH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8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  <c r="BE623" s="42"/>
      <c r="BF623" s="43"/>
      <c r="BG623" s="42"/>
      <c r="BH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8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  <c r="BE624" s="42"/>
      <c r="BF624" s="43"/>
      <c r="BG624" s="42"/>
      <c r="BH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8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  <c r="BE625" s="42"/>
      <c r="BF625" s="43"/>
      <c r="BG625" s="42"/>
      <c r="BH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8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  <c r="BE626" s="42"/>
      <c r="BF626" s="43"/>
      <c r="BG626" s="42"/>
      <c r="BH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8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  <c r="BE627" s="42"/>
      <c r="BF627" s="43"/>
      <c r="BG627" s="42"/>
      <c r="BH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8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  <c r="BE628" s="42"/>
      <c r="BF628" s="43"/>
      <c r="BG628" s="42"/>
      <c r="BH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8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  <c r="BE629" s="42"/>
      <c r="BF629" s="43"/>
      <c r="BG629" s="42"/>
      <c r="BH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8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  <c r="BE630" s="42"/>
      <c r="BF630" s="43"/>
      <c r="BG630" s="42"/>
      <c r="BH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8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  <c r="BE631" s="42"/>
      <c r="BF631" s="43"/>
      <c r="BG631" s="42"/>
      <c r="BH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8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  <c r="BE632" s="42"/>
      <c r="BF632" s="43"/>
      <c r="BG632" s="42"/>
      <c r="BH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8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  <c r="BE633" s="42"/>
      <c r="BF633" s="43"/>
      <c r="BG633" s="42"/>
      <c r="BH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8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  <c r="BE634" s="42"/>
      <c r="BF634" s="43"/>
      <c r="BG634" s="42"/>
      <c r="BH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8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  <c r="BE635" s="42"/>
      <c r="BF635" s="43"/>
      <c r="BG635" s="42"/>
      <c r="BH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8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  <c r="BE636" s="42"/>
      <c r="BF636" s="43"/>
      <c r="BG636" s="42"/>
      <c r="BH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8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  <c r="BE637" s="42"/>
      <c r="BF637" s="43"/>
      <c r="BG637" s="42"/>
      <c r="BH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8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  <c r="BE638" s="42"/>
      <c r="BF638" s="43"/>
      <c r="BG638" s="42"/>
      <c r="BH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8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  <c r="BE639" s="42"/>
      <c r="BF639" s="43"/>
      <c r="BG639" s="42"/>
      <c r="BH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8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  <c r="BE640" s="42"/>
      <c r="BF640" s="43"/>
      <c r="BG640" s="42"/>
      <c r="BH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8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  <c r="BE641" s="42"/>
      <c r="BF641" s="43"/>
      <c r="BG641" s="42"/>
      <c r="BH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8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  <c r="BE642" s="42"/>
      <c r="BF642" s="43"/>
      <c r="BG642" s="42"/>
      <c r="BH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8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  <c r="BE643" s="42"/>
      <c r="BF643" s="43"/>
      <c r="BG643" s="42"/>
      <c r="BH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8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  <c r="BE644" s="42"/>
      <c r="BF644" s="43"/>
      <c r="BG644" s="42"/>
      <c r="BH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8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  <c r="BE645" s="42"/>
      <c r="BF645" s="43"/>
      <c r="BG645" s="42"/>
      <c r="BH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8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  <c r="BE646" s="42"/>
      <c r="BF646" s="43"/>
      <c r="BG646" s="42"/>
      <c r="BH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8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  <c r="BE647" s="42"/>
      <c r="BF647" s="43"/>
      <c r="BG647" s="42"/>
      <c r="BH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8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  <c r="BE648" s="42"/>
      <c r="BF648" s="43"/>
      <c r="BG648" s="42"/>
      <c r="BH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8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  <c r="BE649" s="42"/>
      <c r="BF649" s="43"/>
      <c r="BG649" s="42"/>
      <c r="BH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8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  <c r="BE650" s="42"/>
      <c r="BF650" s="43"/>
      <c r="BG650" s="42"/>
      <c r="BH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8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  <c r="BE651" s="42"/>
      <c r="BF651" s="43"/>
      <c r="BG651" s="42"/>
      <c r="BH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8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  <c r="BE652" s="42"/>
      <c r="BF652" s="43"/>
      <c r="BG652" s="42"/>
      <c r="BH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8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  <c r="BE653" s="42"/>
      <c r="BF653" s="43"/>
      <c r="BG653" s="42"/>
      <c r="BH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8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  <c r="BE654" s="42"/>
      <c r="BF654" s="43"/>
      <c r="BG654" s="42"/>
      <c r="BH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8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  <c r="BE655" s="42"/>
      <c r="BF655" s="43"/>
      <c r="BG655" s="42"/>
      <c r="BH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8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  <c r="BE656" s="42"/>
      <c r="BF656" s="43"/>
      <c r="BG656" s="42"/>
      <c r="BH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8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  <c r="BE657" s="42"/>
      <c r="BF657" s="43"/>
      <c r="BG657" s="42"/>
      <c r="BH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8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  <c r="BE658" s="42"/>
      <c r="BF658" s="43"/>
      <c r="BG658" s="42"/>
      <c r="BH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8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  <c r="BE659" s="42"/>
      <c r="BF659" s="43"/>
      <c r="BG659" s="42"/>
      <c r="BH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8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  <c r="BE660" s="42"/>
      <c r="BF660" s="43"/>
      <c r="BG660" s="42"/>
      <c r="BH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8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  <c r="BE661" s="42"/>
      <c r="BF661" s="43"/>
      <c r="BG661" s="42"/>
      <c r="BH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8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  <c r="BE662" s="42"/>
      <c r="BF662" s="43"/>
      <c r="BG662" s="42"/>
      <c r="BH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8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  <c r="BE663" s="42"/>
      <c r="BF663" s="43"/>
      <c r="BG663" s="42"/>
      <c r="BH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8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  <c r="BE664" s="42"/>
      <c r="BF664" s="43"/>
      <c r="BG664" s="42"/>
      <c r="BH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8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  <c r="BE665" s="42"/>
      <c r="BF665" s="43"/>
      <c r="BG665" s="42"/>
      <c r="BH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8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  <c r="BE666" s="42"/>
      <c r="BF666" s="43"/>
      <c r="BG666" s="42"/>
      <c r="BH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8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  <c r="BE667" s="42"/>
      <c r="BF667" s="43"/>
      <c r="BG667" s="42"/>
      <c r="BH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8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  <c r="BE668" s="42"/>
      <c r="BF668" s="43"/>
      <c r="BG668" s="42"/>
      <c r="BH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8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  <c r="BE669" s="42"/>
      <c r="BF669" s="43"/>
      <c r="BG669" s="42"/>
      <c r="BH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8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  <c r="BE670" s="42"/>
      <c r="BF670" s="43"/>
      <c r="BG670" s="42"/>
      <c r="BH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8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  <c r="BE671" s="42"/>
      <c r="BF671" s="43"/>
      <c r="BG671" s="42"/>
      <c r="BH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8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  <c r="BE672" s="42"/>
      <c r="BF672" s="43"/>
      <c r="BG672" s="42"/>
      <c r="BH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8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  <c r="BE673" s="42"/>
      <c r="BF673" s="43"/>
      <c r="BG673" s="42"/>
      <c r="BH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8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  <c r="BE674" s="42"/>
      <c r="BF674" s="43"/>
      <c r="BG674" s="42"/>
      <c r="BH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8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  <c r="BE675" s="42"/>
      <c r="BF675" s="43"/>
      <c r="BG675" s="42"/>
      <c r="BH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8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  <c r="BE676" s="42"/>
      <c r="BF676" s="43"/>
      <c r="BG676" s="42"/>
      <c r="BH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8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  <c r="BE677" s="42"/>
      <c r="BF677" s="43"/>
      <c r="BG677" s="42"/>
      <c r="BH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8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  <c r="BE678" s="42"/>
      <c r="BF678" s="43"/>
      <c r="BG678" s="42"/>
      <c r="BH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8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  <c r="BE679" s="42"/>
      <c r="BF679" s="43"/>
      <c r="BG679" s="42"/>
      <c r="BH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8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  <c r="BE680" s="42"/>
      <c r="BF680" s="43"/>
      <c r="BG680" s="42"/>
      <c r="BH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8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  <c r="BE681" s="42"/>
      <c r="BF681" s="43"/>
      <c r="BG681" s="42"/>
      <c r="BH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8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  <c r="BE682" s="42"/>
      <c r="BF682" s="43"/>
      <c r="BG682" s="42"/>
      <c r="BH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8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  <c r="BE683" s="42"/>
      <c r="BF683" s="43"/>
      <c r="BG683" s="42"/>
      <c r="BH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8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  <c r="BE684" s="42"/>
      <c r="BF684" s="43"/>
      <c r="BG684" s="42"/>
      <c r="BH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8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  <c r="BE685" s="42"/>
      <c r="BF685" s="43"/>
      <c r="BG685" s="42"/>
      <c r="BH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8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  <c r="BE686" s="42"/>
      <c r="BF686" s="43"/>
      <c r="BG686" s="42"/>
      <c r="BH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8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  <c r="BE687" s="42"/>
      <c r="BF687" s="43"/>
      <c r="BG687" s="42"/>
      <c r="BH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8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  <c r="BE688" s="42"/>
      <c r="BF688" s="43"/>
      <c r="BG688" s="42"/>
      <c r="BH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8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  <c r="BE689" s="42"/>
      <c r="BF689" s="43"/>
      <c r="BG689" s="42"/>
      <c r="BH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8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  <c r="BE690" s="42"/>
      <c r="BF690" s="43"/>
      <c r="BG690" s="42"/>
      <c r="BH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8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  <c r="BE691" s="42"/>
      <c r="BF691" s="43"/>
      <c r="BG691" s="42"/>
      <c r="BH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8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  <c r="BE692" s="42"/>
      <c r="BF692" s="43"/>
      <c r="BG692" s="42"/>
      <c r="BH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8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  <c r="BE693" s="42"/>
      <c r="BF693" s="43"/>
      <c r="BG693" s="42"/>
      <c r="BH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8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  <c r="BE694" s="42"/>
      <c r="BF694" s="43"/>
      <c r="BG694" s="42"/>
      <c r="BH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8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  <c r="BE695" s="42"/>
      <c r="BF695" s="43"/>
      <c r="BG695" s="42"/>
      <c r="BH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8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  <c r="BE696" s="42"/>
      <c r="BF696" s="43"/>
      <c r="BG696" s="42"/>
      <c r="BH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8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  <c r="BE697" s="42"/>
      <c r="BF697" s="43"/>
      <c r="BG697" s="42"/>
      <c r="BH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8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  <c r="BE698" s="42"/>
      <c r="BF698" s="43"/>
      <c r="BG698" s="42"/>
      <c r="BH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8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  <c r="BE699" s="42"/>
      <c r="BF699" s="43"/>
      <c r="BG699" s="42"/>
      <c r="BH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8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  <c r="BE700" s="42"/>
      <c r="BF700" s="43"/>
      <c r="BG700" s="42"/>
      <c r="BH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8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  <c r="BE701" s="42"/>
      <c r="BF701" s="43"/>
      <c r="BG701" s="42"/>
      <c r="BH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8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  <c r="BE702" s="42"/>
      <c r="BF702" s="43"/>
      <c r="BG702" s="42"/>
      <c r="BH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8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  <c r="BE703" s="42"/>
      <c r="BF703" s="43"/>
      <c r="BG703" s="42"/>
      <c r="BH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8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  <c r="BE704" s="42"/>
      <c r="BF704" s="43"/>
      <c r="BG704" s="42"/>
      <c r="BH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8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  <c r="BE705" s="42"/>
      <c r="BF705" s="43"/>
      <c r="BG705" s="42"/>
      <c r="BH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8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  <c r="BE706" s="42"/>
      <c r="BF706" s="43"/>
      <c r="BG706" s="42"/>
      <c r="BH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8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  <c r="BE707" s="42"/>
      <c r="BF707" s="43"/>
      <c r="BG707" s="42"/>
      <c r="BH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8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  <c r="BE708" s="42"/>
      <c r="BF708" s="43"/>
      <c r="BG708" s="42"/>
      <c r="BH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8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  <c r="BE709" s="42"/>
      <c r="BF709" s="43"/>
      <c r="BG709" s="42"/>
      <c r="BH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8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  <c r="BE710" s="42"/>
      <c r="BF710" s="43"/>
      <c r="BG710" s="42"/>
      <c r="BH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8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  <c r="BE711" s="42"/>
      <c r="BF711" s="43"/>
      <c r="BG711" s="42"/>
      <c r="BH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8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  <c r="BE712" s="42"/>
      <c r="BF712" s="43"/>
      <c r="BG712" s="42"/>
      <c r="BH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8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  <c r="BE713" s="42"/>
      <c r="BF713" s="43"/>
      <c r="BG713" s="42"/>
      <c r="BH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8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  <c r="BE714" s="42"/>
      <c r="BF714" s="43"/>
      <c r="BG714" s="42"/>
      <c r="BH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8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  <c r="BE715" s="42"/>
      <c r="BF715" s="43"/>
      <c r="BG715" s="42"/>
      <c r="BH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8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  <c r="BE716" s="42"/>
      <c r="BF716" s="43"/>
      <c r="BG716" s="42"/>
      <c r="BH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8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  <c r="BE717" s="42"/>
      <c r="BF717" s="43"/>
      <c r="BG717" s="42"/>
      <c r="BH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8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  <c r="BE718" s="42"/>
      <c r="BF718" s="43"/>
      <c r="BG718" s="42"/>
      <c r="BH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8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  <c r="BE719" s="42"/>
      <c r="BF719" s="43"/>
      <c r="BG719" s="42"/>
      <c r="BH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8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  <c r="BE720" s="42"/>
      <c r="BF720" s="43"/>
      <c r="BG720" s="42"/>
      <c r="BH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8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  <c r="BE721" s="42"/>
      <c r="BF721" s="43"/>
      <c r="BG721" s="42"/>
      <c r="BH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8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  <c r="BE722" s="42"/>
      <c r="BF722" s="43"/>
      <c r="BG722" s="42"/>
      <c r="BH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8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  <c r="BE723" s="42"/>
      <c r="BF723" s="43"/>
      <c r="BG723" s="42"/>
      <c r="BH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8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  <c r="BE724" s="42"/>
      <c r="BF724" s="43"/>
      <c r="BG724" s="42"/>
      <c r="BH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8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  <c r="BE725" s="42"/>
      <c r="BF725" s="43"/>
      <c r="BG725" s="42"/>
      <c r="BH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8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  <c r="BE726" s="42"/>
      <c r="BF726" s="43"/>
      <c r="BG726" s="42"/>
      <c r="BH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8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  <c r="BE727" s="42"/>
      <c r="BF727" s="43"/>
      <c r="BG727" s="42"/>
      <c r="BH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8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  <c r="BE728" s="42"/>
      <c r="BF728" s="43"/>
      <c r="BG728" s="42"/>
      <c r="BH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8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  <c r="BE729" s="42"/>
      <c r="BF729" s="43"/>
      <c r="BG729" s="42"/>
      <c r="BH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8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  <c r="BE730" s="42"/>
      <c r="BF730" s="43"/>
      <c r="BG730" s="42"/>
      <c r="BH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8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  <c r="BE731" s="42"/>
      <c r="BF731" s="43"/>
      <c r="BG731" s="42"/>
      <c r="BH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8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  <c r="BE732" s="42"/>
      <c r="BF732" s="43"/>
      <c r="BG732" s="42"/>
      <c r="BH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8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  <c r="BE733" s="42"/>
      <c r="BF733" s="43"/>
      <c r="BG733" s="42"/>
      <c r="BH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8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  <c r="BE734" s="42"/>
      <c r="BF734" s="43"/>
      <c r="BG734" s="42"/>
      <c r="BH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8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  <c r="BE735" s="42"/>
      <c r="BF735" s="43"/>
      <c r="BG735" s="42"/>
      <c r="BH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8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  <c r="BE736" s="42"/>
      <c r="BF736" s="43"/>
      <c r="BG736" s="42"/>
      <c r="BH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8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  <c r="BE737" s="42"/>
      <c r="BF737" s="43"/>
      <c r="BG737" s="42"/>
      <c r="BH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8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  <c r="BE738" s="42"/>
      <c r="BF738" s="43"/>
      <c r="BG738" s="42"/>
      <c r="BH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8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  <c r="BE739" s="42"/>
      <c r="BF739" s="43"/>
      <c r="BG739" s="42"/>
      <c r="BH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8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  <c r="BE740" s="42"/>
      <c r="BF740" s="43"/>
      <c r="BG740" s="42"/>
      <c r="BH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8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  <c r="BE741" s="42"/>
      <c r="BF741" s="43"/>
      <c r="BG741" s="42"/>
      <c r="BH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8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  <c r="BE742" s="42"/>
      <c r="BF742" s="43"/>
      <c r="BG742" s="42"/>
      <c r="BH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8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  <c r="BE743" s="42"/>
      <c r="BF743" s="43"/>
      <c r="BG743" s="42"/>
      <c r="BH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8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  <c r="BE744" s="42"/>
      <c r="BF744" s="43"/>
      <c r="BG744" s="42"/>
      <c r="BH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8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  <c r="BE745" s="42"/>
      <c r="BF745" s="43"/>
      <c r="BG745" s="42"/>
      <c r="BH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8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  <c r="BE746" s="42"/>
      <c r="BF746" s="43"/>
      <c r="BG746" s="42"/>
      <c r="BH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8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  <c r="BE747" s="42"/>
      <c r="BF747" s="43"/>
      <c r="BG747" s="42"/>
      <c r="BH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8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  <c r="BE748" s="42"/>
      <c r="BF748" s="43"/>
      <c r="BG748" s="42"/>
      <c r="BH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8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  <c r="BE749" s="42"/>
      <c r="BF749" s="43"/>
      <c r="BG749" s="42"/>
      <c r="BH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8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  <c r="BE750" s="42"/>
      <c r="BF750" s="43"/>
      <c r="BG750" s="42"/>
      <c r="BH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8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  <c r="BE751" s="42"/>
      <c r="BF751" s="43"/>
      <c r="BG751" s="42"/>
      <c r="BH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8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  <c r="BE752" s="42"/>
      <c r="BF752" s="43"/>
      <c r="BG752" s="42"/>
      <c r="BH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8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  <c r="BE753" s="42"/>
      <c r="BF753" s="43"/>
      <c r="BG753" s="42"/>
      <c r="BH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8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  <c r="BE754" s="42"/>
      <c r="BF754" s="43"/>
      <c r="BG754" s="42"/>
      <c r="BH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8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  <c r="BE755" s="42"/>
      <c r="BF755" s="43"/>
      <c r="BG755" s="42"/>
      <c r="BH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8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  <c r="BE756" s="42"/>
      <c r="BF756" s="43"/>
      <c r="BG756" s="42"/>
      <c r="BH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8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  <c r="BE757" s="42"/>
      <c r="BF757" s="43"/>
      <c r="BG757" s="42"/>
      <c r="BH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8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  <c r="BE758" s="42"/>
      <c r="BF758" s="43"/>
      <c r="BG758" s="42"/>
      <c r="BH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8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  <c r="BE759" s="42"/>
      <c r="BF759" s="43"/>
      <c r="BG759" s="42"/>
      <c r="BH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8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  <c r="BE760" s="42"/>
      <c r="BF760" s="43"/>
      <c r="BG760" s="42"/>
      <c r="BH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8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  <c r="BE761" s="42"/>
      <c r="BF761" s="43"/>
      <c r="BG761" s="42"/>
      <c r="BH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8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  <c r="BE762" s="42"/>
      <c r="BF762" s="43"/>
      <c r="BG762" s="42"/>
      <c r="BH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8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  <c r="BE763" s="42"/>
      <c r="BF763" s="43"/>
      <c r="BG763" s="42"/>
      <c r="BH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8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  <c r="BE764" s="42"/>
      <c r="BF764" s="43"/>
      <c r="BG764" s="42"/>
      <c r="BH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8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  <c r="BE765" s="42"/>
      <c r="BF765" s="43"/>
      <c r="BG765" s="42"/>
      <c r="BH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8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  <c r="BE766" s="42"/>
      <c r="BF766" s="43"/>
      <c r="BG766" s="42"/>
      <c r="BH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8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  <c r="BE767" s="42"/>
      <c r="BF767" s="43"/>
      <c r="BG767" s="42"/>
      <c r="BH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8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  <c r="BE768" s="42"/>
      <c r="BF768" s="43"/>
      <c r="BG768" s="42"/>
      <c r="BH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8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  <c r="BE769" s="42"/>
      <c r="BF769" s="43"/>
      <c r="BG769" s="42"/>
      <c r="BH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8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  <c r="BE770" s="42"/>
      <c r="BF770" s="43"/>
      <c r="BG770" s="42"/>
      <c r="BH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8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  <c r="BE771" s="42"/>
      <c r="BF771" s="43"/>
      <c r="BG771" s="42"/>
      <c r="BH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8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  <c r="BE772" s="42"/>
      <c r="BF772" s="43"/>
      <c r="BG772" s="42"/>
      <c r="BH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8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  <c r="BE773" s="42"/>
      <c r="BF773" s="43"/>
      <c r="BG773" s="42"/>
      <c r="BH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8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  <c r="BE774" s="42"/>
      <c r="BF774" s="43"/>
      <c r="BG774" s="42"/>
      <c r="BH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8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  <c r="BE775" s="42"/>
      <c r="BF775" s="43"/>
      <c r="BG775" s="42"/>
      <c r="BH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8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  <c r="BE776" s="42"/>
      <c r="BF776" s="43"/>
      <c r="BG776" s="42"/>
      <c r="BH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8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  <c r="BE777" s="42"/>
      <c r="BF777" s="43"/>
      <c r="BG777" s="42"/>
      <c r="BH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8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  <c r="BE778" s="42"/>
      <c r="BF778" s="43"/>
      <c r="BG778" s="42"/>
      <c r="BH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8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  <c r="BE779" s="42"/>
      <c r="BF779" s="43"/>
      <c r="BG779" s="42"/>
      <c r="BH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8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  <c r="BE780" s="42"/>
      <c r="BF780" s="43"/>
      <c r="BG780" s="42"/>
      <c r="BH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8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  <c r="BE781" s="42"/>
      <c r="BF781" s="43"/>
      <c r="BG781" s="42"/>
      <c r="BH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8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  <c r="BE782" s="42"/>
      <c r="BF782" s="43"/>
      <c r="BG782" s="42"/>
      <c r="BH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8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  <c r="BE783" s="42"/>
      <c r="BF783" s="43"/>
      <c r="BG783" s="42"/>
      <c r="BH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8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  <c r="BE784" s="42"/>
      <c r="BF784" s="43"/>
      <c r="BG784" s="42"/>
      <c r="BH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8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  <c r="BE785" s="42"/>
      <c r="BF785" s="43"/>
      <c r="BG785" s="42"/>
      <c r="BH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8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  <c r="BE786" s="42"/>
      <c r="BF786" s="43"/>
      <c r="BG786" s="42"/>
      <c r="BH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8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  <c r="BE787" s="42"/>
      <c r="BF787" s="43"/>
      <c r="BG787" s="42"/>
      <c r="BH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8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  <c r="BE788" s="42"/>
      <c r="BF788" s="43"/>
      <c r="BG788" s="42"/>
      <c r="BH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8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  <c r="BE789" s="42"/>
      <c r="BF789" s="43"/>
      <c r="BG789" s="42"/>
      <c r="BH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8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  <c r="BE790" s="42"/>
      <c r="BF790" s="43"/>
      <c r="BG790" s="42"/>
      <c r="BH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8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  <c r="BE791" s="42"/>
      <c r="BF791" s="43"/>
      <c r="BG791" s="42"/>
      <c r="BH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8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  <c r="BE792" s="42"/>
      <c r="BF792" s="43"/>
      <c r="BG792" s="42"/>
      <c r="BH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8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  <c r="BE793" s="42"/>
      <c r="BF793" s="43"/>
      <c r="BG793" s="42"/>
      <c r="BH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8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  <c r="BE794" s="42"/>
      <c r="BF794" s="43"/>
      <c r="BG794" s="42"/>
      <c r="BH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8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  <c r="BE795" s="42"/>
      <c r="BF795" s="43"/>
      <c r="BG795" s="42"/>
      <c r="BH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8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  <c r="BE796" s="42"/>
      <c r="BF796" s="43"/>
      <c r="BG796" s="42"/>
      <c r="BH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8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  <c r="BE797" s="42"/>
      <c r="BF797" s="43"/>
      <c r="BG797" s="42"/>
      <c r="BH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8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  <c r="BE798" s="42"/>
      <c r="BF798" s="43"/>
      <c r="BG798" s="42"/>
      <c r="BH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8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  <c r="BE799" s="42"/>
      <c r="BF799" s="43"/>
      <c r="BG799" s="42"/>
      <c r="BH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8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  <c r="BE800" s="42"/>
      <c r="BF800" s="43"/>
      <c r="BG800" s="42"/>
      <c r="BH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8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  <c r="BE801" s="42"/>
      <c r="BF801" s="43"/>
      <c r="BG801" s="42"/>
      <c r="BH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8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  <c r="BE802" s="42"/>
      <c r="BF802" s="43"/>
      <c r="BG802" s="42"/>
      <c r="BH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8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  <c r="BE803" s="42"/>
      <c r="BF803" s="43"/>
      <c r="BG803" s="42"/>
      <c r="BH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8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  <c r="BE804" s="42"/>
      <c r="BF804" s="43"/>
      <c r="BG804" s="42"/>
      <c r="BH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8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  <c r="BE805" s="42"/>
      <c r="BF805" s="43"/>
      <c r="BG805" s="42"/>
      <c r="BH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8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  <c r="BE806" s="42"/>
      <c r="BF806" s="43"/>
      <c r="BG806" s="42"/>
      <c r="BH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8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  <c r="BE807" s="42"/>
      <c r="BF807" s="43"/>
      <c r="BG807" s="42"/>
      <c r="BH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8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  <c r="BE808" s="42"/>
      <c r="BF808" s="43"/>
      <c r="BG808" s="42"/>
      <c r="BH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8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  <c r="BE809" s="42"/>
      <c r="BF809" s="43"/>
      <c r="BG809" s="42"/>
      <c r="BH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8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  <c r="BE810" s="42"/>
      <c r="BF810" s="43"/>
      <c r="BG810" s="42"/>
      <c r="BH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8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  <c r="BE811" s="42"/>
      <c r="BF811" s="43"/>
      <c r="BG811" s="42"/>
      <c r="BH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8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  <c r="BE812" s="42"/>
      <c r="BF812" s="43"/>
      <c r="BG812" s="42"/>
      <c r="BH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8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  <c r="BE813" s="42"/>
      <c r="BF813" s="43"/>
      <c r="BG813" s="42"/>
      <c r="BH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8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  <c r="BE814" s="42"/>
      <c r="BF814" s="43"/>
      <c r="BG814" s="42"/>
      <c r="BH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8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  <c r="BE815" s="42"/>
      <c r="BF815" s="43"/>
      <c r="BG815" s="42"/>
      <c r="BH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8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  <c r="BE816" s="42"/>
      <c r="BF816" s="43"/>
      <c r="BG816" s="42"/>
      <c r="BH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8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  <c r="BE817" s="42"/>
      <c r="BF817" s="43"/>
      <c r="BG817" s="42"/>
      <c r="BH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8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  <c r="BE818" s="42"/>
      <c r="BF818" s="43"/>
      <c r="BG818" s="42"/>
      <c r="BH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8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  <c r="BE819" s="42"/>
      <c r="BF819" s="43"/>
      <c r="BG819" s="42"/>
      <c r="BH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8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  <c r="BE820" s="42"/>
      <c r="BF820" s="43"/>
      <c r="BG820" s="42"/>
      <c r="BH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8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  <c r="BE821" s="42"/>
      <c r="BF821" s="43"/>
      <c r="BG821" s="42"/>
      <c r="BH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8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  <c r="BE822" s="42"/>
      <c r="BF822" s="43"/>
      <c r="BG822" s="42"/>
      <c r="BH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8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  <c r="BE823" s="42"/>
      <c r="BF823" s="43"/>
      <c r="BG823" s="42"/>
      <c r="BH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8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  <c r="BE824" s="42"/>
      <c r="BF824" s="43"/>
      <c r="BG824" s="42"/>
      <c r="BH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8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  <c r="BE825" s="42"/>
      <c r="BF825" s="43"/>
      <c r="BG825" s="42"/>
      <c r="BH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8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  <c r="BE826" s="42"/>
      <c r="BF826" s="43"/>
      <c r="BG826" s="42"/>
      <c r="BH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8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  <c r="BE827" s="42"/>
      <c r="BF827" s="43"/>
      <c r="BG827" s="42"/>
      <c r="BH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8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  <c r="BE828" s="42"/>
      <c r="BF828" s="43"/>
      <c r="BG828" s="42"/>
      <c r="BH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8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  <c r="BE829" s="42"/>
      <c r="BF829" s="43"/>
      <c r="BG829" s="42"/>
      <c r="BH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8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  <c r="BE830" s="42"/>
      <c r="BF830" s="43"/>
      <c r="BG830" s="42"/>
      <c r="BH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8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  <c r="BE831" s="42"/>
      <c r="BF831" s="43"/>
      <c r="BG831" s="42"/>
      <c r="BH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8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  <c r="BE832" s="42"/>
      <c r="BF832" s="43"/>
      <c r="BG832" s="42"/>
      <c r="BH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8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  <c r="BE833" s="42"/>
      <c r="BF833" s="43"/>
      <c r="BG833" s="42"/>
      <c r="BH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8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  <c r="BE834" s="42"/>
      <c r="BF834" s="43"/>
      <c r="BG834" s="42"/>
      <c r="BH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8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  <c r="BE835" s="42"/>
      <c r="BF835" s="43"/>
      <c r="BG835" s="42"/>
      <c r="BH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8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  <c r="BE836" s="42"/>
      <c r="BF836" s="43"/>
      <c r="BG836" s="42"/>
      <c r="BH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8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  <c r="BE837" s="42"/>
      <c r="BF837" s="43"/>
      <c r="BG837" s="42"/>
      <c r="BH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8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  <c r="BE838" s="42"/>
      <c r="BF838" s="43"/>
      <c r="BG838" s="42"/>
      <c r="BH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8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  <c r="BE839" s="42"/>
      <c r="BF839" s="43"/>
      <c r="BG839" s="42"/>
      <c r="BH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8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  <c r="BE840" s="42"/>
      <c r="BF840" s="43"/>
      <c r="BG840" s="42"/>
      <c r="BH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8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  <c r="BE841" s="42"/>
      <c r="BF841" s="43"/>
      <c r="BG841" s="42"/>
      <c r="BH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8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  <c r="BE842" s="42"/>
      <c r="BF842" s="43"/>
      <c r="BG842" s="42"/>
      <c r="BH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8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  <c r="BE843" s="42"/>
      <c r="BF843" s="43"/>
      <c r="BG843" s="42"/>
      <c r="BH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8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  <c r="BE844" s="42"/>
      <c r="BF844" s="43"/>
      <c r="BG844" s="42"/>
      <c r="BH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8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  <c r="BE845" s="42"/>
      <c r="BF845" s="43"/>
      <c r="BG845" s="42"/>
      <c r="BH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8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  <c r="BE846" s="42"/>
      <c r="BF846" s="43"/>
      <c r="BG846" s="42"/>
      <c r="BH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8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  <c r="BE847" s="42"/>
      <c r="BF847" s="43"/>
      <c r="BG847" s="42"/>
      <c r="BH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8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  <c r="BE848" s="42"/>
      <c r="BF848" s="43"/>
      <c r="BG848" s="42"/>
      <c r="BH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8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  <c r="BE849" s="42"/>
      <c r="BF849" s="43"/>
      <c r="BG849" s="42"/>
      <c r="BH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8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  <c r="BE850" s="42"/>
      <c r="BF850" s="43"/>
      <c r="BG850" s="42"/>
      <c r="BH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8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  <c r="BE851" s="42"/>
      <c r="BF851" s="43"/>
      <c r="BG851" s="42"/>
      <c r="BH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8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  <c r="BE852" s="42"/>
      <c r="BF852" s="43"/>
      <c r="BG852" s="42"/>
      <c r="BH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8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  <c r="BE853" s="42"/>
      <c r="BF853" s="43"/>
      <c r="BG853" s="42"/>
      <c r="BH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8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  <c r="BE854" s="42"/>
      <c r="BF854" s="43"/>
      <c r="BG854" s="42"/>
      <c r="BH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8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  <c r="BE855" s="42"/>
      <c r="BF855" s="43"/>
      <c r="BG855" s="42"/>
      <c r="BH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8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  <c r="BE856" s="42"/>
      <c r="BF856" s="43"/>
      <c r="BG856" s="42"/>
      <c r="BH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8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  <c r="BE857" s="42"/>
      <c r="BF857" s="43"/>
      <c r="BG857" s="42"/>
      <c r="BH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8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  <c r="BE858" s="42"/>
      <c r="BF858" s="43"/>
      <c r="BG858" s="42"/>
      <c r="BH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8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  <c r="BE859" s="42"/>
      <c r="BF859" s="43"/>
      <c r="BG859" s="42"/>
      <c r="BH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8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  <c r="BE860" s="42"/>
      <c r="BF860" s="43"/>
      <c r="BG860" s="42"/>
      <c r="BH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8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  <c r="BE861" s="42"/>
      <c r="BF861" s="43"/>
      <c r="BG861" s="42"/>
      <c r="BH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8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  <c r="BE862" s="42"/>
      <c r="BF862" s="43"/>
      <c r="BG862" s="42"/>
      <c r="BH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8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  <c r="BE863" s="42"/>
      <c r="BF863" s="43"/>
      <c r="BG863" s="42"/>
      <c r="BH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8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  <c r="BE864" s="42"/>
      <c r="BF864" s="43"/>
      <c r="BG864" s="42"/>
      <c r="BH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8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  <c r="BE865" s="42"/>
      <c r="BF865" s="43"/>
      <c r="BG865" s="42"/>
      <c r="BH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8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  <c r="BE866" s="42"/>
      <c r="BF866" s="43"/>
      <c r="BG866" s="42"/>
      <c r="BH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8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  <c r="BE867" s="42"/>
      <c r="BF867" s="43"/>
      <c r="BG867" s="42"/>
      <c r="BH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8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  <c r="BE868" s="42"/>
      <c r="BF868" s="43"/>
      <c r="BG868" s="42"/>
      <c r="BH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8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  <c r="BE869" s="42"/>
      <c r="BF869" s="43"/>
      <c r="BG869" s="42"/>
      <c r="BH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8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  <c r="BE870" s="42"/>
      <c r="BF870" s="43"/>
      <c r="BG870" s="42"/>
      <c r="BH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8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  <c r="BE871" s="42"/>
      <c r="BF871" s="43"/>
      <c r="BG871" s="42"/>
      <c r="BH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8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  <c r="BE872" s="42"/>
      <c r="BF872" s="43"/>
      <c r="BG872" s="42"/>
      <c r="BH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8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  <c r="BE873" s="42"/>
      <c r="BF873" s="43"/>
      <c r="BG873" s="42"/>
      <c r="BH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8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  <c r="BE874" s="42"/>
      <c r="BF874" s="43"/>
      <c r="BG874" s="42"/>
      <c r="BH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8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  <c r="BE875" s="42"/>
      <c r="BF875" s="43"/>
      <c r="BG875" s="42"/>
      <c r="BH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8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  <c r="BE876" s="42"/>
      <c r="BF876" s="43"/>
      <c r="BG876" s="42"/>
      <c r="BH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8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  <c r="BE877" s="42"/>
      <c r="BF877" s="43"/>
      <c r="BG877" s="42"/>
      <c r="BH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8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  <c r="BE878" s="42"/>
      <c r="BF878" s="43"/>
      <c r="BG878" s="42"/>
      <c r="BH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8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  <c r="BE879" s="42"/>
      <c r="BF879" s="43"/>
      <c r="BG879" s="42"/>
      <c r="BH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8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  <c r="BE880" s="42"/>
      <c r="BF880" s="43"/>
      <c r="BG880" s="42"/>
      <c r="BH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8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  <c r="BE881" s="42"/>
      <c r="BF881" s="43"/>
      <c r="BG881" s="42"/>
      <c r="BH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8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  <c r="BE882" s="42"/>
      <c r="BF882" s="43"/>
      <c r="BG882" s="42"/>
      <c r="BH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8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  <c r="BE883" s="42"/>
      <c r="BF883" s="43"/>
      <c r="BG883" s="42"/>
      <c r="BH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8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  <c r="BE884" s="42"/>
      <c r="BF884" s="43"/>
      <c r="BG884" s="42"/>
      <c r="BH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8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  <c r="BE885" s="42"/>
      <c r="BF885" s="43"/>
      <c r="BG885" s="42"/>
      <c r="BH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8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  <c r="BE886" s="42"/>
      <c r="BF886" s="43"/>
      <c r="BG886" s="42"/>
      <c r="BH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8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  <c r="BE887" s="42"/>
      <c r="BF887" s="43"/>
      <c r="BG887" s="42"/>
      <c r="BH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8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  <c r="BE888" s="42"/>
      <c r="BF888" s="43"/>
      <c r="BG888" s="42"/>
      <c r="BH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8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  <c r="BE889" s="42"/>
      <c r="BF889" s="43"/>
      <c r="BG889" s="42"/>
      <c r="BH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8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  <c r="BE890" s="42"/>
      <c r="BF890" s="43"/>
      <c r="BG890" s="42"/>
      <c r="BH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8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  <c r="BE891" s="42"/>
      <c r="BF891" s="43"/>
      <c r="BG891" s="42"/>
      <c r="BH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8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  <c r="BE892" s="42"/>
      <c r="BF892" s="43"/>
      <c r="BG892" s="42"/>
      <c r="BH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8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  <c r="BE893" s="42"/>
      <c r="BF893" s="43"/>
      <c r="BG893" s="42"/>
      <c r="BH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8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  <c r="BE894" s="42"/>
      <c r="BF894" s="43"/>
      <c r="BG894" s="42"/>
      <c r="BH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8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  <c r="BE895" s="42"/>
      <c r="BF895" s="43"/>
      <c r="BG895" s="42"/>
      <c r="BH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8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  <c r="BE896" s="42"/>
      <c r="BF896" s="43"/>
      <c r="BG896" s="42"/>
      <c r="BH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8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  <c r="BE897" s="42"/>
      <c r="BF897" s="43"/>
      <c r="BG897" s="42"/>
      <c r="BH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8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  <c r="BE898" s="42"/>
      <c r="BF898" s="43"/>
      <c r="BG898" s="42"/>
      <c r="BH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8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  <c r="BE899" s="42"/>
      <c r="BF899" s="43"/>
      <c r="BG899" s="42"/>
      <c r="BH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8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  <c r="BE900" s="42"/>
      <c r="BF900" s="43"/>
      <c r="BG900" s="42"/>
      <c r="BH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8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  <c r="BE901" s="42"/>
      <c r="BF901" s="43"/>
      <c r="BG901" s="42"/>
      <c r="BH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8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  <c r="BE902" s="42"/>
      <c r="BF902" s="43"/>
      <c r="BG902" s="42"/>
      <c r="BH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8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  <c r="BE903" s="42"/>
      <c r="BF903" s="43"/>
      <c r="BG903" s="42"/>
      <c r="BH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8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  <c r="BE904" s="42"/>
      <c r="BF904" s="43"/>
      <c r="BG904" s="42"/>
      <c r="BH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8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  <c r="BE905" s="42"/>
      <c r="BF905" s="43"/>
      <c r="BG905" s="42"/>
      <c r="BH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8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  <c r="BE906" s="42"/>
      <c r="BF906" s="43"/>
      <c r="BG906" s="42"/>
      <c r="BH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8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  <c r="BE907" s="42"/>
      <c r="BF907" s="43"/>
      <c r="BG907" s="42"/>
      <c r="BH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8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  <c r="BE908" s="42"/>
      <c r="BF908" s="43"/>
      <c r="BG908" s="42"/>
      <c r="BH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8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  <c r="BE909" s="42"/>
      <c r="BF909" s="43"/>
      <c r="BG909" s="42"/>
      <c r="BH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8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  <c r="BE910" s="42"/>
      <c r="BF910" s="43"/>
      <c r="BG910" s="42"/>
      <c r="BH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8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  <c r="BE911" s="42"/>
      <c r="BF911" s="43"/>
      <c r="BG911" s="42"/>
      <c r="BH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8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  <c r="BE912" s="42"/>
      <c r="BF912" s="43"/>
      <c r="BG912" s="42"/>
      <c r="BH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8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  <c r="BE913" s="42"/>
      <c r="BF913" s="43"/>
      <c r="BG913" s="42"/>
      <c r="BH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8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  <c r="BE914" s="42"/>
      <c r="BF914" s="43"/>
      <c r="BG914" s="42"/>
      <c r="BH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8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  <c r="BE915" s="42"/>
      <c r="BF915" s="43"/>
      <c r="BG915" s="42"/>
      <c r="BH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8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  <c r="BE916" s="42"/>
      <c r="BF916" s="43"/>
      <c r="BG916" s="42"/>
      <c r="BH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8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  <c r="BE917" s="42"/>
      <c r="BF917" s="43"/>
      <c r="BG917" s="42"/>
      <c r="BH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8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  <c r="BE918" s="42"/>
      <c r="BF918" s="43"/>
      <c r="BG918" s="42"/>
      <c r="BH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8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  <c r="BE919" s="42"/>
      <c r="BF919" s="43"/>
      <c r="BG919" s="42"/>
      <c r="BH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8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  <c r="BE920" s="42"/>
      <c r="BF920" s="43"/>
      <c r="BG920" s="42"/>
      <c r="BH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8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  <c r="BE921" s="42"/>
      <c r="BF921" s="43"/>
      <c r="BG921" s="42"/>
      <c r="BH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8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  <c r="BE922" s="42"/>
      <c r="BF922" s="43"/>
      <c r="BG922" s="42"/>
      <c r="BH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8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  <c r="BE923" s="42"/>
      <c r="BF923" s="43"/>
      <c r="BG923" s="42"/>
      <c r="BH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8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  <c r="BE924" s="42"/>
      <c r="BF924" s="43"/>
      <c r="BG924" s="42"/>
      <c r="BH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8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  <c r="BE925" s="42"/>
      <c r="BF925" s="43"/>
      <c r="BG925" s="42"/>
      <c r="BH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8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  <c r="BE926" s="42"/>
      <c r="BF926" s="43"/>
      <c r="BG926" s="42"/>
      <c r="BH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8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  <c r="BE927" s="42"/>
      <c r="BF927" s="43"/>
      <c r="BG927" s="42"/>
      <c r="BH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8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  <c r="BE928" s="42"/>
      <c r="BF928" s="43"/>
      <c r="BG928" s="42"/>
      <c r="BH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8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  <c r="BE929" s="42"/>
      <c r="BF929" s="43"/>
      <c r="BG929" s="42"/>
      <c r="BH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8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  <c r="BE930" s="42"/>
      <c r="BF930" s="43"/>
      <c r="BG930" s="42"/>
      <c r="BH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8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  <c r="BE931" s="42"/>
      <c r="BF931" s="43"/>
      <c r="BG931" s="42"/>
      <c r="BH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8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  <c r="BE932" s="42"/>
      <c r="BF932" s="43"/>
      <c r="BG932" s="42"/>
      <c r="BH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8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  <c r="BE933" s="42"/>
      <c r="BF933" s="43"/>
      <c r="BG933" s="42"/>
      <c r="BH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8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  <c r="BE934" s="42"/>
      <c r="BF934" s="43"/>
      <c r="BG934" s="42"/>
      <c r="BH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8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  <c r="BE935" s="42"/>
      <c r="BF935" s="43"/>
      <c r="BG935" s="42"/>
      <c r="BH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8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  <c r="BE936" s="42"/>
      <c r="BF936" s="43"/>
      <c r="BG936" s="42"/>
      <c r="BH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8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  <c r="BE937" s="42"/>
      <c r="BF937" s="43"/>
      <c r="BG937" s="42"/>
      <c r="BH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8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  <c r="BE938" s="42"/>
      <c r="BF938" s="43"/>
      <c r="BG938" s="42"/>
      <c r="BH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8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  <c r="BE939" s="42"/>
      <c r="BF939" s="43"/>
      <c r="BG939" s="42"/>
      <c r="BH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8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  <c r="BE940" s="42"/>
      <c r="BF940" s="43"/>
      <c r="BG940" s="42"/>
      <c r="BH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8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  <c r="BE941" s="42"/>
      <c r="BF941" s="43"/>
      <c r="BG941" s="42"/>
      <c r="BH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8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  <c r="BE942" s="42"/>
      <c r="BF942" s="43"/>
      <c r="BG942" s="42"/>
      <c r="BH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8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  <c r="BE943" s="42"/>
      <c r="BF943" s="43"/>
      <c r="BG943" s="42"/>
      <c r="BH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8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  <c r="BE944" s="42"/>
      <c r="BF944" s="43"/>
      <c r="BG944" s="42"/>
      <c r="BH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8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  <c r="BE945" s="42"/>
      <c r="BF945" s="43"/>
      <c r="BG945" s="42"/>
      <c r="BH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8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  <c r="BE946" s="42"/>
      <c r="BF946" s="43"/>
      <c r="BG946" s="42"/>
      <c r="BH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8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  <c r="BE947" s="42"/>
      <c r="BF947" s="43"/>
      <c r="BG947" s="42"/>
      <c r="BH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8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  <c r="BE948" s="42"/>
      <c r="BF948" s="43"/>
      <c r="BG948" s="42"/>
      <c r="BH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8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  <c r="BE949" s="42"/>
      <c r="BF949" s="43"/>
      <c r="BG949" s="42"/>
      <c r="BH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8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  <c r="BE950" s="42"/>
      <c r="BF950" s="43"/>
      <c r="BG950" s="42"/>
      <c r="BH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8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  <c r="BE951" s="42"/>
      <c r="BF951" s="43"/>
      <c r="BG951" s="42"/>
      <c r="BH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8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  <c r="BE952" s="42"/>
      <c r="BF952" s="43"/>
      <c r="BG952" s="42"/>
      <c r="BH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8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  <c r="BE953" s="42"/>
      <c r="BF953" s="43"/>
      <c r="BG953" s="42"/>
      <c r="BH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8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  <c r="BE954" s="42"/>
      <c r="BF954" s="43"/>
      <c r="BG954" s="42"/>
      <c r="BH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8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  <c r="BE955" s="42"/>
      <c r="BF955" s="43"/>
      <c r="BG955" s="42"/>
      <c r="BH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8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  <c r="BE956" s="42"/>
      <c r="BF956" s="43"/>
      <c r="BG956" s="42"/>
      <c r="BH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8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  <c r="BE957" s="42"/>
      <c r="BF957" s="43"/>
      <c r="BG957" s="42"/>
      <c r="BH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8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  <c r="BE958" s="42"/>
      <c r="BF958" s="43"/>
      <c r="BG958" s="42"/>
      <c r="BH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8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  <c r="BE959" s="42"/>
      <c r="BF959" s="43"/>
      <c r="BG959" s="42"/>
      <c r="BH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8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  <c r="BE960" s="42"/>
      <c r="BF960" s="43"/>
      <c r="BG960" s="42"/>
      <c r="BH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8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  <c r="BE961" s="42"/>
      <c r="BF961" s="43"/>
      <c r="BG961" s="42"/>
      <c r="BH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8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  <c r="BE962" s="42"/>
      <c r="BF962" s="43"/>
      <c r="BG962" s="42"/>
      <c r="BH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8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  <c r="BE963" s="42"/>
      <c r="BF963" s="43"/>
      <c r="BG963" s="42"/>
      <c r="BH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8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  <c r="BE964" s="42"/>
      <c r="BF964" s="43"/>
      <c r="BG964" s="42"/>
      <c r="BH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8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  <c r="BE965" s="42"/>
      <c r="BF965" s="43"/>
      <c r="BG965" s="42"/>
      <c r="BH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8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  <c r="BE966" s="42"/>
      <c r="BF966" s="43"/>
      <c r="BG966" s="42"/>
      <c r="BH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8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  <c r="BE967" s="42"/>
      <c r="BF967" s="43"/>
      <c r="BG967" s="42"/>
      <c r="BH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8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  <c r="BE968" s="42"/>
      <c r="BF968" s="43"/>
      <c r="BG968" s="42"/>
      <c r="BH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8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  <c r="BE969" s="42"/>
      <c r="BF969" s="43"/>
      <c r="BG969" s="42"/>
      <c r="BH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8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  <c r="BE970" s="42"/>
      <c r="BF970" s="43"/>
      <c r="BG970" s="42"/>
      <c r="BH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8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  <c r="BE971" s="42"/>
      <c r="BF971" s="43"/>
      <c r="BG971" s="42"/>
      <c r="BH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8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  <c r="BE972" s="42"/>
      <c r="BF972" s="43"/>
      <c r="BG972" s="42"/>
      <c r="BH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8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  <c r="BE973" s="42"/>
      <c r="BF973" s="43"/>
      <c r="BG973" s="42"/>
      <c r="BH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8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  <c r="BE974" s="42"/>
      <c r="BF974" s="43"/>
      <c r="BG974" s="42"/>
      <c r="BH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8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  <c r="BE975" s="42"/>
      <c r="BF975" s="43"/>
      <c r="BG975" s="42"/>
      <c r="BH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8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  <c r="BE976" s="42"/>
      <c r="BF976" s="43"/>
      <c r="BG976" s="42"/>
      <c r="BH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8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  <c r="BE977" s="42"/>
      <c r="BF977" s="43"/>
      <c r="BG977" s="42"/>
      <c r="BH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8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  <c r="BE978" s="42"/>
      <c r="BF978" s="43"/>
      <c r="BG978" s="42"/>
      <c r="BH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8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  <c r="BE979" s="42"/>
      <c r="BF979" s="43"/>
      <c r="BG979" s="42"/>
      <c r="BH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8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  <c r="BE980" s="42"/>
      <c r="BF980" s="43"/>
      <c r="BG980" s="42"/>
      <c r="BH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8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  <c r="BE981" s="42"/>
      <c r="BF981" s="43"/>
      <c r="BG981" s="42"/>
      <c r="BH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8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  <c r="BE982" s="42"/>
      <c r="BF982" s="43"/>
      <c r="BG982" s="42"/>
      <c r="BH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8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  <c r="BE983" s="42"/>
      <c r="BF983" s="43"/>
      <c r="BG983" s="42"/>
      <c r="BH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8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  <c r="BE984" s="42"/>
      <c r="BF984" s="43"/>
      <c r="BG984" s="42"/>
      <c r="BH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8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  <c r="BE985" s="42"/>
      <c r="BF985" s="43"/>
      <c r="BG985" s="42"/>
      <c r="BH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8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  <c r="BE986" s="42"/>
      <c r="BF986" s="43"/>
      <c r="BG986" s="42"/>
      <c r="BH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8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  <c r="BE987" s="42"/>
      <c r="BF987" s="43"/>
      <c r="BG987" s="42"/>
      <c r="BH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8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  <c r="BE988" s="42"/>
      <c r="BF988" s="43"/>
      <c r="BG988" s="42"/>
      <c r="BH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8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  <c r="BE989" s="42"/>
      <c r="BF989" s="43"/>
      <c r="BG989" s="42"/>
      <c r="BH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8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  <c r="BE990" s="42"/>
      <c r="BF990" s="43"/>
      <c r="BG990" s="42"/>
      <c r="BH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8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  <c r="BE991" s="42"/>
      <c r="BF991" s="43"/>
      <c r="BG991" s="42"/>
      <c r="BH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8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  <c r="BE992" s="42"/>
      <c r="BF992" s="43"/>
      <c r="BG992" s="42"/>
      <c r="BH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8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  <c r="BE993" s="42"/>
      <c r="BF993" s="43"/>
      <c r="BG993" s="42"/>
      <c r="BH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8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  <c r="BE994" s="42"/>
      <c r="BF994" s="43"/>
      <c r="BG994" s="42"/>
      <c r="BH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8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  <c r="BE995" s="42"/>
      <c r="BF995" s="43"/>
      <c r="BG995" s="42"/>
      <c r="BH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8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  <c r="BE996" s="42"/>
      <c r="BF996" s="43"/>
      <c r="BG996" s="42"/>
      <c r="BH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8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  <c r="BE997" s="42"/>
      <c r="BF997" s="43"/>
      <c r="BG997" s="42"/>
      <c r="BH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8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  <c r="BE998" s="42"/>
      <c r="BF998" s="43"/>
      <c r="BG998" s="42"/>
      <c r="BH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8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  <c r="BE999" s="42"/>
      <c r="BF999" s="43"/>
      <c r="BG999" s="42"/>
      <c r="BH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8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  <c r="BE1000" s="42"/>
      <c r="BF1000" s="43"/>
      <c r="BG1000" s="42"/>
      <c r="BH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8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  <c r="BE1001" s="42"/>
      <c r="BF1001" s="43"/>
      <c r="BG1001" s="42"/>
      <c r="BH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8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  <c r="BE1002" s="42"/>
      <c r="BF1002" s="43"/>
      <c r="BG1002" s="42"/>
      <c r="BH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8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  <c r="BE1003" s="42"/>
      <c r="BF1003" s="43"/>
      <c r="BG1003" s="42"/>
      <c r="BH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8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  <c r="BE1004" s="42"/>
      <c r="BF1004" s="43"/>
      <c r="BG1004" s="42"/>
      <c r="BH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8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  <c r="BE1005" s="42"/>
      <c r="BF1005" s="43"/>
      <c r="BG1005" s="42"/>
      <c r="BH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8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  <c r="BE1006" s="42"/>
      <c r="BF1006" s="43"/>
      <c r="BG1006" s="42"/>
      <c r="BH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8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  <c r="BE1007" s="42"/>
      <c r="BF1007" s="43"/>
      <c r="BG1007" s="42"/>
      <c r="BH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8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  <c r="BE1008" s="42"/>
      <c r="BF1008" s="43"/>
      <c r="BG1008" s="42"/>
      <c r="BH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8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  <c r="BE1009" s="42"/>
      <c r="BF1009" s="43"/>
      <c r="BG1009" s="42"/>
      <c r="BH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8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  <c r="BE1010" s="42"/>
      <c r="BF1010" s="43"/>
      <c r="BG1010" s="42"/>
      <c r="BH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8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  <c r="BE1011" s="42"/>
      <c r="BF1011" s="43"/>
      <c r="BG1011" s="42"/>
      <c r="BH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8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  <c r="BE1012" s="42"/>
      <c r="BF1012" s="43"/>
      <c r="BG1012" s="42"/>
      <c r="BH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8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  <c r="BE1013" s="42"/>
      <c r="BF1013" s="43"/>
      <c r="BG1013" s="42"/>
      <c r="BH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8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  <c r="BE1014" s="42"/>
      <c r="BF1014" s="43"/>
      <c r="BG1014" s="42"/>
      <c r="BH1014" s="43"/>
    </row>
  </sheetData>
  <autoFilter ref="$A$1:$BH$1014"/>
  <dataValidations>
    <dataValidation type="list" allowBlank="1" showErrorMessage="1" sqref="U2:U1014">
      <formula1>params!$E$2:$E$8</formula1>
    </dataValidation>
    <dataValidation type="list" allowBlank="1" showErrorMessage="1" sqref="Z2:Z1014">
      <formula1>params!$R$2:$R$5</formula1>
    </dataValidation>
    <dataValidation type="list" allowBlank="1" showErrorMessage="1" sqref="AC2:AC1014">
      <formula1>params!$P$2:$P$5</formula1>
    </dataValidation>
    <dataValidation type="list" allowBlank="1" showErrorMessage="1" sqref="E2:E338">
      <formula1>params!$N$2:$N$6</formula1>
    </dataValidation>
    <dataValidation type="list" allowBlank="1" showErrorMessage="1" sqref="Y2:Y1014">
      <formula1>params!$J$2:$J$4</formula1>
    </dataValidation>
    <dataValidation type="list" allowBlank="1" showErrorMessage="1" sqref="L2:N1014 AA2:AA1014">
      <formula1>params!$G$2:$G$15</formula1>
    </dataValidation>
    <dataValidation type="list" allowBlank="1" showErrorMessage="1" sqref="AE2:AG1014">
      <formula1>params!$T$2:$T$5</formula1>
    </dataValidation>
    <dataValidation type="list" allowBlank="1" showErrorMessage="1" sqref="K2:K222 K227:K316 K320:K321 K324 K327:K338">
      <formula1>params!$A$2:$A$5</formula1>
    </dataValidation>
    <dataValidation type="list" allowBlank="1" showErrorMessage="1" sqref="A2:A1014">
      <formula1>params!$V$3:$V$10</formula1>
    </dataValidation>
    <dataValidation type="list" allowBlank="1" showErrorMessage="1" sqref="V2:V7 V8:W8 V9:V21 V22:W22 V23:V54 V55:W55 V56:V62 V63:W65 V210:V217 V219:V235 V265 V267:V270 V271:W271 V290 V292 V295:W295 V297:V302 V304:V311 V317:V319 T2:T1014 V322:V1014">
      <formula1>params!$C$2:$C$8</formula1>
    </dataValidation>
    <dataValidation type="list" allowBlank="1" showErrorMessage="1" sqref="W2:X7 X8 W9:X21 X22 W23:X54 X55 W56:X62 X63:X65 V66:X209 W210:X235 V236:X264 W265:X265 V266:X266 W267:X270 X271 V272:X289 W290:X290 V291:X291 W292:X292 V293:X294 X295 V296:X296 W297:X302 V303:X303 W304:X311 V312:X316 W317:X319 V320:X321 W322:X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1607</v>
      </c>
      <c r="C1" s="3" t="s">
        <v>24</v>
      </c>
      <c r="E1" s="8" t="s">
        <v>1608</v>
      </c>
      <c r="G1" s="3" t="s">
        <v>1609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1610</v>
      </c>
    </row>
    <row r="2">
      <c r="A2" s="3" t="s">
        <v>64</v>
      </c>
      <c r="H2" s="8">
        <v>-1.0</v>
      </c>
      <c r="J2" s="3" t="s">
        <v>187</v>
      </c>
      <c r="L2" s="3" t="s">
        <v>186</v>
      </c>
      <c r="N2" s="3" t="s">
        <v>166</v>
      </c>
      <c r="P2" s="8" t="s">
        <v>670</v>
      </c>
      <c r="R2" s="8" t="s">
        <v>82</v>
      </c>
    </row>
    <row r="3">
      <c r="A3" s="3" t="s">
        <v>65</v>
      </c>
      <c r="C3" s="3" t="s">
        <v>170</v>
      </c>
      <c r="E3" s="8" t="s">
        <v>207</v>
      </c>
      <c r="G3" s="3" t="s">
        <v>78</v>
      </c>
      <c r="H3" s="3">
        <f t="shared" ref="H3:H5" si="1">H2+1</f>
        <v>0</v>
      </c>
      <c r="J3" s="3" t="s">
        <v>748</v>
      </c>
      <c r="L3" s="3" t="s">
        <v>94</v>
      </c>
      <c r="N3" s="3" t="s">
        <v>1094</v>
      </c>
      <c r="P3" s="8" t="s">
        <v>461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179</v>
      </c>
      <c r="G4" s="3" t="s">
        <v>83</v>
      </c>
      <c r="H4" s="3">
        <f t="shared" si="1"/>
        <v>1</v>
      </c>
      <c r="J4" s="8" t="s">
        <v>785</v>
      </c>
      <c r="L4" s="3" t="s">
        <v>99</v>
      </c>
      <c r="N4" s="3" t="s">
        <v>1269</v>
      </c>
      <c r="P4" s="8" t="s">
        <v>526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650</v>
      </c>
      <c r="G5" s="3" t="s">
        <v>87</v>
      </c>
      <c r="H5" s="3">
        <f t="shared" si="1"/>
        <v>2</v>
      </c>
      <c r="L5" s="3" t="s">
        <v>88</v>
      </c>
      <c r="N5" s="3" t="s">
        <v>1085</v>
      </c>
      <c r="P5" s="8" t="s">
        <v>777</v>
      </c>
      <c r="T5" s="3" t="s">
        <v>97</v>
      </c>
      <c r="V5" s="8" t="s">
        <v>58</v>
      </c>
    </row>
    <row r="6">
      <c r="N6" s="8" t="s">
        <v>1547</v>
      </c>
      <c r="V6" s="8" t="s">
        <v>59</v>
      </c>
    </row>
    <row r="7">
      <c r="C7" s="3" t="s">
        <v>680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784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1611</v>
      </c>
    </row>
    <row r="2">
      <c r="A2" s="8" t="s">
        <v>1612</v>
      </c>
    </row>
    <row r="3">
      <c r="A3" s="8" t="s">
        <v>1613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