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card_list!$A$1:$BE$1014</definedName>
  </definedNames>
  <calcPr/>
  <extLst>
    <ext uri="GoogleSheetsCustomDataVersion2">
      <go:sheetsCustomData xmlns:go="http://customooxmlschemas.google.com/" r:id="rId10" roundtripDataChecksum="fel+PWLjkDoXelO0mw+q6WX4mtom7seV8cNIPN6BzcQ="/>
    </ext>
  </extLst>
</workbook>
</file>

<file path=xl/sharedStrings.xml><?xml version="1.0" encoding="utf-8"?>
<sst xmlns="http://schemas.openxmlformats.org/spreadsheetml/2006/main" count="6066" uniqueCount="2068">
  <si>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</si>
  <si>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</si>
  <si>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</si>
  <si>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</si>
  <si>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</si>
  <si>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</si>
  <si>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</si>
  <si>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</si>
  <si>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</si>
  <si>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</si>
  <si>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</si>
  <si>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</si>
  <si>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</si>
  <si>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</si>
  <si>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</si>
  <si>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</si>
  <si>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</si>
  <si>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</si>
  <si>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</si>
  <si>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</si>
  <si>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</si>
  <si>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</si>
  <si>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</si>
  <si>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</si>
  <si>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</si>
  <si>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</si>
  <si>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</si>
  <si>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</si>
  <si>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</si>
  <si>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</si>
  <si>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</si>
  <si>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</si>
  <si>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</si>
  <si>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</si>
  <si>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</si>
  <si>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</si>
  <si>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</si>
  <si>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</si>
  <si>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</si>
  <si>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</si>
  <si>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</si>
  <si>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</si>
  <si>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</si>
  <si>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</si>
  <si>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</si>
  <si>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</si>
  <si>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</si>
  <si>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</si>
  <si>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</si>
  <si>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</si>
  <si>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</si>
  <si>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</si>
  <si>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</si>
  <si>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</si>
  <si>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</si>
  <si>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</si>
  <si>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</si>
  <si>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</si>
  <si>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</si>
  <si>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</si>
  <si>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</si>
  <si>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</si>
  <si>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</si>
  <si>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</si>
  <si>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</si>
  <si>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</si>
  <si>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</si>
  <si>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</si>
  <si>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</si>
  <si>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</si>
  <si>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</si>
  <si>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</si>
  <si>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</si>
  <si>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</si>
  <si>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</si>
  <si>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</si>
  <si>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</si>
  <si>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</si>
  <si>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</si>
  <si>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</si>
  <si>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</si>
  <si>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</si>
  <si>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</si>
  <si>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</si>
  <si>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</si>
  <si>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</si>
  <si>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</si>
  <si>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</si>
  <si>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</si>
  <si>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</si>
  <si>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</si>
  <si>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</si>
  <si>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</si>
  <si>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</si>
  <si>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</si>
  <si>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</si>
  <si>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</si>
  <si>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</si>
  <si>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</si>
  <si>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</si>
  <si>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</si>
  <si>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</si>
  <si>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</si>
  <si>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</si>
  <si>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</si>
  <si>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</si>
  <si>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</si>
  <si>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</si>
  <si>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</si>
  <si>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</si>
  <si>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</si>
  <si>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</si>
  <si>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</si>
  <si>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</si>
  <si>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</si>
  <si>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</si>
  <si>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</si>
  <si>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</si>
  <si>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</si>
  <si>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</si>
  <si>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</si>
  <si>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</si>
  <si>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</si>
  <si>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</si>
  <si>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</si>
  <si>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</si>
  <si>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</si>
  <si>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</si>
  <si>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</si>
  <si>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</si>
  <si>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</si>
  <si>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</si>
  <si>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</si>
  <si>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</si>
  <si>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</si>
  <si>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</si>
  <si>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</si>
  <si>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</si>
  <si>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</si>
  <si>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</si>
  <si>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</si>
  <si>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</si>
  <si>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</si>
  <si>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</si>
  <si>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</si>
  <si>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</si>
  <si>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</si>
  <si>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</si>
  <si>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</si>
  <si>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</si>
  <si>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</si>
  <si>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</si>
  <si>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</si>
  <si>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</si>
  <si>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</si>
  <si>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</si>
  <si>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</si>
  <si>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</si>
  <si>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</si>
  <si>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</si>
  <si>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</si>
  <si>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</si>
  <si>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</si>
  <si>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</si>
  <si>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</si>
  <si>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</si>
  <si>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</si>
  <si>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</si>
  <si>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</si>
  <si>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</si>
  <si>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</si>
  <si>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</si>
  <si>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</si>
  <si>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</si>
  <si>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</si>
  <si>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</si>
  <si>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</si>
  <si>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</si>
  <si>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</si>
  <si>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</si>
  <si>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</si>
  <si>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</si>
  <si>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</si>
  <si>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</si>
  <si>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</si>
  <si>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</si>
  <si>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</si>
  <si>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</si>
  <si>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</si>
  <si>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</si>
  <si>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</si>
  <si>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</si>
  <si>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</si>
  <si>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</si>
  <si>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</si>
  <si>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</si>
  <si>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</si>
  <si>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</si>
  <si>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</si>
  <si>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</si>
  <si>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</si>
  <si>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</si>
  <si>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</si>
  <si>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</si>
  <si>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</si>
  <si>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</si>
  <si>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</si>
  <si>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</si>
  <si>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</si>
  <si>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</si>
  <si>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</si>
  <si>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</si>
  <si>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</si>
  <si>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</si>
  <si>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</si>
  <si>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</si>
  <si>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</si>
  <si>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</si>
  <si>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</si>
  <si>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</si>
  <si>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</si>
  <si>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</si>
  <si>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</si>
  <si>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</si>
  <si>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</si>
  <si>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</si>
  <si>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</si>
  <si>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</si>
  <si>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</si>
  <si>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</si>
  <si>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</si>
  <si>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</si>
  <si>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</si>
  <si>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</si>
  <si>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</si>
  <si>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</si>
  <si>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</si>
  <si>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</si>
  <si>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</si>
  <si>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</si>
  <si>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</si>
  <si>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</si>
  <si>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</si>
  <si>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</si>
  <si>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</si>
  <si>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</si>
  <si>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</si>
  <si>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</si>
  <si>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</si>
  <si>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</si>
  <si>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</si>
  <si>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</si>
  <si>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</si>
  <si>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</si>
  <si>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</si>
  <si>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</si>
  <si>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</si>
  <si>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</si>
  <si>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</si>
  <si>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</si>
  <si>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</si>
  <si>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</si>
  <si>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</si>
  <si>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</si>
  <si>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</si>
  <si>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</si>
  <si>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</si>
  <si>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</si>
  <si>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</si>
  <si>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</si>
  <si>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</si>
  <si>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</si>
  <si>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</si>
  <si>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</si>
  <si>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</si>
  <si>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</si>
  <si>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</si>
  <si>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</si>
  <si>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</si>
  <si>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</si>
  <si>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</si>
  <si>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</si>
  <si>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</si>
  <si>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</si>
  <si>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</si>
  <si>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</si>
  <si>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</si>
  <si>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</si>
  <si>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</si>
  <si>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</si>
  <si>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</si>
  <si>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</si>
  <si>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</si>
  <si>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</si>
  <si>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</si>
  <si>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</si>
  <si>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</si>
  <si>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</si>
  <si>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</si>
  <si>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</si>
  <si>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</si>
  <si>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</si>
  <si>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</si>
  <si>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</si>
  <si>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</si>
  <si>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</si>
  <si>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</si>
  <si>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</si>
  <si>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</si>
  <si>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</si>
  <si>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</si>
  <si>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</si>
  <si>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</si>
  <si>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</si>
  <si>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</si>
  <si>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</si>
  <si>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</si>
  <si>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</si>
  <si>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</si>
  <si>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</si>
  <si>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</si>
  <si>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</si>
  <si>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</si>
  <si>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</si>
  <si>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</si>
  <si>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</si>
  <si>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</si>
  <si>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</si>
  <si>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</si>
  <si>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</si>
  <si>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</si>
  <si>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</si>
  <si>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</si>
  <si>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</si>
  <si>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</si>
  <si>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</si>
  <si>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</si>
  <si>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</si>
  <si>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</si>
  <si>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</si>
  <si>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</si>
  <si>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</si>
  <si>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</si>
  <si>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</si>
  <si>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</si>
  <si>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</si>
  <si>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</si>
  <si>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</si>
  <si>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</si>
  <si>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</si>
  <si>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</si>
  <si>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</si>
  <si>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</si>
  <si>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</si>
  <si>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</si>
  <si>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 $ressource_animal$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</si>
  <si>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</si>
  <si>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</si>
  <si>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</si>
  <si>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</si>
  <si>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</si>
  <si>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 : $ressource_megacreditvoid_-4$ + $ressource_card$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</si>
  <si>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</si>
  <si>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</si>
  <si>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</si>
  <si>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</si>
  <si>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</si>
  <si>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</si>
  <si>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</si>
  <si>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</si>
  <si>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</si>
  <si>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</si>
  <si>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</si>
  <si>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</si>
  <si>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</si>
  <si>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</si>
  <si>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</si>
  <si>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</si>
  <si>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</si>
  <si>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</si>
  <si>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</si>
  <si>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</si>
  <si>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</si>
  <si>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</si>
  <si>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</si>
  <si>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</si>
  <si>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</si>
  <si>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</si>
  <si>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$ressource_card$ $other_arrow$ 3 $ressource_plant$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</si>
  <si>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</si>
  <si>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</si>
  <si>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</si>
  <si>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</si>
  <si>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</si>
  <si>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</si>
  <si>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</si>
  <si>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</si>
  <si>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</si>
  <si>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</si>
  <si>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</si>
  <si>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</si>
  <si>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</si>
  <si>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</si>
  <si>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</si>
  <si>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</si>
  <si>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</si>
  <si>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</si>
  <si>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</si>
  <si>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</si>
  <si>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</si>
  <si>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</si>
  <si>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</si>
  <si>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</si>
  <si>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 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</si>
  <si>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</si>
  <si>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</si>
  <si>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</si>
  <si>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</si>
  <si>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</si>
  <si>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</si>
  <si>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 $ressource_animal$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</si>
  <si>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</si>
  <si>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</si>
  <si>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</si>
  <si>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</si>
  <si>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</si>
  <si>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</si>
  <si>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</si>
  <si>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</si>
  <si>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</si>
  <si>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</si>
  <si>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</si>
  <si>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</si>
  <si>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</si>
  <si>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</si>
  <si>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</si>
  <si>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</si>
  <si>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</si>
  <si>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</si>
  <si>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</si>
  <si>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</si>
  <si>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</si>
  <si>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</si>
  <si>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</si>
  <si>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</si>
  <si>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</si>
  <si>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</si>
  <si>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</si>
  <si>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 + $ressource_card$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</si>
  <si>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</si>
  <si>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</si>
  <si>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</si>
  <si>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</si>
  <si>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</si>
  <si>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</si>
  <si>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</si>
  <si>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</si>
  <si>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</si>
  <si>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</si>
  <si>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</si>
  <si>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</si>
  <si>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</si>
  <si>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</si>
  <si>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</si>
  <si>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</si>
  <si>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</si>
  <si>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</si>
  <si>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</si>
  <si>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</si>
  <si>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</si>
  <si>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</si>
  <si>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</si>
  <si>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</si>
  <si>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</si>
  <si>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</si>
  <si>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</si>
  <si>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</si>
  <si>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</si>
  <si>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</si>
  <si>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</si>
  <si>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</si>
  <si>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</si>
  <si>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</si>
  <si>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</si>
  <si>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</si>
  <si>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</si>
  <si>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</si>
  <si>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</si>
  <si>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</si>
  <si>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</si>
  <si>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</si>
  <si>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</si>
  <si>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</si>
  <si>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</si>
  <si>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</si>
  <si>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</si>
  <si>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</si>
  <si>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</si>
  <si>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</si>
  <si>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</si>
  <si>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</si>
  <si>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</si>
  <si>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 :$skipline$2 $ressource_heat$ 2 $ressource_plant$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</si>
  <si>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</si>
  <si>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</si>
  <si>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</si>
  <si>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</si>
  <si>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</si>
  <si>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</si>
  <si>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</si>
  <si>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</si>
  <si>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</si>
  <si>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</si>
  <si>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</si>
  <si>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</si>
  <si>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</si>
  <si>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</si>
  <si>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</si>
  <si>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</si>
  <si>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</si>
  <si>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</si>
  <si>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</si>
  <si>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</si>
  <si>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</si>
  <si>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</si>
  <si>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</si>
  <si>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</si>
  <si>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</si>
  <si>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</si>
  <si>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</si>
  <si>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</si>
  <si>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 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</si>
  <si>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</si>
  <si>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</si>
  <si>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</si>
  <si>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</si>
  <si>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</si>
  <si>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</si>
  <si>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</si>
  <si>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</si>
  <si>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</si>
  <si>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</si>
  <si>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</si>
  <si>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</si>
  <si>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</si>
  <si>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</si>
  <si>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</si>
  <si>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</si>
  <si>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</si>
  <si>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</si>
  <si>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</si>
  <si>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</si>
  <si>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</si>
  <si>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</si>
  <si>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</si>
  <si>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</si>
  <si>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</si>
  <si>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</si>
  <si>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</si>
  <si>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</si>
  <si>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</si>
  <si>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</si>
  <si>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$ressource_megacreditvoid_15$ $other_arrow$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</si>
  <si>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</si>
  <si>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</si>
  <si>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</si>
  <si>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</si>
  <si>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</si>
  <si>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</si>
  <si>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</si>
  <si>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</si>
  <si>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</si>
  <si>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</si>
  <si>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 $ressource_megacreditvoid_2$$other_oxygen$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</si>
  <si>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</si>
  <si>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</si>
  <si>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</si>
  <si>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</si>
  <si>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</si>
  <si>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</si>
  <si>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</si>
  <si>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</si>
  <si>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</si>
  <si>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</si>
  <si>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</si>
  <si>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</si>
  <si>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</si>
  <si>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</si>
  <si>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</si>
  <si>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</si>
  <si>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</si>
  <si>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</si>
  <si>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</si>
  <si>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</si>
  <si>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</si>
  <si>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</si>
  <si>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</si>
  <si>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</si>
  <si>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</si>
  <si>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</si>
  <si>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</si>
  <si>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</si>
  <si>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 $ressource_plant$/$ressource_microbe$*/$ressource_animal$*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</si>
  <si>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</si>
  <si>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</si>
  <si>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</si>
  <si>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</si>
  <si>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</si>
  <si>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$ressource_megacreditvoid_12$ $other_arrow$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</si>
  <si>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</si>
  <si>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</si>
  <si>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</si>
  <si>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</si>
  <si>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</si>
  <si>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</si>
  <si>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</si>
  <si>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$other_arrow$$skipline$$ressource_megacreditvoid_12$:$other_ocean$$skipline$$ressource_megacreditvoid_-1$/$ressource_titanium$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</si>
  <si>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</si>
  <si>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</si>
  <si>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</si>
  <si>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</si>
  <si>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</si>
  <si>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</si>
  <si>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</si>
  <si>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</si>
  <si>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</si>
  <si>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</si>
  <si>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</si>
  <si>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</si>
  <si>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</si>
  <si>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</si>
  <si>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</si>
  <si>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</si>
  <si>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</si>
  <si>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</si>
  <si>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</si>
  <si>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</si>
  <si>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</si>
  <si>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</si>
  <si>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</si>
  <si>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</si>
  <si>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</si>
  <si>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</si>
  <si>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</si>
  <si>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</si>
  <si>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</si>
  <si>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</si>
  <si>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</si>
  <si>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</si>
  <si>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</si>
  <si>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</si>
  <si>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</si>
  <si>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</si>
  <si>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</si>
  <si>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</si>
  <si>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</si>
  <si>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</si>
  <si>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</si>
  <si>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</si>
  <si>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</si>
  <si>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</si>
  <si>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</si>
  <si>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</si>
  <si>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</si>
  <si>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</si>
  <si>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</si>
  <si>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</si>
  <si>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</si>
  <si>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</si>
  <si>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</si>
  <si>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</si>
  <si>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</si>
  <si>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</si>
  <si>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</si>
  <si>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</si>
  <si>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step.$$Flip an ocean tile.</t>
  </si>
  <si>
    <t xml:space="preserve">Augmentez la temprétaure de 1 niveau. $skipline$Révélez une tuile Océan. </t>
  </si>
  <si>
    <t>Draw a card. Flip an ocean tile.</t>
  </si>
  <si>
    <t>Convoy from Europa</t>
  </si>
  <si>
    <t>Convoi depuis Europe</t>
  </si>
  <si>
    <t>Draw a card.$$Flip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</si>
  <si>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</si>
  <si>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</si>
  <si>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</si>
  <si>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</si>
  <si>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</si>
  <si>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</si>
  <si>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</si>
  <si>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</si>
  <si>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</si>
  <si>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</si>
  <si>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</si>
  <si>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</si>
  <si>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</si>
  <si>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</si>
  <si>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</si>
  <si>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</si>
  <si>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</si>
  <si>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</si>
  <si>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</si>
  <si>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</si>
  <si>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</si>
  <si>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</si>
  <si>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</si>
  <si>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</si>
  <si>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</si>
  <si>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</si>
  <si>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</si>
  <si>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</si>
  <si>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</si>
  <si>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</si>
  <si>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</si>
  <si>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</si>
  <si>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</si>
  <si>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</si>
  <si>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</si>
  <si>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</si>
  <si>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</si>
  <si>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</si>
  <si>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</si>
  <si>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</si>
  <si>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</si>
  <si>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</si>
  <si>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</si>
  <si>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</si>
  <si>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</si>
  <si>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</si>
  <si>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</si>
  <si>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</si>
  <si>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</si>
  <si>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</si>
  <si>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</si>
  <si>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</si>
  <si>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</si>
  <si>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</si>
  <si>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</si>
  <si>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</si>
  <si>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</si>
  <si>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</si>
  <si>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</si>
  <si>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</si>
  <si>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</si>
  <si>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</si>
  <si>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</si>
  <si>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</si>
  <si>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</si>
  <si>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</si>
  <si>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</si>
  <si>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</si>
  <si>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</si>
  <si>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</si>
  <si>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</si>
  <si>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</si>
  <si>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</si>
  <si>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</si>
  <si>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</si>
  <si>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</si>
  <si>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</si>
  <si>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</si>
  <si>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</si>
  <si>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</si>
  <si>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</si>
  <si>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</si>
  <si>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</si>
  <si>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</si>
  <si>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</si>
  <si>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</si>
  <si>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</si>
  <si>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</si>
  <si>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</si>
  <si>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</si>
  <si>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</si>
  <si>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</si>
  <si>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</si>
  <si>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</si>
  <si>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</si>
  <si>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</si>
  <si>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</si>
  <si>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</si>
  <si>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</si>
  <si>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</si>
  <si>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</si>
  <si>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</si>
  <si>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</si>
  <si>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</si>
  <si>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</si>
  <si>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</si>
  <si>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</si>
  <si>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</si>
  <si>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</si>
  <si>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</si>
  <si>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</si>
  <si>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</si>
  <si>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</si>
  <si>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</si>
  <si>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</si>
  <si>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</si>
  <si>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</si>
  <si>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</si>
  <si>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</si>
  <si>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</si>
  <si>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</si>
  <si>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</si>
  <si>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</si>
  <si>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</si>
  <si>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</si>
  <si>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</si>
  <si>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</si>
  <si>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</si>
  <si>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</si>
  <si>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</si>
  <si>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</si>
  <si>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</si>
  <si>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</si>
  <si>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</si>
  <si>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</si>
  <si>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</si>
  <si>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</si>
  <si>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</si>
  <si>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</si>
  <si>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</si>
  <si>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</si>
  <si>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</si>
  <si>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$ressource_card$$skipline$2$ressource_heat$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</si>
  <si>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</si>
  <si>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</si>
  <si>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</si>
  <si>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</si>
  <si>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</si>
  <si>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</si>
  <si>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</si>
  <si>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</si>
  <si>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</si>
  <si>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</si>
  <si>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</si>
  <si>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</si>
  <si>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</si>
  <si>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</si>
  <si>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</si>
  <si>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</si>
  <si>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</si>
  <si>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</si>
  <si>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</si>
  <si>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</si>
  <si>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</si>
  <si>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</si>
  <si>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</si>
  <si>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</si>
  <si>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</si>
  <si>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</si>
  <si>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</si>
  <si>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</si>
  <si>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</si>
  <si>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</si>
  <si>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</si>
  <si>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</si>
  <si>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</si>
  <si>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</si>
  <si>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</si>
  <si>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</si>
  <si>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</si>
  <si>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</si>
  <si>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</si>
  <si>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</si>
  <si>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</si>
  <si>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</si>
  <si>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</si>
  <si>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</si>
  <si>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</si>
  <si>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</si>
  <si>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</si>
  <si>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</si>
  <si>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</si>
  <si>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</si>
  <si>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</si>
  <si>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</si>
  <si>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</si>
  <si>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</si>
  <si>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</si>
  <si>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</si>
  <si>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</si>
  <si>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</si>
  <si>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</si>
  <si>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</si>
  <si>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</si>
  <si>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</si>
  <si>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</si>
  <si>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</si>
  <si>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</si>
  <si>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</si>
  <si>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</si>
  <si>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</si>
  <si>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</si>
  <si>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</si>
  <si>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$ressource_plant$$skipline$3$ressource_heat$</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</si>
  <si>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</si>
  <si>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</si>
  <si>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</si>
  <si>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</si>
  <si>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</si>
  <si>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</si>
  <si>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</si>
  <si>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</si>
  <si>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</si>
  <si>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</si>
  <si>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</si>
  <si>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</si>
  <si>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</si>
  <si>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</si>
  <si>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</si>
  <si>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</si>
  <si>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</si>
  <si>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</si>
  <si>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</si>
  <si>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</si>
  <si>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</si>
  <si>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</si>
  <si>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</si>
  <si>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</si>
  <si>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</si>
  <si>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</si>
  <si>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</si>
  <si>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</si>
  <si>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</si>
  <si>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</si>
  <si>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</si>
  <si>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</si>
  <si>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</si>
  <si>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</si>
  <si>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</si>
  <si>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</si>
  <si>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</si>
  <si>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</si>
  <si>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</si>
  <si>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</si>
  <si>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</si>
  <si>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</si>
  <si>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</si>
  <si>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</si>
  <si>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</si>
  <si>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</si>
  <si>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</si>
  <si>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</si>
  <si>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</si>
  <si>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</si>
  <si>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</si>
  <si>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</si>
  <si>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</si>
  <si>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</si>
  <si>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</si>
  <si>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</si>
  <si>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</si>
  <si>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</si>
  <si>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</si>
  <si>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</si>
  <si>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</si>
  <si>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</si>
  <si>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</si>
  <si>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</si>
  <si>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</si>
  <si>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</si>
  <si>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</si>
  <si>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</si>
  <si>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</si>
  <si>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</si>
  <si>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</si>
  <si>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</si>
  <si>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</si>
  <si>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</si>
  <si>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</si>
  <si>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</si>
  <si>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</si>
  <si>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</si>
  <si>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</si>
  <si>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</si>
  <si>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</si>
  <si>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</si>
  <si>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</si>
  <si>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</si>
  <si>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</si>
  <si>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</si>
  <si>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</si>
  <si>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</si>
  <si>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</si>
  <si>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</si>
  <si>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</si>
  <si>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</si>
  <si>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</si>
  <si>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</si>
  <si>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</si>
  <si>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</si>
  <si>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</si>
  <si>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</si>
  <si>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</si>
  <si>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</si>
  <si>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</si>
  <si>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</si>
  <si>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</si>
  <si>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</si>
  <si>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</si>
  <si>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</si>
  <si>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</si>
  <si>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</si>
  <si>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</si>
  <si>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</si>
  <si>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</si>
  <si>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</si>
  <si>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</si>
  <si>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</si>
  <si>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</si>
  <si>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</si>
  <si>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</si>
  <si>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</si>
  <si>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</si>
  <si>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</si>
  <si>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</si>
  <si>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</si>
  <si>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</si>
  <si>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</si>
  <si>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</si>
  <si>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</si>
  <si>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</si>
  <si>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</si>
  <si>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</si>
  <si>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</si>
  <si>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</si>
  <si>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</si>
  <si>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</si>
  <si>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</si>
  <si>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</si>
  <si>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</si>
  <si>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</si>
  <si>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</si>
  <si>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</si>
  <si>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</si>
  <si>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</si>
  <si>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</si>
  <si>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</si>
  <si>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</si>
  <si>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</si>
  <si>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</si>
  <si>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</si>
  <si>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</si>
  <si>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</si>
  <si>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</si>
  <si>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</si>
  <si>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</si>
  <si>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</si>
  <si>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</si>
  <si>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</si>
  <si>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</si>
  <si>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</si>
  <si>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</si>
  <si>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</si>
  <si>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</si>
  <si>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</si>
  <si>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</si>
  <si>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</si>
  <si>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</si>
  <si>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</si>
  <si>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</si>
  <si>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</si>
  <si>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</si>
  <si>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</si>
  <si>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</si>
  <si>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</si>
  <si>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</si>
  <si>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</si>
  <si>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</si>
  <si>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</si>
  <si>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</si>
  <si>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</si>
  <si>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</si>
  <si>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</si>
  <si>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</si>
  <si>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</si>
  <si>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</si>
  <si>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</si>
  <si>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</si>
  <si>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</si>
  <si>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</si>
  <si>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</si>
  <si>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</si>
  <si>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</si>
  <si>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</si>
  <si>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</si>
  <si>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</si>
  <si>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</si>
  <si>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</si>
  <si>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</si>
  <si>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</si>
  <si>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</si>
  <si>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</si>
  <si>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</si>
  <si>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</si>
  <si>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</si>
  <si>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</si>
  <si>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</si>
  <si>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</si>
  <si>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</si>
  <si>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</si>
  <si>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</si>
  <si>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</si>
  <si>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</si>
  <si>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</si>
  <si>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</si>
  <si>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</si>
  <si>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</si>
  <si>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</si>
  <si>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</si>
  <si>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</si>
  <si>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</si>
  <si>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</si>
  <si>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</si>
  <si>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</si>
  <si>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</si>
  <si>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</si>
  <si>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</si>
  <si>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</si>
  <si>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</si>
  <si>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</si>
  <si>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</si>
  <si>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</si>
  <si>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</si>
  <si>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</si>
  <si>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</si>
  <si>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</si>
  <si>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</si>
  <si>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</si>
  <si>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</si>
  <si>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</si>
  <si>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</si>
  <si>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</si>
  <si>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</si>
  <si>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</si>
  <si>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</si>
  <si>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</si>
  <si>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</si>
  <si>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</si>
  <si>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</si>
  <si>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</si>
  <si>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</si>
  <si>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</si>
  <si>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</si>
  <si>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</si>
  <si>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</si>
  <si>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</si>
  <si>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</si>
  <si>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</si>
  <si>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</si>
  <si>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</si>
  <si>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</si>
  <si>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</si>
  <si>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</si>
  <si>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</si>
  <si>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</si>
  <si>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</si>
  <si>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</si>
  <si>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</si>
  <si>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</si>
  <si>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</si>
  <si>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</si>
  <si>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</si>
  <si>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</si>
  <si>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</si>
  <si>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</si>
  <si>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</si>
  <si>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</si>
  <si>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</si>
  <si>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</si>
  <si>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</si>
  <si>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</si>
  <si>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</si>
  <si>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</si>
  <si>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</si>
  <si>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</si>
  <si>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</si>
  <si>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</si>
  <si>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</si>
  <si>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</si>
  <si>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</si>
  <si>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</si>
  <si>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</si>
  <si>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</si>
  <si>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</si>
  <si>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</si>
  <si>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</si>
  <si>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</si>
  <si>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</si>
  <si>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</si>
  <si>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</si>
  <si>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</si>
  <si>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</si>
  <si>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</si>
  <si>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</si>
  <si>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</si>
  <si>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</si>
  <si>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</si>
  <si>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</si>
  <si>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</si>
  <si>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</si>
  <si>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</si>
  <si>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</si>
  <si>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</si>
  <si>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</si>
  <si>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</si>
  <si>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</si>
  <si>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</si>
  <si>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</si>
  <si>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</si>
  <si>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</si>
  <si>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</si>
  <si>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</si>
  <si>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</si>
  <si>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</si>
  <si>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</si>
  <si>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</si>
  <si>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</si>
  <si>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</si>
  <si>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</si>
  <si>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</si>
  <si>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</si>
  <si>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</si>
  <si>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</si>
  <si>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</si>
  <si>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</si>
  <si>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</si>
  <si>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</si>
  <si>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</si>
  <si>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</si>
  <si>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</si>
  <si>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</si>
  <si>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</si>
  <si>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</si>
  <si>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</si>
  <si>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</si>
  <si>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</si>
  <si>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</si>
  <si>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</si>
  <si>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</si>
  <si>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</si>
  <si>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</si>
  <si>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</si>
  <si>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</si>
  <si>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</si>
  <si>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</si>
  <si>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</si>
  <si>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</si>
  <si>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</si>
  <si>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</si>
  <si>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</si>
  <si>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</si>
  <si>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</si>
  <si>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</si>
  <si>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</si>
  <si>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</si>
  <si>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</si>
  <si>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</si>
  <si>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</si>
  <si>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</si>
  <si>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</si>
  <si>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</si>
  <si>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</si>
  <si>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</si>
  <si>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</si>
  <si>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</si>
  <si>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</si>
  <si>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</si>
  <si>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</si>
  <si>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</si>
  <si>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</si>
  <si>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</si>
  <si>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</si>
  <si>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</si>
  <si>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</si>
  <si>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</si>
  <si>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</si>
  <si>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</si>
  <si>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</si>
  <si>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</si>
  <si>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</si>
  <si>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</si>
  <si>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</si>
  <si>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</si>
  <si>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</si>
  <si>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</si>
  <si>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</si>
  <si>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</si>
  <si>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</si>
  <si>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</si>
  <si>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</si>
  <si>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</si>
  <si>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</si>
  <si>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</si>
  <si>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</si>
  <si>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</si>
  <si>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</si>
  <si>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</si>
  <si>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</si>
  <si>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</si>
  <si>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</si>
  <si>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</si>
  <si>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</si>
  <si>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</si>
  <si>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</si>
  <si>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</si>
  <si>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</si>
  <si>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</si>
  <si>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</si>
  <si>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</si>
  <si>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</si>
  <si>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</si>
  <si>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</si>
  <si>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</si>
  <si>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</si>
  <si>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</si>
  <si>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</si>
  <si>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$ressource_card$$skipline$4$ressource_heat$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</si>
  <si>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</si>
  <si>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</si>
  <si>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</si>
  <si>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</si>
  <si>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</si>
  <si>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</si>
  <si>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</si>
  <si>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</si>
  <si>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</si>
  <si>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</si>
  <si>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</si>
  <si>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</si>
  <si>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</si>
  <si>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</si>
  <si>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</si>
  <si>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</si>
  <si>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</si>
  <si>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</si>
  <si>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</si>
  <si>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</si>
  <si>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</si>
  <si>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</si>
  <si>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</si>
  <si>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</si>
  <si>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</si>
  <si>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</si>
  <si>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</si>
  <si>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</si>
  <si>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</si>
  <si>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</si>
  <si>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</si>
  <si>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</si>
  <si>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</si>
  <si>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</si>
  <si>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</si>
  <si>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</si>
  <si>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</si>
  <si>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</si>
  <si>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</si>
  <si>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</si>
  <si>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</si>
  <si>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</si>
  <si>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</si>
  <si>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</si>
  <si>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</si>
  <si>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</si>
  <si>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</si>
  <si>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</si>
  <si>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</si>
  <si>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</si>
  <si>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</si>
  <si>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</si>
  <si>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</si>
  <si>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$ressource_steel$:$skipline$$other_tr$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</si>
  <si>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</si>
  <si>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</si>
  <si>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</si>
  <si>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</si>
  <si>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</si>
  <si>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</si>
  <si>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+1 $other_tr$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</si>
  <si>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</si>
  <si>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</si>
  <si>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</si>
  <si>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</si>
  <si>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</si>
  <si>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</si>
  <si>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</si>
  <si>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</si>
  <si>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</si>
  <si>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</si>
  <si>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</si>
  <si>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</si>
  <si>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</si>
  <si>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</si>
  <si>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</si>
  <si>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</si>
  <si>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</si>
  <si>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</si>
  <si>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</si>
  <si>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</si>
  <si>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</si>
  <si>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</si>
  <si>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</si>
  <si>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</si>
  <si>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</si>
  <si>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</si>
  <si>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</si>
  <si>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</si>
  <si>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</si>
  <si>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</si>
  <si>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</si>
  <si>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</si>
  <si>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</si>
  <si>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</si>
  <si>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</si>
  <si>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</si>
  <si>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</si>
  <si>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</si>
  <si>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</si>
  <si>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</si>
  <si>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</si>
  <si>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</si>
  <si>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</si>
  <si>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</si>
  <si>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</si>
  <si>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</si>
  <si>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</si>
  <si>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</si>
  <si>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</si>
  <si>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</si>
  <si>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</si>
  <si>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</si>
  <si>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</si>
  <si>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</si>
  <si>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</si>
  <si>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</si>
  <si>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</si>
  <si>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</si>
  <si>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</si>
  <si>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</si>
  <si>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</si>
  <si>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</si>
  <si>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</si>
  <si>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</si>
  <si>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</si>
  <si>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</si>
  <si>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</si>
  <si>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</si>
  <si>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</si>
  <si>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</si>
  <si>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</si>
  <si>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</si>
  <si>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</si>
  <si>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</si>
  <si>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</si>
  <si>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</si>
  <si>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</si>
  <si>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</si>
  <si>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</si>
  <si>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</si>
  <si>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</si>
  <si>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</si>
  <si>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</si>
  <si>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</si>
  <si>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</si>
  <si>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</si>
  <si>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</si>
  <si>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</si>
  <si>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</si>
  <si>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</si>
  <si>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</si>
  <si>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</si>
  <si>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</si>
  <si>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</si>
  <si>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</si>
  <si>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</si>
  <si>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</si>
  <si>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</si>
  <si>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</si>
  <si>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</si>
  <si>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</si>
  <si>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</si>
  <si>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</si>
  <si>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</si>
  <si>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</si>
  <si>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</si>
  <si>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</si>
  <si>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</si>
  <si>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</si>
  <si>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</si>
  <si>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</si>
  <si>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</si>
  <si>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</si>
  <si>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</si>
  <si>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</si>
  <si>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</si>
  <si>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</si>
  <si>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</si>
  <si>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</si>
  <si>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</si>
  <si>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</si>
  <si>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</si>
  <si>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</si>
  <si>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</si>
  <si>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
Add 3$ressource_microbe$ OR add 2$ressource_animal$ to another card.</t>
  </si>
  <si>
    <t xml:space="preserve">Améliorez une carte Phase $skipline$ Ajoutez 3 microbes ou 2 animaux  à une AUTRE carte. </t>
  </si>
  <si>
    <t>D16</t>
  </si>
  <si>
    <t>Exosuits</t>
  </si>
  <si>
    <t>Exocombinaisons</t>
  </si>
  <si>
    <t>Upgrade a phase card.
Draw a card.</t>
  </si>
  <si>
    <t xml:space="preserve">Améliorez une carte Phase. $skipline$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</si>
  <si>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</si>
  <si>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</si>
  <si>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</si>
  <si>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</si>
  <si>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</si>
  <si>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</si>
  <si>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</si>
  <si>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</si>
  <si>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</si>
  <si>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</si>
  <si>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need milestones</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</si>
  <si>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</si>
  <si>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</si>
  <si>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</si>
  <si>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</si>
  <si>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</si>
  <si>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</si>
  <si>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</si>
  <si>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</si>
  <si>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</si>
  <si>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</si>
  <si>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</si>
  <si>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</si>
  <si>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</si>
  <si>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</si>
  <si>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</si>
  <si>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</si>
  <si>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</si>
  <si>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</si>
  <si>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</si>
  <si>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</si>
  <si>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</si>
  <si>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</si>
  <si>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</si>
  <si>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</si>
  <si>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</si>
  <si>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</si>
  <si>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</si>
  <si>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</si>
  <si>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</si>
  <si>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</si>
  <si>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</si>
  <si>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</si>
  <si>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</si>
  <si>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</si>
  <si>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</si>
  <si>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</si>
  <si>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</si>
  <si>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</si>
  <si>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</si>
  <si>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</si>
  <si>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</si>
  <si>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</si>
  <si>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</si>
  <si>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</si>
  <si>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</si>
  <si>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</si>
  <si>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</si>
  <si>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</si>
  <si>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</si>
  <si>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</si>
  <si>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</si>
  <si>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</si>
  <si>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</si>
  <si>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</si>
  <si>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</si>
  <si>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</si>
  <si>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</si>
  <si>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</si>
  <si>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</si>
  <si>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</si>
  <si>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</si>
  <si>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</si>
  <si>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</si>
  <si>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</si>
  <si>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</si>
  <si>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</si>
  <si>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</si>
  <si>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</si>
  <si>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</si>
  <si>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</si>
  <si>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</si>
  <si>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</si>
  <si>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</si>
  <si>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</si>
  <si>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</si>
  <si>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</si>
  <si>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</si>
  <si>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</si>
  <si>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</si>
  <si>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</si>
  <si>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</si>
  <si>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</si>
  <si>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</si>
  <si>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</si>
  <si>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</si>
  <si>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</si>
  <si>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</si>
  <si>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</si>
  <si>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</si>
  <si>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</si>
  <si>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</si>
  <si>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</si>
  <si>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</si>
  <si>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</si>
  <si>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</si>
  <si>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</si>
  <si>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</si>
  <si>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</si>
  <si>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</si>
  <si>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</si>
  <si>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</si>
  <si>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</si>
  <si>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</si>
  <si>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</si>
  <si>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</si>
  <si>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</si>
  <si>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</si>
  <si>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</si>
  <si>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</si>
  <si>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</si>
  <si>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</si>
  <si>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</si>
  <si>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</si>
  <si>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</si>
  <si>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</si>
  <si>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</si>
  <si>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</si>
  <si>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</si>
  <si>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</si>
  <si>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</si>
  <si>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</si>
  <si>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</si>
  <si>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</si>
  <si>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</si>
  <si>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</si>
  <si>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</si>
  <si>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</si>
  <si>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</si>
  <si>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</si>
  <si>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</si>
  <si>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</si>
  <si>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</si>
  <si>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</si>
  <si>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</si>
  <si>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</si>
  <si>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</si>
  <si>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</si>
  <si>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</si>
  <si>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</si>
  <si>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$ressource_megacreditvoid_10$ $other_arrow$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</si>
  <si>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</si>
  <si>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</si>
  <si>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</si>
  <si>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</si>
  <si>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</si>
  <si>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</si>
  <si>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</si>
  <si>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</si>
  <si>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</si>
  <si>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</si>
  <si>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</si>
  <si>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</si>
  <si>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</si>
  <si>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</si>
  <si>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</si>
  <si>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</si>
  <si>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</si>
  <si>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$ressource_megacreditvoid_10$ $other_arrow$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</si>
  <si>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</si>
  <si>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</si>
  <si>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</si>
  <si>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</si>
  <si>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</si>
  <si>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</si>
  <si>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</si>
  <si>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</si>
  <si>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</si>
  <si>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</si>
  <si>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</si>
  <si>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</si>
  <si>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</si>
  <si>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</si>
  <si>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</si>
  <si>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</si>
  <si>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</si>
  <si>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</si>
  <si>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</si>
  <si>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</si>
  <si>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</si>
  <si>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</si>
  <si>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</si>
  <si>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</si>
  <si>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</si>
  <si>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</si>
  <si>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</si>
  <si>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</si>
  <si>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</si>
  <si>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</si>
  <si>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</si>
  <si>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</si>
  <si>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</si>
  <si>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</si>
  <si>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</si>
  <si>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</si>
  <si>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</si>
  <si>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</si>
  <si>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</si>
  <si>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</si>
  <si>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</si>
  <si>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</si>
  <si>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</si>
  <si>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</si>
  <si>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</si>
  <si>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</si>
  <si>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</si>
  <si>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</si>
  <si>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</si>
  <si>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</si>
  <si>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</si>
  <si>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</si>
  <si>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</si>
  <si>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</si>
  <si>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</si>
  <si>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</si>
  <si>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</si>
  <si>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</si>
  <si>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</si>
  <si>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</si>
  <si>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</si>
  <si>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</si>
  <si>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</si>
  <si>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</si>
  <si>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</si>
  <si>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</si>
  <si>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</si>
  <si>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</si>
  <si>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</si>
  <si>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</si>
  <si>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</si>
  <si>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</si>
  <si>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</si>
  <si>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</si>
  <si>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</si>
  <si>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</si>
  <si>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</si>
  <si>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</si>
  <si>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</si>
  <si>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</si>
  <si>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</si>
  <si>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</si>
  <si>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</si>
  <si>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</si>
  <si>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</si>
  <si>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</si>
  <si>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</si>
  <si>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</si>
  <si>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</si>
  <si>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</si>
  <si>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</si>
  <si>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</si>
  <si>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</si>
  <si>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</si>
  <si>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</si>
  <si>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</si>
  <si>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</si>
  <si>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</si>
  <si>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</si>
  <si>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</si>
  <si>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</si>
  <si>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</si>
  <si>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</si>
  <si>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</si>
  <si>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</si>
  <si>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</si>
  <si>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</si>
  <si>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</si>
  <si>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</si>
  <si>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</si>
  <si>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</si>
  <si>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</si>
  <si>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</si>
  <si>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</si>
  <si>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</si>
  <si>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</si>
  <si>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</si>
  <si>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</si>
  <si>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</si>
  <si>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</si>
  <si>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$other_discard$ $other_arrow$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</si>
  <si>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</si>
  <si>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</si>
  <si>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</si>
  <si>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</si>
  <si>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</si>
  <si>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</si>
  <si>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</si>
  <si>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</si>
  <si>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</si>
  <si>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</si>
  <si>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</si>
  <si>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</si>
  <si>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</si>
  <si>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</si>
  <si>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</si>
  <si>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</si>
  <si>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</si>
  <si>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</si>
  <si>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</si>
  <si>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</si>
  <si>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</si>
  <si>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</si>
  <si>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</si>
  <si>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</si>
  <si>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</si>
  <si>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</si>
  <si>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</si>
  <si>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</si>
  <si>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</si>
  <si>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</si>
  <si>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</si>
  <si>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</si>
  <si>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</si>
  <si>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</si>
  <si>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</si>
  <si>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</si>
  <si>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</si>
  <si>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</si>
  <si>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</si>
  <si>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</si>
  <si>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</si>
  <si>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</si>
  <si>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</si>
  <si>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P13</t>
  </si>
  <si>
    <t>ACTION: Reveal the top 3 cards of the deck. Place a card with an EVENT revealed this way into your hand.</t>
  </si>
  <si>
    <t>Celestior</t>
  </si>
  <si>
    <t>$other_arrow$3$other_researchcard$$tag_event$:$skipline$$other_hand$$ressource_card$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</si>
  <si>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</si>
  <si>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</si>
  <si>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</si>
  <si>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</si>
  <si>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</si>
  <si>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</si>
  <si>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</si>
  <si>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</si>
  <si>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</si>
  <si>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</si>
  <si>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</si>
  <si>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</si>
  <si>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</si>
  <si>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</si>
  <si>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</si>
  <si>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</si>
  <si>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</si>
  <si>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</si>
  <si>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</si>
  <si>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</si>
  <si>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</si>
  <si>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</si>
  <si>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</si>
  <si>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</si>
  <si>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</si>
  <si>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</si>
  <si>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</si>
  <si>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</si>
  <si>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</si>
  <si>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</si>
  <si>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</si>
  <si>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</si>
  <si>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</si>
  <si>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</si>
  <si>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</si>
  <si>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</si>
  <si>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</si>
  <si>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</si>
  <si>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</si>
  <si>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</si>
  <si>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</si>
  <si>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</si>
  <si>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</si>
  <si>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</si>
  <si>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$ressource_megacreditvoid_14$ $other_arrow$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</si>
  <si>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</si>
  <si>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</si>
  <si>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P22</t>
  </si>
  <si>
    <t>EFFECT: When you play a card with 1 or fewer tags, you pay 3 MC less for it.</t>
  </si>
  <si>
    <t xml:space="preserve">Station Orbitale </t>
  </si>
  <si>
    <t>&lt;=1$tag_wild$: $ressource_megacreditvoid_-3$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</si>
  <si>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</si>
  <si>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</si>
  <si>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</si>
  <si>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</si>
  <si>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</si>
  <si>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</si>
  <si>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</si>
  <si>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</si>
  <si>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</si>
  <si>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</si>
  <si>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</si>
  <si>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</si>
  <si>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</si>
  <si>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</si>
  <si>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</si>
  <si>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</si>
  <si>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</si>
  <si>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</si>
  <si>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</si>
  <si>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</si>
  <si>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</si>
  <si>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</si>
  <si>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</si>
  <si>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</si>
  <si>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</si>
  <si>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</si>
  <si>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</si>
  <si>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</si>
  <si>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</si>
  <si>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</si>
  <si>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</si>
  <si>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</si>
  <si>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</si>
  <si>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</si>
  <si>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</si>
  <si>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</si>
  <si>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</si>
  <si>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</si>
  <si>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</si>
  <si>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</si>
  <si>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</si>
  <si>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</si>
  <si>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</si>
  <si>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</si>
  <si>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</si>
  <si>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</si>
  <si>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</si>
  <si>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</si>
  <si>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</si>
  <si>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</si>
  <si>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</si>
  <si>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</si>
  <si>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</si>
  <si>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</si>
  <si>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</si>
  <si>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</si>
  <si>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</si>
  <si>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</si>
  <si>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</si>
  <si>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</si>
  <si>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</si>
  <si>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</si>
  <si>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</si>
  <si>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</si>
  <si>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</si>
  <si>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</si>
  <si>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</si>
  <si>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</si>
  <si>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</si>
  <si>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</si>
  <si>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</si>
  <si>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</si>
  <si>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</si>
  <si>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</si>
  <si>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</si>
  <si>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</si>
  <si>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</si>
  <si>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</si>
  <si>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</si>
  <si>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</si>
  <si>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</si>
  <si>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</si>
  <si>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</si>
  <si>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</si>
  <si>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</si>
  <si>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</si>
  <si>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</si>
  <si>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</si>
  <si>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add a $ressource_science$$skipline$ When you play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</si>
  <si>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</si>
  <si>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</si>
  <si>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</si>
  <si>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</si>
  <si>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</si>
  <si>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</si>
  <si>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</si>
  <si>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</si>
  <si>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</si>
  <si>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</si>
  <si>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</si>
  <si>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</si>
  <si>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</si>
  <si>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</si>
  <si>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</si>
  <si>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</si>
  <si>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</si>
  <si>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</si>
  <si>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</si>
  <si>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</si>
  <si>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</si>
  <si>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</si>
  <si>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</si>
  <si>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</si>
  <si>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</si>
  <si>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</si>
  <si>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</si>
  <si>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</si>
  <si>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</si>
  <si>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</si>
  <si>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</si>
  <si>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</si>
  <si>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</si>
  <si>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</si>
  <si>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</si>
  <si>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</si>
  <si>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</si>
  <si>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</si>
  <si>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</si>
  <si>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</si>
  <si>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</si>
  <si>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</si>
  <si>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</si>
  <si>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</si>
  <si>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</si>
  <si>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</si>
  <si>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</si>
  <si>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</si>
  <si>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</si>
  <si>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</si>
  <si>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</si>
  <si>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</si>
  <si>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</si>
  <si>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</si>
  <si>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</si>
  <si>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</si>
  <si>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</si>
  <si>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</si>
  <si>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</si>
  <si>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</si>
  <si>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</si>
  <si>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</si>
  <si>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</si>
  <si>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</si>
  <si>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</si>
  <si>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</si>
  <si>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</si>
  <si>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</si>
  <si>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</si>
  <si>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</si>
  <si>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</si>
  <si>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</si>
  <si>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</si>
  <si>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les logs en prod..</t>
  </si>
  <si>
    <t>hybrid prod cassée</t>
  </si>
  <si>
    <t>modpro n'affiche pas son tag</t>
  </si>
  <si>
    <t>modpro premiere activation a bloqué l'app (marche apres refresh) ringcom en corpo 1</t>
  </si>
  <si>
    <t>game main offset en bas</t>
  </si>
  <si>
    <t>virer le cardstock avant d'etre played</t>
  </si>
  <si>
    <t>taille bouton portal</t>
  </si>
  <si>
    <t>aligner les coursel dans le menu setting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</si>
</sst>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33</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139</v>
      </c>
      <c r="K2" s="10">
        <f t="shared" ref="K2:K4" si="5">J2/sum($J$2:$J$4)</f>
        <v>0.4826388889</v>
      </c>
      <c r="L2" s="11"/>
      <c r="M2" s="11">
        <f>COUNTIFS(card_list!$F:$F,"*",card_list!$L:$L,$E2,card_list!$A:$A,M$1)/$H2</f>
        <v>0.02797202797</v>
      </c>
      <c r="N2" s="11">
        <f>COUNTIFS(card_list!$F:$F,"*",card_list!$L:$L,$E2,card_list!$A:$A,N$1)/$H2</f>
        <v>0.9440559441</v>
      </c>
      <c r="O2" s="12">
        <f>COUNTIFS(card_list!$F:$F,"*",card_list!$L:$L,$E2,card_list!$A:$A,O$1)/$H2</f>
        <v>0.02797202797</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88</v>
      </c>
      <c r="K3" s="10">
        <f t="shared" si="5"/>
        <v>0.3055555556</v>
      </c>
      <c r="L3" s="11"/>
      <c r="M3" s="11">
        <f>COUNTIFS(card_list!$F:$F,"*",card_list!$L:$L,$E3,card_list!$A:$A,M$1)/$H3</f>
        <v>0.06315789474</v>
      </c>
      <c r="N3" s="11">
        <f>COUNTIFS(card_list!$F:$F,"*",card_list!$L:$L,$E3,card_list!$A:$A,N$1)/$H3</f>
        <v>0.8631578947</v>
      </c>
      <c r="O3" s="12">
        <f>COUNTIFS(card_list!$F:$F,"*",card_list!$L:$L,$E3,card_list!$A:$A,O$1)/$H3</f>
        <v>0.06315789474</v>
      </c>
      <c r="P3" s="12">
        <f>COUNTIFS(card_list!$F:$F,"*",card_list!$L:$L,$E3,card_list!$A:$A,P$1)/$H3</f>
        <v>0</v>
      </c>
      <c r="Q3" s="13">
        <f>COUNTIFS(card_list!$F:$F,"*",card_list!$L:$L,$E3,card_list!$A:$A,Q$1)/$H3</f>
        <v>0.02105263158</v>
      </c>
      <c r="R3" s="14">
        <f>COUNTIFS(card_list!$F:$F,"*",card_list!$L:$L,$E3,card_list!$A:$A,R$1)/$H3</f>
        <v>0</v>
      </c>
      <c r="S3" s="13">
        <f t="shared" si="6"/>
        <v>-0.01052631579</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61</v>
      </c>
      <c r="K4" s="10">
        <f t="shared" si="5"/>
        <v>0.2118055556</v>
      </c>
      <c r="L4" s="11"/>
      <c r="M4" s="11">
        <f>COUNTIFS(card_list!$F:$F,"*",card_list!$L:$L,$E4,card_list!$A:$A,M$1)/$H4</f>
        <v>0.04545454545</v>
      </c>
      <c r="N4" s="11">
        <f>COUNTIFS(card_list!$F:$F,"*",card_list!$L:$L,$E4,card_list!$A:$A,N$1)/$H4</f>
        <v>0.8787878788</v>
      </c>
      <c r="O4" s="12">
        <f>COUNTIFS(card_list!$F:$F,"*",card_list!$L:$L,$E4,card_list!$A:$A,O$1)/$H4</f>
        <v>0.04545454545</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28</v>
      </c>
      <c r="H5" s="3">
        <f>COUNTIFS(card_list!F:F,"*",card_list!L:L,E5,card_list!$A:$A,"&lt;&gt;excluded")</f>
        <v>32</v>
      </c>
      <c r="J5" s="3">
        <f t="shared" si="4"/>
        <v>25</v>
      </c>
      <c r="K5" s="10"/>
      <c r="L5" s="11"/>
      <c r="M5" s="11">
        <f>COUNTIFS(card_list!$F:$F,"*",card_list!$L:$L,$E5,card_list!$A:$A,M$1)/$H5</f>
        <v>0.09375</v>
      </c>
      <c r="N5" s="11">
        <f>COUNTIFS(card_list!$F:$F,"*",card_list!$L:$L,$E5,card_list!$A:$A,N$1)/$H5</f>
        <v>0.6875</v>
      </c>
      <c r="O5" s="12">
        <f>COUNTIFS(card_list!$F:$F,"*",card_list!$L:$L,$E5,card_list!$A:$A,O$1)/$H5</f>
        <v>0.15625</v>
      </c>
      <c r="P5" s="12">
        <f>COUNTIFS(card_list!$F:$F,"*",card_list!$L:$L,$E5,card_list!$A:$A,P$1)/$H5</f>
        <v>0</v>
      </c>
      <c r="Q5" s="13">
        <f>COUNTIFS(card_list!$F:$F,"*",card_list!$L:$L,$E5,card_list!$A:$A,Q$1)/$H5</f>
        <v>0.03125</v>
      </c>
      <c r="R5" s="14">
        <f>COUNTIFS(card_list!$F:$F,"*",card_list!$L:$L,$E5,card_list!$A:$A,R$1)/$H5</f>
        <v>0</v>
      </c>
      <c r="S5" s="13">
        <f t="shared" si="6"/>
        <v>0.03125</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13</v>
      </c>
      <c r="C7" s="3">
        <f>COUNTIFS(card_list!$F:$F,"*",card_list!$L:$L,"corporation",card_list!$A:$A,$A7)</f>
        <v>5</v>
      </c>
    </row>
    <row r="8">
      <c r="A8" s="8" t="s">
        <v>68</v>
      </c>
      <c r="B8" s="3">
        <f>COUNTIFS(card_list!$F:$F,"*",card_list!$L:$L,"&lt;&gt;corporation",card_list!$A:$A,$A8)</f>
        <v>3</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275</v>
      </c>
      <c r="C10" s="3">
        <f>COUNTIFS(card_list!$F:$F,"*",card_list!$L:$L,"corporation",card_list!$A:$A,$A10)</f>
        <v>22</v>
      </c>
    </row>
    <row r="12">
      <c r="A12" s="8" t="s">
        <v>69</v>
      </c>
      <c r="B12" s="3">
        <f t="shared" ref="B12:C12" si="7">sum(B8:B10)</f>
        <v>291</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4"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4"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2" t="s">
        <v>802</v>
      </c>
      <c r="AW103" s="45" t="s">
        <v>805</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806</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807</v>
      </c>
      <c r="AK104" s="46" t="s">
        <v>808</v>
      </c>
      <c r="AL104" s="42"/>
      <c r="AM104" s="43"/>
      <c r="AN104" s="42"/>
      <c r="AO104" s="43"/>
      <c r="AP104" s="42"/>
      <c r="AQ104" s="43"/>
      <c r="AR104" s="42"/>
      <c r="AS104" s="43"/>
      <c r="AT104" s="42"/>
      <c r="AU104" s="43"/>
      <c r="AV104" s="42" t="s">
        <v>806</v>
      </c>
      <c r="AW104" s="45" t="s">
        <v>809</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810</v>
      </c>
      <c r="H105" s="30" t="s">
        <v>810</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811</v>
      </c>
      <c r="U105" s="37" t="s">
        <v>812</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813</v>
      </c>
      <c r="AK105" s="46" t="s">
        <v>814</v>
      </c>
      <c r="AL105" s="42"/>
      <c r="AM105" s="43"/>
      <c r="AN105" s="44" t="s">
        <v>291</v>
      </c>
      <c r="AO105" s="45" t="s">
        <v>291</v>
      </c>
      <c r="AP105" s="42" t="s">
        <v>811</v>
      </c>
      <c r="AQ105" s="45" t="s">
        <v>815</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810</v>
      </c>
      <c r="H106" s="30" t="s">
        <v>810</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816</v>
      </c>
      <c r="U106" s="37" t="s">
        <v>812</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817</v>
      </c>
      <c r="AK106" s="46" t="s">
        <v>818</v>
      </c>
      <c r="AL106" s="42"/>
      <c r="AM106" s="43"/>
      <c r="AN106" s="44" t="s">
        <v>377</v>
      </c>
      <c r="AO106" s="45" t="s">
        <v>377</v>
      </c>
      <c r="AP106" s="42" t="s">
        <v>816</v>
      </c>
      <c r="AQ106" s="45" t="s">
        <v>819</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810</v>
      </c>
      <c r="H107" s="30" t="s">
        <v>810</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820</v>
      </c>
      <c r="U107" s="37" t="s">
        <v>812</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821</v>
      </c>
      <c r="AK107" s="46" t="s">
        <v>822</v>
      </c>
      <c r="AL107" s="42"/>
      <c r="AM107" s="43"/>
      <c r="AN107" s="44" t="s">
        <v>823</v>
      </c>
      <c r="AO107" s="45" t="s">
        <v>823</v>
      </c>
      <c r="AP107" s="42" t="s">
        <v>820</v>
      </c>
      <c r="AQ107" s="45" t="s">
        <v>824</v>
      </c>
      <c r="AR107" s="42"/>
      <c r="AS107" s="43"/>
      <c r="AT107" s="42"/>
      <c r="AU107" s="43"/>
      <c r="AV107" s="42"/>
      <c r="AW107" s="43"/>
      <c r="AX107" s="42" t="s">
        <v>825</v>
      </c>
      <c r="AY107" s="43" t="s">
        <v>826</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810</v>
      </c>
      <c r="H108" s="30" t="s">
        <v>810</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827</v>
      </c>
      <c r="U108" s="37" t="s">
        <v>812</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828</v>
      </c>
      <c r="AK108" s="46" t="s">
        <v>829</v>
      </c>
      <c r="AL108" s="42"/>
      <c r="AM108" s="43"/>
      <c r="AN108" s="44" t="s">
        <v>830</v>
      </c>
      <c r="AO108" s="45" t="s">
        <v>830</v>
      </c>
      <c r="AP108" s="44" t="s">
        <v>831</v>
      </c>
      <c r="AQ108" s="45" t="s">
        <v>832</v>
      </c>
      <c r="AR108" s="42"/>
      <c r="AS108" s="43"/>
      <c r="AT108" s="42"/>
      <c r="AU108" s="43"/>
      <c r="AV108" s="42" t="s">
        <v>833</v>
      </c>
      <c r="AW108" s="45" t="s">
        <v>834</v>
      </c>
      <c r="AX108" s="42" t="s">
        <v>825</v>
      </c>
      <c r="AY108" s="43" t="s">
        <v>826</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810</v>
      </c>
      <c r="H109" s="30" t="s">
        <v>810</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835</v>
      </c>
      <c r="U109" s="37" t="s">
        <v>812</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836</v>
      </c>
      <c r="AK109" s="46" t="s">
        <v>837</v>
      </c>
      <c r="AL109" s="42"/>
      <c r="AM109" s="43"/>
      <c r="AN109" s="44" t="s">
        <v>838</v>
      </c>
      <c r="AO109" s="45" t="s">
        <v>838</v>
      </c>
      <c r="AP109" s="42" t="s">
        <v>835</v>
      </c>
      <c r="AQ109" s="45" t="s">
        <v>839</v>
      </c>
      <c r="AR109" s="42"/>
      <c r="AS109" s="43"/>
      <c r="AT109" s="42"/>
      <c r="AU109" s="43"/>
      <c r="AV109" s="42"/>
      <c r="AW109" s="43"/>
      <c r="AX109" s="42" t="s">
        <v>423</v>
      </c>
      <c r="AY109" s="43" t="s">
        <v>840</v>
      </c>
      <c r="AZ109" s="42" t="s">
        <v>841</v>
      </c>
      <c r="BA109" s="43" t="s">
        <v>841</v>
      </c>
      <c r="BB109" s="42"/>
      <c r="BC109" s="43"/>
      <c r="BD109" s="42"/>
      <c r="BE109" s="43"/>
    </row>
    <row r="110" ht="42.0" customHeight="1">
      <c r="A110" s="28" t="s">
        <v>53</v>
      </c>
      <c r="B110" s="29" t="s">
        <v>163</v>
      </c>
      <c r="C110" s="29"/>
      <c r="D110" s="28"/>
      <c r="E110" s="30">
        <v>108.0</v>
      </c>
      <c r="F110" s="31" t="str">
        <f t="shared" si="1"/>
        <v>Archaebacteria</v>
      </c>
      <c r="G110" s="30" t="s">
        <v>810</v>
      </c>
      <c r="H110" s="30" t="s">
        <v>810</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816</v>
      </c>
      <c r="U110" s="37" t="s">
        <v>812</v>
      </c>
      <c r="V110" s="29"/>
      <c r="W110" s="37"/>
      <c r="X110" s="37"/>
      <c r="Y110" s="37" t="s">
        <v>105</v>
      </c>
      <c r="Z110" s="37" t="s">
        <v>189</v>
      </c>
      <c r="AA110" s="37"/>
      <c r="AB110" s="29"/>
      <c r="AC110" s="31" t="str">
        <f t="array" ref="AC110">IFERROR(INDEX(params!$H:$H,MATCH($AB110,params!$G:$G,0)),"")</f>
        <v/>
      </c>
      <c r="AD110" s="51" t="s">
        <v>842</v>
      </c>
      <c r="AE110" s="32"/>
      <c r="AF110" s="29"/>
      <c r="AG110" s="29"/>
      <c r="AH110" s="29"/>
      <c r="AI110" s="31" t="str">
        <f t="shared" si="3"/>
        <v/>
      </c>
      <c r="AJ110" s="40" t="s">
        <v>843</v>
      </c>
      <c r="AK110" s="46" t="s">
        <v>844</v>
      </c>
      <c r="AL110" s="42"/>
      <c r="AM110" s="43"/>
      <c r="AN110" s="44" t="s">
        <v>377</v>
      </c>
      <c r="AO110" s="45" t="s">
        <v>377</v>
      </c>
      <c r="AP110" s="44" t="s">
        <v>816</v>
      </c>
      <c r="AQ110" s="45" t="s">
        <v>845</v>
      </c>
      <c r="AR110" s="42"/>
      <c r="AS110" s="45"/>
      <c r="AT110" s="42"/>
      <c r="AU110" s="45"/>
      <c r="AV110" s="42"/>
      <c r="AW110" s="45"/>
      <c r="AX110" s="42" t="s">
        <v>846</v>
      </c>
      <c r="AY110" s="45" t="s">
        <v>847</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810</v>
      </c>
      <c r="H111" s="30" t="s">
        <v>810</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848</v>
      </c>
      <c r="U111" s="37" t="s">
        <v>812</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849</v>
      </c>
      <c r="AK111" s="46" t="s">
        <v>850</v>
      </c>
      <c r="AL111" s="42"/>
      <c r="AM111" s="43"/>
      <c r="AN111" s="44" t="s">
        <v>851</v>
      </c>
      <c r="AO111" s="45" t="s">
        <v>851</v>
      </c>
      <c r="AP111" s="42" t="s">
        <v>848</v>
      </c>
      <c r="AQ111" s="45" t="s">
        <v>852</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853</v>
      </c>
      <c r="U112" s="37" t="s">
        <v>854</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855</v>
      </c>
      <c r="AK112" s="46" t="s">
        <v>856</v>
      </c>
      <c r="AL112" s="42"/>
      <c r="AM112" s="43"/>
      <c r="AN112" s="44" t="s">
        <v>857</v>
      </c>
      <c r="AO112" s="45" t="s">
        <v>857</v>
      </c>
      <c r="AP112" s="44" t="s">
        <v>858</v>
      </c>
      <c r="AQ112" s="45" t="s">
        <v>859</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860</v>
      </c>
      <c r="U113" s="37" t="s">
        <v>854</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861</v>
      </c>
      <c r="AK113" s="46" t="s">
        <v>862</v>
      </c>
      <c r="AL113" s="42"/>
      <c r="AM113" s="43"/>
      <c r="AN113" s="44" t="s">
        <v>863</v>
      </c>
      <c r="AO113" s="45" t="s">
        <v>863</v>
      </c>
      <c r="AP113" s="44" t="s">
        <v>864</v>
      </c>
      <c r="AQ113" s="45" t="s">
        <v>865</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810</v>
      </c>
      <c r="H114" s="30" t="s">
        <v>810</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866</v>
      </c>
      <c r="U114" s="37" t="s">
        <v>812</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867</v>
      </c>
      <c r="AK114" s="46" t="s">
        <v>868</v>
      </c>
      <c r="AL114" s="42"/>
      <c r="AM114" s="43"/>
      <c r="AN114" s="44" t="s">
        <v>869</v>
      </c>
      <c r="AO114" s="45" t="s">
        <v>869</v>
      </c>
      <c r="AP114" s="44" t="s">
        <v>870</v>
      </c>
      <c r="AQ114" s="45" t="s">
        <v>871</v>
      </c>
      <c r="AR114" s="42"/>
      <c r="AS114" s="43"/>
      <c r="AT114" s="42"/>
      <c r="AU114" s="43"/>
      <c r="AV114" s="42" t="s">
        <v>872</v>
      </c>
      <c r="AW114" s="45" t="s">
        <v>873</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810</v>
      </c>
      <c r="H115" s="30" t="s">
        <v>810</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874</v>
      </c>
      <c r="U115" s="37" t="s">
        <v>812</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875</v>
      </c>
      <c r="AK115" s="46" t="s">
        <v>876</v>
      </c>
      <c r="AL115" s="42"/>
      <c r="AM115" s="43"/>
      <c r="AN115" s="44" t="s">
        <v>877</v>
      </c>
      <c r="AO115" s="45" t="s">
        <v>877</v>
      </c>
      <c r="AP115" s="44" t="s">
        <v>878</v>
      </c>
      <c r="AQ115" s="45" t="s">
        <v>879</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810</v>
      </c>
      <c r="H116" s="30" t="s">
        <v>810</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880</v>
      </c>
      <c r="U116" s="37" t="s">
        <v>812</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881</v>
      </c>
      <c r="AK116" s="46" t="s">
        <v>882</v>
      </c>
      <c r="AL116" s="42"/>
      <c r="AM116" s="43"/>
      <c r="AN116" s="44" t="s">
        <v>291</v>
      </c>
      <c r="AO116" s="45" t="s">
        <v>291</v>
      </c>
      <c r="AP116" s="44" t="s">
        <v>811</v>
      </c>
      <c r="AQ116" s="45" t="s">
        <v>815</v>
      </c>
      <c r="AR116" s="42"/>
      <c r="AS116" s="43"/>
      <c r="AT116" s="42"/>
      <c r="AU116" s="43"/>
      <c r="AV116" s="42" t="s">
        <v>883</v>
      </c>
      <c r="AW116" s="45" t="s">
        <v>884</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810</v>
      </c>
      <c r="H117" s="30" t="s">
        <v>810</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885</v>
      </c>
      <c r="U117" s="37" t="s">
        <v>812</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886</v>
      </c>
      <c r="AK117" s="46" t="s">
        <v>887</v>
      </c>
      <c r="AL117" s="42"/>
      <c r="AM117" s="43"/>
      <c r="AN117" s="44" t="s">
        <v>888</v>
      </c>
      <c r="AO117" s="45" t="s">
        <v>888</v>
      </c>
      <c r="AP117" s="44" t="s">
        <v>889</v>
      </c>
      <c r="AQ117" s="45" t="s">
        <v>890</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810</v>
      </c>
      <c r="H118" s="30" t="s">
        <v>810</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891</v>
      </c>
      <c r="T118" s="36" t="s">
        <v>870</v>
      </c>
      <c r="U118" s="37" t="s">
        <v>812</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892</v>
      </c>
      <c r="AK118" s="46" t="s">
        <v>893</v>
      </c>
      <c r="AL118" s="42"/>
      <c r="AM118" s="43"/>
      <c r="AN118" s="44" t="s">
        <v>894</v>
      </c>
      <c r="AO118" s="45" t="s">
        <v>894</v>
      </c>
      <c r="AP118" s="42" t="s">
        <v>870</v>
      </c>
      <c r="AQ118" s="45" t="s">
        <v>871</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810</v>
      </c>
      <c r="H119" s="30" t="s">
        <v>810</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812</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810</v>
      </c>
      <c r="H120" s="30" t="s">
        <v>810</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812</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810</v>
      </c>
      <c r="H121" s="30" t="s">
        <v>810</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812</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854</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810</v>
      </c>
      <c r="H123" s="30" t="s">
        <v>810</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812</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838</v>
      </c>
      <c r="AO123" s="45" t="s">
        <v>838</v>
      </c>
      <c r="AP123" s="44" t="s">
        <v>835</v>
      </c>
      <c r="AQ123" s="45" t="s">
        <v>839</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810</v>
      </c>
      <c r="H124" s="30" t="s">
        <v>810</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811</v>
      </c>
      <c r="U124" s="37" t="s">
        <v>812</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811</v>
      </c>
      <c r="AQ124" s="45" t="s">
        <v>815</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810</v>
      </c>
      <c r="H125" s="30" t="s">
        <v>810</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812</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810</v>
      </c>
      <c r="H126" s="30" t="s">
        <v>810</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812</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810</v>
      </c>
      <c r="H127" s="30" t="s">
        <v>810</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812</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810</v>
      </c>
      <c r="H128" s="30" t="s">
        <v>810</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812</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810</v>
      </c>
      <c r="H129" s="30" t="s">
        <v>810</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835</v>
      </c>
      <c r="U129" s="37" t="s">
        <v>812</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838</v>
      </c>
      <c r="AO129" s="45" t="s">
        <v>838</v>
      </c>
      <c r="AP129" s="42" t="s">
        <v>835</v>
      </c>
      <c r="AQ129" s="45" t="s">
        <v>839</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810</v>
      </c>
      <c r="H130" s="30" t="s">
        <v>810</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812</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816</v>
      </c>
      <c r="AQ130" s="45" t="s">
        <v>819</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854</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810</v>
      </c>
      <c r="H132" s="30" t="s">
        <v>810</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812</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888</v>
      </c>
      <c r="AO132" s="45" t="s">
        <v>888</v>
      </c>
      <c r="AP132" s="42" t="s">
        <v>977</v>
      </c>
      <c r="AQ132" s="45" t="s">
        <v>890</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810</v>
      </c>
      <c r="H133" s="30" t="s">
        <v>810</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812</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810</v>
      </c>
      <c r="H134" s="30" t="s">
        <v>810</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812</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810</v>
      </c>
      <c r="H135" s="30" t="s">
        <v>810</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812</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810</v>
      </c>
      <c r="H136" s="30" t="s">
        <v>810</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812</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810</v>
      </c>
      <c r="H137" s="30" t="s">
        <v>810</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810</v>
      </c>
      <c r="H138" s="30" t="s">
        <v>810</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831</v>
      </c>
      <c r="U138" s="37" t="s">
        <v>812</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831</v>
      </c>
      <c r="AQ138" s="45" t="s">
        <v>832</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810</v>
      </c>
      <c r="H139" s="30" t="s">
        <v>810</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811</v>
      </c>
      <c r="U139" s="37" t="s">
        <v>812</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811</v>
      </c>
      <c r="AQ139" s="45" t="s">
        <v>815</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853</v>
      </c>
      <c r="U140" s="37" t="s">
        <v>854</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857</v>
      </c>
      <c r="AO140" s="45" t="s">
        <v>857</v>
      </c>
      <c r="AP140" s="44" t="s">
        <v>858</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810</v>
      </c>
      <c r="H141" s="30" t="s">
        <v>810</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812</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810</v>
      </c>
      <c r="H142" s="30" t="s">
        <v>810</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831</v>
      </c>
      <c r="U142" s="37" t="s">
        <v>812</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831</v>
      </c>
      <c r="AQ142" s="45" t="s">
        <v>832</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810</v>
      </c>
      <c r="H143" s="30" t="s">
        <v>810</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812</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810</v>
      </c>
      <c r="H144" s="30" t="s">
        <v>810</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812</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816</v>
      </c>
      <c r="AQ144" s="45" t="s">
        <v>819</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810</v>
      </c>
      <c r="H145" s="30" t="s">
        <v>810</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831</v>
      </c>
      <c r="U145" s="37" t="s">
        <v>812</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831</v>
      </c>
      <c r="AQ145" s="45" t="s">
        <v>832</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854</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810</v>
      </c>
      <c r="H147" s="30" t="s">
        <v>810</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812</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845</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810</v>
      </c>
      <c r="H148" s="30" t="s">
        <v>810</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812</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888</v>
      </c>
      <c r="AO148" s="45" t="s">
        <v>888</v>
      </c>
      <c r="AP148" s="44" t="s">
        <v>977</v>
      </c>
      <c r="AQ148" s="45" t="s">
        <v>890</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810</v>
      </c>
      <c r="H149" s="30" t="s">
        <v>810</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831</v>
      </c>
      <c r="U149" s="37" t="s">
        <v>812</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831</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810</v>
      </c>
      <c r="H150" s="30" t="s">
        <v>810</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812</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810</v>
      </c>
      <c r="H151" s="30" t="s">
        <v>810</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810</v>
      </c>
      <c r="H152" s="30" t="s">
        <v>810</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812</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810</v>
      </c>
      <c r="H154" s="30" t="s">
        <v>810</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812</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810</v>
      </c>
      <c r="H156" s="30" t="s">
        <v>810</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812</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810</v>
      </c>
      <c r="H157" s="30" t="s">
        <v>810</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816</v>
      </c>
      <c r="U157" s="37" t="s">
        <v>812</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845</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810</v>
      </c>
      <c r="H158" s="30" t="s">
        <v>810</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812</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810</v>
      </c>
      <c r="H159" s="30" t="s">
        <v>810</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812</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825</v>
      </c>
      <c r="AY159" s="43" t="s">
        <v>826</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810</v>
      </c>
      <c r="H160" s="30" t="s">
        <v>810</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812</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810</v>
      </c>
      <c r="H162" s="30" t="s">
        <v>810</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812</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810</v>
      </c>
      <c r="H163" s="30" t="s">
        <v>810</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812</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825</v>
      </c>
      <c r="AY163" s="45" t="s">
        <v>826</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810</v>
      </c>
      <c r="H165" s="30" t="s">
        <v>810</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812</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854</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810</v>
      </c>
      <c r="H167" s="30" t="s">
        <v>810</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812</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810</v>
      </c>
      <c r="H168" s="30" t="s">
        <v>810</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812</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810</v>
      </c>
      <c r="H169" s="30" t="s">
        <v>810</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835</v>
      </c>
      <c r="U169" s="37" t="s">
        <v>812</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838</v>
      </c>
      <c r="AO169" s="45" t="s">
        <v>838</v>
      </c>
      <c r="AP169" s="42" t="s">
        <v>835</v>
      </c>
      <c r="AQ169" s="45" t="s">
        <v>839</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810</v>
      </c>
      <c r="H170" s="30" t="s">
        <v>810</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816</v>
      </c>
      <c r="U170" s="37" t="s">
        <v>812</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816</v>
      </c>
      <c r="AQ170" s="45" t="s">
        <v>819</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810</v>
      </c>
      <c r="H171" s="30" t="s">
        <v>810</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812</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825</v>
      </c>
      <c r="AY171" s="43" t="s">
        <v>826</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810</v>
      </c>
      <c r="H172" s="30" t="s">
        <v>810</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812</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810</v>
      </c>
      <c r="H173" s="30" t="s">
        <v>810</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835</v>
      </c>
      <c r="U173" s="37" t="s">
        <v>812</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838</v>
      </c>
      <c r="AO173" s="45" t="s">
        <v>838</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810</v>
      </c>
      <c r="H174" s="30" t="s">
        <v>810</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812</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816</v>
      </c>
      <c r="AQ174" s="45" t="s">
        <v>819</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810</v>
      </c>
      <c r="H175" s="30" t="s">
        <v>810</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812</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810</v>
      </c>
      <c r="H176" s="30" t="s">
        <v>810</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812</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810</v>
      </c>
      <c r="H177" s="30" t="s">
        <v>810</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812</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810</v>
      </c>
      <c r="H178" s="30" t="s">
        <v>810</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812</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810</v>
      </c>
      <c r="H179" s="30" t="s">
        <v>810</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812</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812</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810</v>
      </c>
      <c r="H181" s="30" t="s">
        <v>810</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812</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810</v>
      </c>
      <c r="H182" s="30" t="s">
        <v>810</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812</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810</v>
      </c>
      <c r="H183" s="30" t="s">
        <v>810</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812</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810</v>
      </c>
      <c r="H184" s="30" t="s">
        <v>810</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835</v>
      </c>
      <c r="U184" s="37" t="s">
        <v>812</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838</v>
      </c>
      <c r="AO184" s="45" t="s">
        <v>838</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810</v>
      </c>
      <c r="H185" s="30" t="s">
        <v>810</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812</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810</v>
      </c>
      <c r="H186" s="30" t="s">
        <v>810</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812</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838</v>
      </c>
      <c r="AO186" s="45" t="s">
        <v>838</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810</v>
      </c>
      <c r="H187" s="30" t="s">
        <v>810</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812</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810</v>
      </c>
      <c r="H188" s="30" t="s">
        <v>810</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812</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810</v>
      </c>
      <c r="H189" s="30" t="s">
        <v>810</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812</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810</v>
      </c>
      <c r="H190" s="30" t="s">
        <v>810</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812</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832</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854</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863</v>
      </c>
      <c r="AO191" s="45" t="s">
        <v>863</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810</v>
      </c>
      <c r="H192" s="30" t="s">
        <v>810</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812</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854</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854</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810</v>
      </c>
      <c r="H195" s="30" t="s">
        <v>810</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812</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854</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863</v>
      </c>
      <c r="AO196" s="45" t="s">
        <v>863</v>
      </c>
      <c r="AP196" s="44" t="s">
        <v>1254</v>
      </c>
      <c r="AQ196" s="45" t="s">
        <v>865</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810</v>
      </c>
      <c r="H197" s="30" t="s">
        <v>810</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812</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888</v>
      </c>
      <c r="AO197" s="45" t="s">
        <v>888</v>
      </c>
      <c r="AP197" s="44" t="s">
        <v>977</v>
      </c>
      <c r="AQ197" s="45" t="s">
        <v>890</v>
      </c>
      <c r="AR197" s="42"/>
      <c r="AS197" s="43"/>
      <c r="AT197" s="42"/>
      <c r="AU197" s="43"/>
      <c r="AV197" s="42" t="s">
        <v>1277</v>
      </c>
      <c r="AW197" s="45" t="s">
        <v>884</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810</v>
      </c>
      <c r="H198" s="30" t="s">
        <v>810</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812</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810</v>
      </c>
      <c r="H199" s="30" t="s">
        <v>810</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812</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810</v>
      </c>
      <c r="H200" s="30" t="s">
        <v>810</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812</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810</v>
      </c>
      <c r="H201" s="30" t="s">
        <v>810</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812</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810</v>
      </c>
      <c r="H202" s="30" t="s">
        <v>810</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812</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810</v>
      </c>
      <c r="H203" s="30" t="s">
        <v>810</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810</v>
      </c>
      <c r="H204" s="30" t="s">
        <v>810</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812</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810</v>
      </c>
      <c r="H205" s="30" t="s">
        <v>810</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812</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860</v>
      </c>
      <c r="U206" s="37" t="s">
        <v>854</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863</v>
      </c>
      <c r="AO206" s="45" t="s">
        <v>863</v>
      </c>
      <c r="AP206" s="44" t="s">
        <v>864</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810</v>
      </c>
      <c r="H207" s="30" t="s">
        <v>810</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812</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810</v>
      </c>
      <c r="H208" s="30" t="s">
        <v>810</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812</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810</v>
      </c>
      <c r="H209" s="30" t="s">
        <v>810</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812</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825</v>
      </c>
      <c r="AY209" s="43" t="s">
        <v>826</v>
      </c>
      <c r="AZ209" s="42" t="s">
        <v>270</v>
      </c>
      <c r="BA209" s="43" t="s">
        <v>270</v>
      </c>
      <c r="BB209" s="42"/>
      <c r="BC209" s="43"/>
      <c r="BD209" s="42"/>
      <c r="BE209" s="43"/>
    </row>
    <row r="210" ht="42.0" customHeight="1">
      <c r="A210" s="28" t="s">
        <v>56</v>
      </c>
      <c r="B210" s="29" t="s">
        <v>163</v>
      </c>
      <c r="C210" s="29"/>
      <c r="D210" s="28" t="s">
        <v>1345</v>
      </c>
      <c r="E210" s="30">
        <v>208.0</v>
      </c>
      <c r="F210" s="31" t="str">
        <f t="shared" si="1"/>
        <v>Zeppelins</v>
      </c>
      <c r="G210" s="30" t="s">
        <v>810</v>
      </c>
      <c r="H210" s="30" t="s">
        <v>810</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812</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825</v>
      </c>
      <c r="AY210" s="43" t="s">
        <v>826</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812</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812</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1358</v>
      </c>
      <c r="AK213" s="41" t="s">
        <v>1358</v>
      </c>
      <c r="AL213" s="42"/>
      <c r="AM213" s="43"/>
      <c r="AN213" s="44" t="s">
        <v>943</v>
      </c>
      <c r="AO213" s="45" t="s">
        <v>943</v>
      </c>
      <c r="AP213" s="44" t="s">
        <v>1359</v>
      </c>
      <c r="AQ213" s="43"/>
      <c r="AR213" s="44" t="s">
        <v>1360</v>
      </c>
      <c r="AS213" s="43"/>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854</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1362</v>
      </c>
      <c r="AK214" s="41" t="s">
        <v>1362</v>
      </c>
      <c r="AL214" s="42"/>
      <c r="AM214" s="43"/>
      <c r="AN214" s="44" t="s">
        <v>971</v>
      </c>
      <c r="AO214" s="45" t="s">
        <v>971</v>
      </c>
      <c r="AP214" s="44" t="s">
        <v>972</v>
      </c>
      <c r="AQ214" s="43"/>
      <c r="AR214" s="44" t="s">
        <v>1363</v>
      </c>
      <c r="AS214" s="43"/>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854</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1369</v>
      </c>
      <c r="AK216" s="41" t="s">
        <v>1369</v>
      </c>
      <c r="AL216" s="42"/>
      <c r="AM216" s="43"/>
      <c r="AN216" s="44" t="s">
        <v>971</v>
      </c>
      <c r="AO216" s="45" t="s">
        <v>971</v>
      </c>
      <c r="AP216" s="44" t="s">
        <v>1370</v>
      </c>
      <c r="AQ216" s="43"/>
      <c r="AR216" s="44" t="s">
        <v>1371</v>
      </c>
      <c r="AS216" s="43"/>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854</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1374</v>
      </c>
      <c r="AK217" s="41" t="s">
        <v>1374</v>
      </c>
      <c r="AL217" s="42"/>
      <c r="AM217" s="43"/>
      <c r="AN217" s="44" t="s">
        <v>863</v>
      </c>
      <c r="AO217" s="45" t="s">
        <v>863</v>
      </c>
      <c r="AP217" s="44" t="s">
        <v>864</v>
      </c>
      <c r="AQ217" s="43"/>
      <c r="AR217" s="44" t="s">
        <v>1375</v>
      </c>
      <c r="AS217" s="43"/>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854</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1377</v>
      </c>
      <c r="AK218" s="41" t="s">
        <v>1377</v>
      </c>
      <c r="AL218" s="42"/>
      <c r="AM218" s="43"/>
      <c r="AN218" s="42" t="s">
        <v>863</v>
      </c>
      <c r="AO218" s="43" t="s">
        <v>863</v>
      </c>
      <c r="AP218" s="42" t="s">
        <v>864</v>
      </c>
      <c r="AQ218" s="43" t="s">
        <v>1327</v>
      </c>
      <c r="AR218" s="42" t="s">
        <v>1378</v>
      </c>
      <c r="AS218" s="43"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1382</v>
      </c>
      <c r="AK219" s="41" t="s">
        <v>1382</v>
      </c>
      <c r="AL219" s="42"/>
      <c r="AM219" s="43"/>
      <c r="AN219" s="42" t="s">
        <v>1383</v>
      </c>
      <c r="AO219" s="43"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812</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4"/>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1405</v>
      </c>
      <c r="AK224" s="46" t="s">
        <v>1405</v>
      </c>
      <c r="AL224" s="42"/>
      <c r="AM224" s="43"/>
      <c r="AN224" s="44" t="s">
        <v>302</v>
      </c>
      <c r="AO224" s="45" t="s">
        <v>302</v>
      </c>
      <c r="AP224" s="44" t="s">
        <v>1406</v>
      </c>
      <c r="AQ224" s="43"/>
      <c r="AR224" s="42"/>
      <c r="AS224" s="43"/>
      <c r="AT224" s="42"/>
      <c r="AU224" s="43"/>
      <c r="AV224" s="44" t="s">
        <v>1407</v>
      </c>
      <c r="AW224" s="43"/>
      <c r="AX224" s="42"/>
      <c r="AY224" s="43"/>
      <c r="AZ224" s="42"/>
      <c r="BA224" s="43"/>
      <c r="BB224" s="42"/>
      <c r="BC224" s="43"/>
      <c r="BD224" s="42"/>
      <c r="BE224" s="43"/>
    </row>
    <row r="225" ht="42.0" customHeight="1">
      <c r="A225" s="28" t="s">
        <v>53</v>
      </c>
      <c r="B225" s="29" t="s">
        <v>1399</v>
      </c>
      <c r="C225" s="37" t="s">
        <v>250</v>
      </c>
      <c r="D225" s="33"/>
      <c r="E225" s="34" t="s">
        <v>1408</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1409</v>
      </c>
      <c r="AK225" s="46" t="s">
        <v>1409</v>
      </c>
      <c r="AL225" s="42"/>
      <c r="AM225" s="43"/>
      <c r="AN225" s="44" t="s">
        <v>545</v>
      </c>
      <c r="AO225" s="45" t="s">
        <v>545</v>
      </c>
      <c r="AP225" s="44" t="s">
        <v>542</v>
      </c>
      <c r="AQ225" s="45" t="s">
        <v>1410</v>
      </c>
      <c r="AR225" s="42"/>
      <c r="AS225" s="43"/>
      <c r="AT225" s="42"/>
      <c r="AU225" s="43"/>
      <c r="AV225" s="44" t="s">
        <v>1407</v>
      </c>
      <c r="AW225" s="43"/>
      <c r="AX225" s="42"/>
      <c r="AY225" s="43"/>
      <c r="AZ225" s="42"/>
      <c r="BA225" s="43"/>
      <c r="BB225" s="42"/>
      <c r="BC225" s="43"/>
      <c r="BD225" s="42"/>
      <c r="BE225" s="43"/>
    </row>
    <row r="226" ht="42.0" customHeight="1">
      <c r="A226" s="28" t="s">
        <v>53</v>
      </c>
      <c r="B226" s="29" t="s">
        <v>1399</v>
      </c>
      <c r="C226" s="37" t="s">
        <v>239</v>
      </c>
      <c r="D226" s="33"/>
      <c r="E226" s="34" t="s">
        <v>1411</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1412</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1413</v>
      </c>
      <c r="AK226" s="46" t="s">
        <v>1413</v>
      </c>
      <c r="AL226" s="42"/>
      <c r="AM226" s="43"/>
      <c r="AN226" s="44" t="s">
        <v>1414</v>
      </c>
      <c r="AO226" s="45" t="s">
        <v>1414</v>
      </c>
      <c r="AP226" s="44" t="s">
        <v>1415</v>
      </c>
      <c r="AQ226" s="43"/>
      <c r="AR226" s="42"/>
      <c r="AS226" s="43"/>
      <c r="AT226" s="42"/>
      <c r="AU226" s="43"/>
      <c r="AV226" s="44" t="s">
        <v>1416</v>
      </c>
      <c r="AW226" s="43"/>
      <c r="AX226" s="42"/>
      <c r="AY226" s="43"/>
      <c r="AZ226" s="42"/>
      <c r="BA226" s="43"/>
      <c r="BB226" s="42"/>
      <c r="BC226" s="43"/>
      <c r="BD226" s="42"/>
      <c r="BE226" s="43"/>
    </row>
    <row r="227" ht="42.0" customHeight="1">
      <c r="A227" s="28" t="s">
        <v>55</v>
      </c>
      <c r="B227" s="29" t="s">
        <v>1399</v>
      </c>
      <c r="C227" s="37" t="s">
        <v>250</v>
      </c>
      <c r="D227" s="33"/>
      <c r="E227" s="34" t="s">
        <v>1417</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1418</v>
      </c>
      <c r="AK227" s="46" t="s">
        <v>1418</v>
      </c>
      <c r="AL227" s="42"/>
      <c r="AM227" s="43"/>
      <c r="AN227" s="44" t="s">
        <v>237</v>
      </c>
      <c r="AO227" s="45" t="s">
        <v>237</v>
      </c>
      <c r="AP227" s="44" t="s">
        <v>234</v>
      </c>
      <c r="AQ227" s="43"/>
      <c r="AR227" s="44" t="s">
        <v>1419</v>
      </c>
      <c r="AS227" s="45" t="s">
        <v>1419</v>
      </c>
      <c r="AT227" s="44" t="s">
        <v>1420</v>
      </c>
      <c r="AU227" s="43"/>
      <c r="AV227" s="44" t="s">
        <v>1416</v>
      </c>
      <c r="AW227" s="43"/>
      <c r="AX227" s="42"/>
      <c r="AY227" s="43"/>
      <c r="AZ227" s="42"/>
      <c r="BA227" s="43"/>
      <c r="BB227" s="44" t="s">
        <v>1421</v>
      </c>
      <c r="BC227" s="45" t="s">
        <v>1421</v>
      </c>
      <c r="BD227" s="42"/>
      <c r="BE227" s="43"/>
    </row>
    <row r="228" ht="42.0" customHeight="1">
      <c r="A228" s="28" t="s">
        <v>53</v>
      </c>
      <c r="B228" s="29" t="s">
        <v>1399</v>
      </c>
      <c r="C228" s="29"/>
      <c r="D228" s="33"/>
      <c r="E228" s="34" t="s">
        <v>1422</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1423</v>
      </c>
      <c r="AK228" s="41"/>
      <c r="AL228" s="42"/>
      <c r="AM228" s="43"/>
      <c r="AN228" s="44" t="s">
        <v>1424</v>
      </c>
      <c r="AO228" s="45" t="s">
        <v>1424</v>
      </c>
      <c r="AP228" s="44" t="s">
        <v>1425</v>
      </c>
      <c r="AQ228" s="43"/>
      <c r="AR228" s="42"/>
      <c r="AS228" s="43"/>
      <c r="AT228" s="42"/>
      <c r="AU228" s="43"/>
      <c r="AV228" s="44" t="s">
        <v>1426</v>
      </c>
      <c r="AW228" s="43"/>
      <c r="AX228" s="42"/>
      <c r="AY228" s="43"/>
      <c r="AZ228" s="42"/>
      <c r="BA228" s="43"/>
      <c r="BB228" s="42"/>
      <c r="BC228" s="43"/>
      <c r="BD228" s="42"/>
      <c r="BE228" s="43"/>
    </row>
    <row r="229" ht="42.0" customHeight="1">
      <c r="A229" s="28" t="s">
        <v>53</v>
      </c>
      <c r="B229" s="29" t="s">
        <v>1399</v>
      </c>
      <c r="C229" s="29"/>
      <c r="D229" s="28"/>
      <c r="E229" s="30" t="s">
        <v>1427</v>
      </c>
      <c r="F229" s="31" t="str">
        <f t="shared" si="1"/>
        <v>Communications Streamlining</v>
      </c>
      <c r="G229" s="30" t="s">
        <v>1428</v>
      </c>
      <c r="H229" s="30" t="s">
        <v>1428</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1429</v>
      </c>
      <c r="AK229" s="46" t="s">
        <v>1430</v>
      </c>
      <c r="AL229" s="42"/>
      <c r="AM229" s="43"/>
      <c r="AN229" s="44" t="s">
        <v>1431</v>
      </c>
      <c r="AO229" s="45" t="s">
        <v>1431</v>
      </c>
      <c r="AP229" s="44" t="s">
        <v>1432</v>
      </c>
      <c r="AQ229" s="45" t="s">
        <v>1433</v>
      </c>
      <c r="AR229" s="42"/>
      <c r="AS229" s="43"/>
      <c r="AT229" s="42"/>
      <c r="AU229" s="43"/>
      <c r="AV229" s="44" t="s">
        <v>1434</v>
      </c>
      <c r="AW229" s="45" t="s">
        <v>1435</v>
      </c>
      <c r="AX229" s="42"/>
      <c r="AY229" s="43"/>
      <c r="AZ229" s="42"/>
      <c r="BA229" s="43"/>
      <c r="BB229" s="42"/>
      <c r="BC229" s="43"/>
      <c r="BD229" s="42"/>
      <c r="BE229" s="43"/>
    </row>
    <row r="230" ht="42.0" customHeight="1">
      <c r="A230" s="28" t="s">
        <v>53</v>
      </c>
      <c r="B230" s="29" t="s">
        <v>1399</v>
      </c>
      <c r="C230" s="29"/>
      <c r="D230" s="28"/>
      <c r="E230" s="30" t="s">
        <v>1436</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1437</v>
      </c>
      <c r="AK230" s="46" t="s">
        <v>1438</v>
      </c>
      <c r="AL230" s="42"/>
      <c r="AM230" s="43"/>
      <c r="AN230" s="44" t="s">
        <v>1439</v>
      </c>
      <c r="AO230" s="45" t="s">
        <v>1439</v>
      </c>
      <c r="AP230" s="44" t="s">
        <v>1440</v>
      </c>
      <c r="AQ230" s="45" t="s">
        <v>1441</v>
      </c>
      <c r="AR230" s="42"/>
      <c r="AS230" s="43"/>
      <c r="AT230" s="42"/>
      <c r="AU230" s="43"/>
      <c r="AV230" s="42"/>
      <c r="AW230" s="43"/>
      <c r="AX230" s="42"/>
      <c r="AY230" s="43"/>
      <c r="AZ230" s="42"/>
      <c r="BA230" s="43"/>
      <c r="BB230" s="44" t="s">
        <v>1442</v>
      </c>
      <c r="BC230" s="43"/>
      <c r="BD230" s="42"/>
      <c r="BE230" s="43"/>
    </row>
    <row r="231" ht="42.0" customHeight="1">
      <c r="A231" s="28" t="s">
        <v>53</v>
      </c>
      <c r="B231" s="29" t="s">
        <v>1399</v>
      </c>
      <c r="C231" s="29"/>
      <c r="D231" s="33"/>
      <c r="E231" s="30" t="s">
        <v>1443</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1444</v>
      </c>
      <c r="AK231" s="46" t="s">
        <v>1445</v>
      </c>
      <c r="AL231" s="42"/>
      <c r="AM231" s="43"/>
      <c r="AN231" s="44" t="s">
        <v>1446</v>
      </c>
      <c r="AO231" s="45" t="s">
        <v>1446</v>
      </c>
      <c r="AP231" s="44" t="s">
        <v>1447</v>
      </c>
      <c r="AQ231" s="45" t="s">
        <v>1448</v>
      </c>
      <c r="AR231" s="42"/>
      <c r="AS231" s="43"/>
      <c r="AT231" s="42"/>
      <c r="AU231" s="43"/>
      <c r="AV231" s="42"/>
      <c r="AW231" s="43"/>
      <c r="AX231" s="42"/>
      <c r="AY231" s="43"/>
      <c r="AZ231" s="42"/>
      <c r="BA231" s="43"/>
      <c r="BB231" s="44" t="s">
        <v>1449</v>
      </c>
      <c r="BC231" s="45" t="s">
        <v>1449</v>
      </c>
      <c r="BD231" s="42"/>
      <c r="BE231" s="43"/>
    </row>
    <row r="232" ht="42.0" customHeight="1">
      <c r="A232" s="28" t="s">
        <v>53</v>
      </c>
      <c r="B232" s="29" t="s">
        <v>1399</v>
      </c>
      <c r="C232" s="29"/>
      <c r="D232" s="33"/>
      <c r="E232" s="30" t="s">
        <v>1450</v>
      </c>
      <c r="F232" s="31" t="str">
        <f t="shared" si="1"/>
        <v>Impact Analysis</v>
      </c>
      <c r="G232" s="30" t="s">
        <v>1451</v>
      </c>
      <c r="H232" s="30" t="s">
        <v>1451</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1452</v>
      </c>
      <c r="AK232" s="46" t="s">
        <v>1453</v>
      </c>
      <c r="AL232" s="42"/>
      <c r="AM232" s="43"/>
      <c r="AN232" s="44" t="s">
        <v>1454</v>
      </c>
      <c r="AO232" s="45" t="s">
        <v>1454</v>
      </c>
      <c r="AP232" s="44" t="s">
        <v>1455</v>
      </c>
      <c r="AQ232" s="45" t="s">
        <v>1456</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1457</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1458</v>
      </c>
      <c r="AK233" s="46" t="s">
        <v>1459</v>
      </c>
      <c r="AL233" s="42"/>
      <c r="AM233" s="43"/>
      <c r="AN233" s="44" t="s">
        <v>545</v>
      </c>
      <c r="AO233" s="45" t="s">
        <v>545</v>
      </c>
      <c r="AP233" s="44" t="s">
        <v>1460</v>
      </c>
      <c r="AQ233" s="45" t="s">
        <v>546</v>
      </c>
      <c r="AR233" s="42"/>
      <c r="AS233" s="43"/>
      <c r="AT233" s="42"/>
      <c r="AU233" s="43"/>
      <c r="AV233" s="44" t="s">
        <v>1461</v>
      </c>
      <c r="AW233" s="45" t="s">
        <v>1462</v>
      </c>
      <c r="AX233" s="42"/>
      <c r="AY233" s="43"/>
      <c r="AZ233" s="42"/>
      <c r="BA233" s="43"/>
      <c r="BB233" s="42"/>
      <c r="BC233" s="43"/>
      <c r="BD233" s="42"/>
      <c r="BE233" s="43"/>
    </row>
    <row r="234" ht="42.0" customHeight="1">
      <c r="A234" s="28" t="s">
        <v>53</v>
      </c>
      <c r="B234" s="29" t="s">
        <v>1399</v>
      </c>
      <c r="C234" s="29"/>
      <c r="D234" s="33"/>
      <c r="E234" s="30" t="s">
        <v>1463</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1464</v>
      </c>
      <c r="AK234" s="46" t="s">
        <v>1465</v>
      </c>
      <c r="AL234" s="42"/>
      <c r="AM234" s="43"/>
      <c r="AN234" s="44" t="s">
        <v>1466</v>
      </c>
      <c r="AO234" s="45" t="s">
        <v>1467</v>
      </c>
      <c r="AP234" s="44" t="s">
        <v>1468</v>
      </c>
      <c r="AQ234" s="45" t="s">
        <v>1469</v>
      </c>
      <c r="AR234" s="42"/>
      <c r="AS234" s="43"/>
      <c r="AT234" s="42"/>
      <c r="AU234" s="43"/>
      <c r="AV234" s="44" t="s">
        <v>1470</v>
      </c>
      <c r="AW234" s="45" t="s">
        <v>1471</v>
      </c>
      <c r="AX234" s="42"/>
      <c r="AY234" s="43"/>
      <c r="AZ234" s="42"/>
      <c r="BA234" s="43"/>
      <c r="BB234" s="44" t="s">
        <v>1472</v>
      </c>
      <c r="BC234" s="45" t="s">
        <v>1472</v>
      </c>
      <c r="BD234" s="44" t="s">
        <v>1473</v>
      </c>
      <c r="BE234" s="45" t="s">
        <v>1473</v>
      </c>
    </row>
    <row r="235" ht="42.0" customHeight="1">
      <c r="A235" s="28" t="s">
        <v>53</v>
      </c>
      <c r="B235" s="29" t="s">
        <v>1399</v>
      </c>
      <c r="C235" s="29"/>
      <c r="D235" s="33"/>
      <c r="E235" s="30" t="s">
        <v>1474</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1475</v>
      </c>
      <c r="AK235" s="46" t="s">
        <v>1476</v>
      </c>
      <c r="AL235" s="42"/>
      <c r="AM235" s="43"/>
      <c r="AN235" s="44" t="s">
        <v>1477</v>
      </c>
      <c r="AO235" s="45" t="s">
        <v>1477</v>
      </c>
      <c r="AP235" s="44" t="s">
        <v>1478</v>
      </c>
      <c r="AQ235" s="45" t="s">
        <v>1479</v>
      </c>
      <c r="AR235" s="42"/>
      <c r="AS235" s="43"/>
      <c r="AT235" s="42"/>
      <c r="AU235" s="43"/>
      <c r="AV235" s="44" t="s">
        <v>1461</v>
      </c>
      <c r="AW235" s="45" t="s">
        <v>1462</v>
      </c>
      <c r="AX235" s="42"/>
      <c r="AY235" s="43"/>
      <c r="AZ235" s="42"/>
      <c r="BA235" s="43"/>
      <c r="BB235" s="44" t="s">
        <v>1480</v>
      </c>
      <c r="BC235" s="45" t="s">
        <v>1480</v>
      </c>
      <c r="BD235" s="42"/>
      <c r="BE235" s="43"/>
    </row>
    <row r="236" ht="42.0" customHeight="1">
      <c r="A236" s="28" t="s">
        <v>53</v>
      </c>
      <c r="B236" s="29" t="s">
        <v>1399</v>
      </c>
      <c r="C236" s="29"/>
      <c r="D236" s="33"/>
      <c r="E236" s="30" t="s">
        <v>1481</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1482</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1483</v>
      </c>
      <c r="AK236" s="46" t="s">
        <v>1484</v>
      </c>
      <c r="AL236" s="42"/>
      <c r="AM236" s="43"/>
      <c r="AN236" s="44" t="s">
        <v>1485</v>
      </c>
      <c r="AO236" s="45" t="s">
        <v>1485</v>
      </c>
      <c r="AP236" s="44" t="s">
        <v>1486</v>
      </c>
      <c r="AQ236" s="45" t="s">
        <v>1487</v>
      </c>
      <c r="AR236" s="42"/>
      <c r="AS236" s="43"/>
      <c r="AT236" s="42"/>
      <c r="AU236" s="43"/>
      <c r="AV236" s="42"/>
      <c r="AW236" s="43"/>
      <c r="AX236" s="42" t="s">
        <v>1036</v>
      </c>
      <c r="AY236" s="43" t="s">
        <v>1037</v>
      </c>
      <c r="AZ236" s="42" t="s">
        <v>1038</v>
      </c>
      <c r="BA236" s="43"/>
      <c r="BB236" s="44" t="s">
        <v>1488</v>
      </c>
      <c r="BC236" s="45" t="s">
        <v>1488</v>
      </c>
      <c r="BD236" s="42"/>
      <c r="BE236" s="43"/>
    </row>
    <row r="237" ht="42.0" customHeight="1">
      <c r="A237" s="28" t="s">
        <v>53</v>
      </c>
      <c r="B237" s="29" t="s">
        <v>1399</v>
      </c>
      <c r="C237" s="29"/>
      <c r="D237" s="33"/>
      <c r="E237" s="30" t="s">
        <v>1489</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1490</v>
      </c>
      <c r="AK237" s="46" t="s">
        <v>1491</v>
      </c>
      <c r="AL237" s="42"/>
      <c r="AM237" s="43"/>
      <c r="AN237" s="44" t="s">
        <v>1492</v>
      </c>
      <c r="AO237" s="45" t="s">
        <v>1492</v>
      </c>
      <c r="AP237" s="44" t="s">
        <v>1493</v>
      </c>
      <c r="AQ237" s="45" t="s">
        <v>1494</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1495</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1496</v>
      </c>
      <c r="AK238" s="46" t="s">
        <v>1497</v>
      </c>
      <c r="AL238" s="42"/>
      <c r="AM238" s="43"/>
      <c r="AN238" s="42"/>
      <c r="AO238" s="43"/>
      <c r="AP238" s="42"/>
      <c r="AQ238" s="43"/>
      <c r="AR238" s="42"/>
      <c r="AS238" s="43"/>
      <c r="AT238" s="42"/>
      <c r="AU238" s="43"/>
      <c r="AV238" s="44" t="s">
        <v>1498</v>
      </c>
      <c r="AW238" s="45" t="s">
        <v>1499</v>
      </c>
      <c r="AX238" s="42"/>
      <c r="AY238" s="43"/>
      <c r="AZ238" s="42"/>
      <c r="BA238" s="43"/>
      <c r="BB238" s="42"/>
      <c r="BC238" s="43"/>
      <c r="BD238" s="42"/>
      <c r="BE238" s="43"/>
    </row>
    <row r="239" ht="42.0" customHeight="1">
      <c r="A239" s="28" t="s">
        <v>53</v>
      </c>
      <c r="B239" s="29" t="s">
        <v>1399</v>
      </c>
      <c r="C239" s="29"/>
      <c r="D239" s="28"/>
      <c r="E239" s="30" t="s">
        <v>1500</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1501</v>
      </c>
      <c r="AK239" s="46" t="s">
        <v>1502</v>
      </c>
      <c r="AL239" s="42"/>
      <c r="AM239" s="43"/>
      <c r="AN239" s="42"/>
      <c r="AO239" s="43"/>
      <c r="AP239" s="42"/>
      <c r="AQ239" s="43"/>
      <c r="AR239" s="42"/>
      <c r="AS239" s="43"/>
      <c r="AT239" s="42"/>
      <c r="AU239" s="43"/>
      <c r="AV239" s="44" t="s">
        <v>1503</v>
      </c>
      <c r="AW239" s="45" t="s">
        <v>1504</v>
      </c>
      <c r="AX239" s="42"/>
      <c r="AY239" s="43"/>
      <c r="AZ239" s="42"/>
      <c r="BA239" s="43"/>
      <c r="BB239" s="42"/>
      <c r="BC239" s="43"/>
      <c r="BD239" s="42"/>
      <c r="BE239" s="43"/>
    </row>
    <row r="240" ht="42.0" customHeight="1">
      <c r="A240" s="28" t="s">
        <v>53</v>
      </c>
      <c r="B240" s="29" t="s">
        <v>1399</v>
      </c>
      <c r="C240" s="29"/>
      <c r="D240" s="33"/>
      <c r="E240" s="30" t="s">
        <v>1505</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1506</v>
      </c>
      <c r="AK240" s="46" t="s">
        <v>1507</v>
      </c>
      <c r="AL240" s="42"/>
      <c r="AM240" s="43"/>
      <c r="AN240" s="42"/>
      <c r="AO240" s="43"/>
      <c r="AP240" s="42"/>
      <c r="AQ240" s="43"/>
      <c r="AR240" s="42"/>
      <c r="AS240" s="43"/>
      <c r="AT240" s="42"/>
      <c r="AU240" s="43"/>
      <c r="AV240" s="44" t="s">
        <v>1508</v>
      </c>
      <c r="AW240" s="45" t="s">
        <v>1509</v>
      </c>
      <c r="AX240" s="42"/>
      <c r="AY240" s="43"/>
      <c r="AZ240" s="42"/>
      <c r="BA240" s="43"/>
      <c r="BB240" s="42"/>
      <c r="BC240" s="43"/>
      <c r="BD240" s="42"/>
      <c r="BE240" s="43"/>
    </row>
    <row r="241" ht="42.0" customHeight="1">
      <c r="A241" s="28" t="s">
        <v>53</v>
      </c>
      <c r="B241" s="29" t="s">
        <v>1399</v>
      </c>
      <c r="C241" s="29"/>
      <c r="D241" s="33"/>
      <c r="E241" s="30" t="s">
        <v>1510</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1511</v>
      </c>
      <c r="AK241" s="46" t="s">
        <v>1512</v>
      </c>
      <c r="AL241" s="42"/>
      <c r="AM241" s="43"/>
      <c r="AN241" s="42"/>
      <c r="AO241" s="43"/>
      <c r="AP241" s="42"/>
      <c r="AQ241" s="43"/>
      <c r="AR241" s="42"/>
      <c r="AS241" s="43"/>
      <c r="AT241" s="42"/>
      <c r="AU241" s="43"/>
      <c r="AV241" s="44" t="s">
        <v>1513</v>
      </c>
      <c r="AW241" s="45" t="s">
        <v>1514</v>
      </c>
      <c r="AX241" s="44" t="s">
        <v>640</v>
      </c>
      <c r="AY241" s="45" t="s">
        <v>415</v>
      </c>
      <c r="AZ241" s="44" t="s">
        <v>227</v>
      </c>
      <c r="BA241" s="43"/>
      <c r="BB241" s="42"/>
      <c r="BC241" s="43"/>
      <c r="BD241" s="42"/>
      <c r="BE241" s="43"/>
    </row>
    <row r="242" ht="42.0" customHeight="1">
      <c r="A242" s="28" t="s">
        <v>53</v>
      </c>
      <c r="B242" s="29" t="s">
        <v>1399</v>
      </c>
      <c r="C242" s="29"/>
      <c r="D242" s="33"/>
      <c r="E242" s="30" t="s">
        <v>1515</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1516</v>
      </c>
      <c r="AK242" s="46" t="s">
        <v>1517</v>
      </c>
      <c r="AL242" s="42"/>
      <c r="AM242" s="43"/>
      <c r="AN242" s="42"/>
      <c r="AO242" s="43"/>
      <c r="AP242" s="42"/>
      <c r="AQ242" s="43"/>
      <c r="AR242" s="42"/>
      <c r="AS242" s="43"/>
      <c r="AT242" s="42"/>
      <c r="AU242" s="43"/>
      <c r="AV242" s="44" t="s">
        <v>1518</v>
      </c>
      <c r="AW242" s="45" t="s">
        <v>1519</v>
      </c>
      <c r="AX242" s="42"/>
      <c r="AY242" s="43"/>
      <c r="AZ242" s="42"/>
      <c r="BA242" s="43"/>
      <c r="BB242" s="42"/>
      <c r="BC242" s="43"/>
      <c r="BD242" s="42"/>
      <c r="BE242" s="43"/>
    </row>
    <row r="243" ht="42.0" customHeight="1">
      <c r="A243" s="28" t="s">
        <v>56</v>
      </c>
      <c r="B243" s="29" t="s">
        <v>1399</v>
      </c>
      <c r="C243" s="29"/>
      <c r="D243" s="28" t="s">
        <v>1520</v>
      </c>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810</v>
      </c>
      <c r="H245" s="30" t="s">
        <v>810</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812</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810</v>
      </c>
      <c r="H246" s="30" t="s">
        <v>810</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812</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1541</v>
      </c>
      <c r="AO246" s="45" t="s">
        <v>1541</v>
      </c>
      <c r="AP246" s="44" t="s">
        <v>835</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854</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810</v>
      </c>
      <c r="H248" s="30" t="s">
        <v>810</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812</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854</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810</v>
      </c>
      <c r="H250" s="30" t="s">
        <v>810</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812</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810</v>
      </c>
      <c r="H251" s="30" t="s">
        <v>810</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812</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1566</v>
      </c>
      <c r="AK251" s="46" t="s">
        <v>1567</v>
      </c>
      <c r="AL251" s="42"/>
      <c r="AM251" s="43"/>
      <c r="AN251" s="44" t="s">
        <v>1568</v>
      </c>
      <c r="AO251" s="45" t="s">
        <v>1568</v>
      </c>
      <c r="AP251" s="44" t="s">
        <v>1569</v>
      </c>
      <c r="AQ251" s="45" t="s">
        <v>1570</v>
      </c>
      <c r="AR251" s="42"/>
      <c r="AS251" s="43"/>
      <c r="AT251" s="42"/>
      <c r="AU251" s="43"/>
      <c r="AV251" s="44" t="s">
        <v>1543</v>
      </c>
      <c r="AW251" s="45" t="s">
        <v>1462</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810</v>
      </c>
      <c r="H252" s="30" t="s">
        <v>810</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812</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1572</v>
      </c>
      <c r="AK252" s="46" t="s">
        <v>1573</v>
      </c>
      <c r="AL252" s="42"/>
      <c r="AM252" s="43"/>
      <c r="AN252" s="44" t="s">
        <v>910</v>
      </c>
      <c r="AO252" s="45" t="s">
        <v>910</v>
      </c>
      <c r="AP252" s="44" t="s">
        <v>911</v>
      </c>
      <c r="AQ252" s="45" t="s">
        <v>953</v>
      </c>
      <c r="AR252" s="42"/>
      <c r="AS252" s="43"/>
      <c r="AT252" s="42"/>
      <c r="AU252" s="43"/>
      <c r="AV252" s="44" t="s">
        <v>1543</v>
      </c>
      <c r="AW252" s="45" t="s">
        <v>1462</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810</v>
      </c>
      <c r="H253" s="30" t="s">
        <v>810</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V2</v>
      </c>
      <c r="G254" s="30" t="s">
        <v>810</v>
      </c>
      <c r="H254" s="30" t="s">
        <v>810</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810</v>
      </c>
      <c r="H255" s="30" t="s">
        <v>810</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812</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1585</v>
      </c>
      <c r="AK255" s="46" t="s">
        <v>1586</v>
      </c>
      <c r="AL255" s="42"/>
      <c r="AM255" s="43"/>
      <c r="AN255" s="44" t="s">
        <v>1587</v>
      </c>
      <c r="AO255" s="45" t="s">
        <v>1587</v>
      </c>
      <c r="AP255" s="44" t="s">
        <v>1588</v>
      </c>
      <c r="AQ255" s="45" t="s">
        <v>1589</v>
      </c>
      <c r="AR255" s="42"/>
      <c r="AS255" s="43"/>
      <c r="AT255" s="42"/>
      <c r="AU255" s="43"/>
      <c r="AV255" s="44" t="s">
        <v>1543</v>
      </c>
      <c r="AW255" s="45" t="s">
        <v>1462</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854</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1591</v>
      </c>
      <c r="AK256" s="46" t="s">
        <v>1592</v>
      </c>
      <c r="AL256" s="42"/>
      <c r="AM256" s="43"/>
      <c r="AN256" s="44" t="s">
        <v>857</v>
      </c>
      <c r="AO256" s="45" t="s">
        <v>857</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810</v>
      </c>
      <c r="H257" s="30" t="s">
        <v>810</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812</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810</v>
      </c>
      <c r="H258" s="30" t="s">
        <v>810</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812</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1601</v>
      </c>
      <c r="AK258" s="46" t="s">
        <v>1602</v>
      </c>
      <c r="AL258" s="42"/>
      <c r="AM258" s="43"/>
      <c r="AN258" s="44" t="s">
        <v>1421</v>
      </c>
      <c r="AO258" s="45" t="s">
        <v>1421</v>
      </c>
      <c r="AP258" s="44" t="s">
        <v>1603</v>
      </c>
      <c r="AQ258" s="45" t="s">
        <v>1604</v>
      </c>
      <c r="AR258" s="42"/>
      <c r="AS258" s="43"/>
      <c r="AT258" s="42"/>
      <c r="AU258" s="43"/>
      <c r="AV258" s="44" t="s">
        <v>1543</v>
      </c>
      <c r="AW258" s="45" t="s">
        <v>1462</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854</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1606</v>
      </c>
      <c r="AK259" s="46" t="s">
        <v>1607</v>
      </c>
      <c r="AL259" s="42"/>
      <c r="AM259" s="43"/>
      <c r="AN259" s="44" t="s">
        <v>863</v>
      </c>
      <c r="AO259" s="45" t="s">
        <v>863</v>
      </c>
      <c r="AP259" s="44" t="s">
        <v>1608</v>
      </c>
      <c r="AQ259" s="45" t="s">
        <v>865</v>
      </c>
      <c r="AR259" s="42"/>
      <c r="AS259" s="43"/>
      <c r="AT259" s="42"/>
      <c r="AU259" s="43"/>
      <c r="AV259" s="44" t="s">
        <v>1543</v>
      </c>
      <c r="AW259" s="45" t="s">
        <v>1462</v>
      </c>
      <c r="AX259" s="42"/>
      <c r="AY259" s="43"/>
      <c r="AZ259" s="42"/>
      <c r="BA259" s="43"/>
      <c r="BB259" s="42"/>
      <c r="BC259" s="43"/>
      <c r="BD259" s="42"/>
      <c r="BE259" s="43"/>
    </row>
    <row r="260" ht="42.0" customHeight="1">
      <c r="A260" s="28" t="s">
        <v>56</v>
      </c>
      <c r="B260" s="29" t="s">
        <v>1399</v>
      </c>
      <c r="C260" s="29"/>
      <c r="D260" s="28" t="s">
        <v>1520</v>
      </c>
      <c r="E260" s="30" t="s">
        <v>1609</v>
      </c>
      <c r="F260" s="31" t="str">
        <f t="shared" si="1"/>
        <v>Award Winning Reflector Material</v>
      </c>
      <c r="G260" s="30" t="s">
        <v>810</v>
      </c>
      <c r="H260" s="30" t="s">
        <v>810</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812</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810</v>
      </c>
      <c r="H261" s="30" t="s">
        <v>810</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812</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1615</v>
      </c>
      <c r="AK261" s="46" t="s">
        <v>1616</v>
      </c>
      <c r="AL261" s="42"/>
      <c r="AM261" s="43"/>
      <c r="AN261" s="44" t="s">
        <v>1021</v>
      </c>
      <c r="AO261" s="45" t="s">
        <v>1021</v>
      </c>
      <c r="AP261" s="44" t="s">
        <v>1285</v>
      </c>
      <c r="AQ261" s="45" t="s">
        <v>1617</v>
      </c>
      <c r="AR261" s="42"/>
      <c r="AS261" s="43"/>
      <c r="AT261" s="42"/>
      <c r="AU261" s="43"/>
      <c r="AV261" s="44" t="s">
        <v>1543</v>
      </c>
      <c r="AW261" s="45" t="s">
        <v>1462</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810</v>
      </c>
      <c r="H262" s="30" t="s">
        <v>810</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812</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1619</v>
      </c>
      <c r="AK262" s="46" t="s">
        <v>1620</v>
      </c>
      <c r="AL262" s="42"/>
      <c r="AM262" s="43"/>
      <c r="AN262" s="44" t="s">
        <v>910</v>
      </c>
      <c r="AO262" s="45" t="s">
        <v>910</v>
      </c>
      <c r="AP262" s="44" t="s">
        <v>1621</v>
      </c>
      <c r="AQ262" s="45" t="s">
        <v>1622</v>
      </c>
      <c r="AR262" s="44"/>
      <c r="AS262" s="45"/>
      <c r="AT262" s="44"/>
      <c r="AU262" s="45"/>
      <c r="AV262" s="44" t="s">
        <v>1426</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810</v>
      </c>
      <c r="H263" s="30" t="s">
        <v>810</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812</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1625</v>
      </c>
      <c r="AK263" s="46" t="s">
        <v>1626</v>
      </c>
      <c r="AL263" s="42"/>
      <c r="AM263" s="43"/>
      <c r="AN263" s="44" t="s">
        <v>377</v>
      </c>
      <c r="AO263" s="45" t="s">
        <v>377</v>
      </c>
      <c r="AP263" s="44" t="s">
        <v>816</v>
      </c>
      <c r="AQ263" s="45" t="s">
        <v>819</v>
      </c>
      <c r="AR263" s="42"/>
      <c r="AS263" s="43"/>
      <c r="AT263" s="42"/>
      <c r="AU263" s="43"/>
      <c r="AV263" s="44" t="s">
        <v>1543</v>
      </c>
      <c r="AW263" s="45" t="s">
        <v>1462</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810</v>
      </c>
      <c r="H264" s="30" t="s">
        <v>810</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812</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1629</v>
      </c>
      <c r="AK264" s="46" t="s">
        <v>1630</v>
      </c>
      <c r="AL264" s="42"/>
      <c r="AM264" s="43"/>
      <c r="AN264" s="44" t="s">
        <v>888</v>
      </c>
      <c r="AO264" s="45" t="s">
        <v>888</v>
      </c>
      <c r="AP264" s="44" t="s">
        <v>889</v>
      </c>
      <c r="AQ264" s="45" t="s">
        <v>890</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810</v>
      </c>
      <c r="H265" s="30" t="s">
        <v>810</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812</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1633</v>
      </c>
      <c r="AK265" s="46" t="s">
        <v>1634</v>
      </c>
      <c r="AL265" s="42"/>
      <c r="AM265" s="43"/>
      <c r="AN265" s="44" t="s">
        <v>377</v>
      </c>
      <c r="AO265" s="45" t="s">
        <v>377</v>
      </c>
      <c r="AP265" s="44" t="s">
        <v>1060</v>
      </c>
      <c r="AQ265" s="45" t="s">
        <v>845</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810</v>
      </c>
      <c r="H266" s="30" t="s">
        <v>810</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812</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810</v>
      </c>
      <c r="H267" s="30" t="s">
        <v>810</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812</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1641</v>
      </c>
      <c r="AK267" s="46" t="s">
        <v>1642</v>
      </c>
      <c r="AL267" s="42"/>
      <c r="AM267" s="43"/>
      <c r="AN267" s="44" t="s">
        <v>991</v>
      </c>
      <c r="AO267" s="45" t="s">
        <v>991</v>
      </c>
      <c r="AP267" s="44" t="s">
        <v>1562</v>
      </c>
      <c r="AQ267" s="45" t="s">
        <v>993</v>
      </c>
      <c r="AR267" s="42"/>
      <c r="AS267" s="43"/>
      <c r="AT267" s="42"/>
      <c r="AU267" s="43"/>
      <c r="AV267" s="44" t="s">
        <v>1543</v>
      </c>
      <c r="AW267" s="45" t="s">
        <v>1462</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1660</v>
      </c>
      <c r="BC271" s="45"/>
      <c r="BD271" s="44"/>
      <c r="BE271" s="45"/>
    </row>
    <row r="272" ht="42.0" customHeight="1">
      <c r="A272" s="28" t="s">
        <v>53</v>
      </c>
      <c r="B272" s="29" t="s">
        <v>1643</v>
      </c>
      <c r="C272" s="29"/>
      <c r="D272" s="28"/>
      <c r="E272" s="30" t="s">
        <v>1663</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1664</v>
      </c>
      <c r="AK272" s="46" t="s">
        <v>1665</v>
      </c>
      <c r="AL272" s="42"/>
      <c r="AM272" s="43"/>
      <c r="AN272" s="44" t="s">
        <v>1666</v>
      </c>
      <c r="AO272" s="45" t="s">
        <v>1666</v>
      </c>
      <c r="AP272" s="44" t="s">
        <v>1667</v>
      </c>
      <c r="AQ272" s="45" t="s">
        <v>1668</v>
      </c>
      <c r="AR272" s="44"/>
      <c r="AS272" s="45"/>
      <c r="AT272" s="44"/>
      <c r="AU272" s="45"/>
      <c r="AV272" s="44"/>
      <c r="AW272" s="45"/>
      <c r="AX272" s="44"/>
      <c r="AY272" s="45"/>
      <c r="AZ272" s="44"/>
      <c r="BA272" s="45"/>
      <c r="BB272" s="44" t="s">
        <v>1666</v>
      </c>
      <c r="BC272" s="45"/>
      <c r="BD272" s="44"/>
      <c r="BE272" s="45"/>
    </row>
    <row r="273" ht="42.0" customHeight="1">
      <c r="A273" s="28" t="s">
        <v>53</v>
      </c>
      <c r="B273" s="29" t="s">
        <v>1643</v>
      </c>
      <c r="C273" s="29"/>
      <c r="D273" s="33"/>
      <c r="E273" s="30" t="s">
        <v>1669</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1670</v>
      </c>
      <c r="AK273" s="46" t="s">
        <v>1671</v>
      </c>
      <c r="AL273" s="44" t="s">
        <v>354</v>
      </c>
      <c r="AM273" s="45" t="s">
        <v>354</v>
      </c>
      <c r="AN273" s="44" t="s">
        <v>1672</v>
      </c>
      <c r="AO273" s="45" t="s">
        <v>1672</v>
      </c>
      <c r="AP273" s="44" t="s">
        <v>1673</v>
      </c>
      <c r="AQ273" s="45" t="s">
        <v>1674</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1675</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1676</v>
      </c>
      <c r="AK274" s="46" t="s">
        <v>1677</v>
      </c>
      <c r="AL274" s="42"/>
      <c r="AM274" s="43"/>
      <c r="AN274" s="44" t="s">
        <v>1678</v>
      </c>
      <c r="AO274" s="45" t="s">
        <v>1678</v>
      </c>
      <c r="AP274" s="44" t="s">
        <v>1679</v>
      </c>
      <c r="AQ274" s="45" t="s">
        <v>1680</v>
      </c>
      <c r="AR274" s="44"/>
      <c r="AS274" s="45"/>
      <c r="AT274" s="44"/>
      <c r="AU274" s="45"/>
      <c r="AV274" s="44"/>
      <c r="AW274" s="45"/>
      <c r="AX274" s="44"/>
      <c r="AY274" s="45"/>
      <c r="AZ274" s="44"/>
      <c r="BA274" s="45"/>
      <c r="BB274" s="44" t="s">
        <v>1681</v>
      </c>
      <c r="BC274" s="45"/>
      <c r="BD274" s="44"/>
      <c r="BE274" s="45"/>
    </row>
    <row r="275">
      <c r="A275" s="28" t="s">
        <v>53</v>
      </c>
      <c r="B275" s="29" t="s">
        <v>1643</v>
      </c>
      <c r="C275" s="29"/>
      <c r="D275" s="28"/>
      <c r="E275" s="30" t="s">
        <v>1682</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1683</v>
      </c>
      <c r="AK275" s="46" t="s">
        <v>1684</v>
      </c>
      <c r="AL275" s="42"/>
      <c r="AM275" s="43"/>
      <c r="AN275" s="42"/>
      <c r="AO275" s="43"/>
      <c r="AP275" s="42"/>
      <c r="AQ275" s="43"/>
      <c r="AR275" s="44"/>
      <c r="AS275" s="43"/>
      <c r="AT275" s="44"/>
      <c r="AU275" s="43"/>
      <c r="AV275" s="44" t="s">
        <v>1685</v>
      </c>
      <c r="AW275" s="43" t="s">
        <v>1686</v>
      </c>
      <c r="AX275" s="44"/>
      <c r="AY275" s="43"/>
      <c r="AZ275" s="44"/>
      <c r="BA275" s="43"/>
      <c r="BB275" s="44"/>
      <c r="BC275" s="43"/>
      <c r="BD275" s="44"/>
      <c r="BE275" s="43"/>
    </row>
    <row r="276" ht="42.0" customHeight="1">
      <c r="A276" s="28" t="s">
        <v>53</v>
      </c>
      <c r="B276" s="29" t="s">
        <v>1643</v>
      </c>
      <c r="C276" s="29"/>
      <c r="D276" s="33"/>
      <c r="E276" s="30" t="s">
        <v>1687</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1688</v>
      </c>
      <c r="AK276" s="46" t="s">
        <v>1689</v>
      </c>
      <c r="AL276" s="42"/>
      <c r="AM276" s="43"/>
      <c r="AN276" s="42"/>
      <c r="AO276" s="43"/>
      <c r="AP276" s="42"/>
      <c r="AQ276" s="43"/>
      <c r="AR276" s="44"/>
      <c r="AS276" s="43"/>
      <c r="AT276" s="44"/>
      <c r="AU276" s="43"/>
      <c r="AV276" s="44" t="s">
        <v>1690</v>
      </c>
      <c r="AW276" s="43" t="s">
        <v>1691</v>
      </c>
      <c r="AX276" s="44"/>
      <c r="AY276" s="43"/>
      <c r="AZ276" s="44"/>
      <c r="BA276" s="43"/>
      <c r="BB276" s="44"/>
      <c r="BC276" s="43"/>
      <c r="BD276" s="44"/>
      <c r="BE276" s="43"/>
    </row>
    <row r="277" ht="42.0" customHeight="1">
      <c r="A277" s="28" t="s">
        <v>53</v>
      </c>
      <c r="B277" s="29" t="s">
        <v>1643</v>
      </c>
      <c r="C277" s="29"/>
      <c r="D277" s="33"/>
      <c r="E277" s="30" t="s">
        <v>1692</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1693</v>
      </c>
      <c r="AK277" s="46" t="s">
        <v>1694</v>
      </c>
      <c r="AL277" s="42"/>
      <c r="AM277" s="43"/>
      <c r="AN277" s="42"/>
      <c r="AO277" s="43"/>
      <c r="AP277" s="42"/>
      <c r="AQ277" s="45"/>
      <c r="AR277" s="42"/>
      <c r="AS277" s="43"/>
      <c r="AT277" s="42"/>
      <c r="AU277" s="43"/>
      <c r="AV277" s="44" t="s">
        <v>1695</v>
      </c>
      <c r="AW277" s="45" t="s">
        <v>1696</v>
      </c>
      <c r="AX277" s="42"/>
      <c r="AY277" s="43"/>
      <c r="AZ277" s="42"/>
      <c r="BA277" s="43"/>
      <c r="BB277" s="42"/>
      <c r="BC277" s="43"/>
      <c r="BD277" s="42"/>
      <c r="BE277" s="43"/>
    </row>
    <row r="278" ht="42.0" customHeight="1">
      <c r="A278" s="28" t="s">
        <v>53</v>
      </c>
      <c r="B278" s="29" t="s">
        <v>1643</v>
      </c>
      <c r="C278" s="29"/>
      <c r="D278" s="33"/>
      <c r="E278" s="30" t="s">
        <v>1697</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1698</v>
      </c>
      <c r="AK278" s="46" t="s">
        <v>1699</v>
      </c>
      <c r="AL278" s="42"/>
      <c r="AM278" s="43"/>
      <c r="AN278" s="42"/>
      <c r="AO278" s="43"/>
      <c r="AP278" s="42"/>
      <c r="AQ278" s="43"/>
      <c r="AR278" s="44"/>
      <c r="AS278" s="43"/>
      <c r="AT278" s="44"/>
      <c r="AU278" s="43"/>
      <c r="AV278" s="44" t="s">
        <v>1700</v>
      </c>
      <c r="AW278" s="43" t="s">
        <v>1701</v>
      </c>
      <c r="AX278" s="44"/>
      <c r="AY278" s="43"/>
      <c r="AZ278" s="44"/>
      <c r="BA278" s="43"/>
      <c r="BB278" s="44"/>
      <c r="BC278" s="43"/>
      <c r="BD278" s="44"/>
      <c r="BE278" s="43"/>
    </row>
    <row r="279" ht="42.0" customHeight="1">
      <c r="A279" s="28" t="s">
        <v>53</v>
      </c>
      <c r="B279" s="29" t="s">
        <v>1643</v>
      </c>
      <c r="C279" s="29"/>
      <c r="D279" s="33"/>
      <c r="E279" s="30" t="s">
        <v>1702</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1703</v>
      </c>
      <c r="AK279" s="46" t="s">
        <v>1704</v>
      </c>
      <c r="AL279" s="42"/>
      <c r="AM279" s="43"/>
      <c r="AN279" s="42"/>
      <c r="AO279" s="43"/>
      <c r="AP279" s="42"/>
      <c r="AQ279" s="43"/>
      <c r="AR279" s="42"/>
      <c r="AS279" s="43"/>
      <c r="AT279" s="42"/>
      <c r="AU279" s="43"/>
      <c r="AV279" s="44" t="s">
        <v>1705</v>
      </c>
      <c r="AW279" s="45" t="s">
        <v>1706</v>
      </c>
      <c r="AX279" s="42"/>
      <c r="AY279" s="43"/>
      <c r="AZ279" s="42"/>
      <c r="BA279" s="43"/>
      <c r="BB279" s="42"/>
      <c r="BC279" s="43"/>
      <c r="BD279" s="42"/>
      <c r="BE279" s="43"/>
    </row>
    <row r="280" ht="42.0" customHeight="1">
      <c r="A280" s="28" t="s">
        <v>53</v>
      </c>
      <c r="B280" s="29" t="s">
        <v>1643</v>
      </c>
      <c r="C280" s="29"/>
      <c r="D280" s="33"/>
      <c r="E280" s="30" t="s">
        <v>1707</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1708</v>
      </c>
      <c r="AK280" s="46" t="s">
        <v>1709</v>
      </c>
      <c r="AL280" s="42"/>
      <c r="AM280" s="43"/>
      <c r="AN280" s="42"/>
      <c r="AO280" s="43"/>
      <c r="AP280" s="42"/>
      <c r="AQ280" s="43"/>
      <c r="AR280" s="44"/>
      <c r="AS280" s="43"/>
      <c r="AT280" s="44"/>
      <c r="AU280" s="43"/>
      <c r="AV280" s="44" t="s">
        <v>1710</v>
      </c>
      <c r="AW280" s="43" t="s">
        <v>1711</v>
      </c>
      <c r="AX280" s="44"/>
      <c r="AY280" s="43"/>
      <c r="AZ280" s="44"/>
      <c r="BA280" s="43"/>
      <c r="BB280" s="44"/>
      <c r="BC280" s="43"/>
      <c r="BD280" s="44"/>
      <c r="BE280" s="43"/>
    </row>
    <row r="281" ht="42.0" customHeight="1">
      <c r="A281" s="28" t="s">
        <v>53</v>
      </c>
      <c r="B281" s="29" t="s">
        <v>1643</v>
      </c>
      <c r="C281" s="29"/>
      <c r="D281" s="33"/>
      <c r="E281" s="30" t="s">
        <v>1712</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1713</v>
      </c>
      <c r="AK281" s="46" t="s">
        <v>1714</v>
      </c>
      <c r="AL281" s="42"/>
      <c r="AM281" s="43"/>
      <c r="AN281" s="42"/>
      <c r="AO281" s="43"/>
      <c r="AP281" s="42"/>
      <c r="AQ281" s="43"/>
      <c r="AR281" s="42"/>
      <c r="AS281" s="43"/>
      <c r="AT281" s="42"/>
      <c r="AU281" s="43"/>
      <c r="AV281" s="44" t="s">
        <v>1715</v>
      </c>
      <c r="AW281" s="45" t="s">
        <v>1716</v>
      </c>
      <c r="AX281" s="42"/>
      <c r="AY281" s="43"/>
      <c r="AZ281" s="42"/>
      <c r="BA281" s="43"/>
      <c r="BB281" s="42"/>
      <c r="BC281" s="43"/>
      <c r="BD281" s="42"/>
      <c r="BE281" s="43"/>
    </row>
    <row r="282" ht="42.0" customHeight="1">
      <c r="A282" s="28" t="s">
        <v>53</v>
      </c>
      <c r="B282" s="29" t="s">
        <v>1643</v>
      </c>
      <c r="C282" s="29"/>
      <c r="D282" s="33"/>
      <c r="E282" s="30" t="s">
        <v>1717</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1718</v>
      </c>
      <c r="AK282" s="46" t="s">
        <v>1719</v>
      </c>
      <c r="AL282" s="42"/>
      <c r="AM282" s="43"/>
      <c r="AN282" s="42"/>
      <c r="AO282" s="43"/>
      <c r="AP282" s="42"/>
      <c r="AQ282" s="43"/>
      <c r="AR282" s="42"/>
      <c r="AS282" s="43"/>
      <c r="AT282" s="42"/>
      <c r="AU282" s="43"/>
      <c r="AV282" s="44" t="s">
        <v>1720</v>
      </c>
      <c r="AW282" s="45" t="s">
        <v>1721</v>
      </c>
      <c r="AX282" s="42"/>
      <c r="AY282" s="43"/>
      <c r="AZ282" s="42"/>
      <c r="BA282" s="43"/>
      <c r="BB282" s="42"/>
      <c r="BC282" s="43"/>
      <c r="BD282" s="42"/>
      <c r="BE282" s="43"/>
    </row>
    <row r="283" ht="42.0" customHeight="1">
      <c r="A283" s="28" t="s">
        <v>53</v>
      </c>
      <c r="B283" s="29" t="s">
        <v>1643</v>
      </c>
      <c r="C283" s="29"/>
      <c r="D283" s="33"/>
      <c r="E283" s="30" t="s">
        <v>1722</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1723</v>
      </c>
      <c r="AK283" s="46" t="s">
        <v>1724</v>
      </c>
      <c r="AL283" s="42"/>
      <c r="AM283" s="43"/>
      <c r="AN283" s="42"/>
      <c r="AO283" s="43"/>
      <c r="AP283" s="42"/>
      <c r="AQ283" s="43"/>
      <c r="AR283" s="44"/>
      <c r="AS283" s="43"/>
      <c r="AT283" s="44"/>
      <c r="AU283" s="43"/>
      <c r="AV283" s="44" t="s">
        <v>1725</v>
      </c>
      <c r="AW283" s="43" t="s">
        <v>1726</v>
      </c>
      <c r="AX283" s="44"/>
      <c r="AY283" s="43"/>
      <c r="AZ283" s="44"/>
      <c r="BA283" s="43"/>
      <c r="BB283" s="44"/>
      <c r="BC283" s="43"/>
      <c r="BD283" s="44"/>
      <c r="BE283" s="43"/>
    </row>
    <row r="284" ht="42.0" customHeight="1">
      <c r="A284" s="28" t="s">
        <v>53</v>
      </c>
      <c r="B284" s="29" t="s">
        <v>1643</v>
      </c>
      <c r="C284" s="29"/>
      <c r="D284" s="33"/>
      <c r="E284" s="30" t="s">
        <v>1727</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1728</v>
      </c>
      <c r="AK284" s="46" t="s">
        <v>1729</v>
      </c>
      <c r="AL284" s="42"/>
      <c r="AM284" s="43"/>
      <c r="AN284" s="42"/>
      <c r="AO284" s="43"/>
      <c r="AP284" s="42"/>
      <c r="AQ284" s="43"/>
      <c r="AR284" s="42"/>
      <c r="AS284" s="43"/>
      <c r="AT284" s="42"/>
      <c r="AU284" s="43"/>
      <c r="AV284" s="44" t="s">
        <v>1730</v>
      </c>
      <c r="AW284" s="45" t="s">
        <v>1731</v>
      </c>
      <c r="AX284" s="42"/>
      <c r="AY284" s="43"/>
      <c r="AZ284" s="42"/>
      <c r="BA284" s="43"/>
      <c r="BB284" s="42"/>
      <c r="BC284" s="43"/>
      <c r="BD284" s="42"/>
      <c r="BE284" s="43"/>
    </row>
    <row r="285" ht="42.0" customHeight="1">
      <c r="A285" s="28" t="s">
        <v>53</v>
      </c>
      <c r="B285" s="29" t="s">
        <v>1643</v>
      </c>
      <c r="C285" s="29"/>
      <c r="D285" s="33"/>
      <c r="E285" s="30" t="s">
        <v>1732</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1733</v>
      </c>
      <c r="AK285" s="46" t="s">
        <v>1734</v>
      </c>
      <c r="AL285" s="42"/>
      <c r="AM285" s="43"/>
      <c r="AN285" s="44"/>
      <c r="AO285" s="43"/>
      <c r="AP285" s="44"/>
      <c r="AQ285" s="43"/>
      <c r="AR285" s="42"/>
      <c r="AS285" s="43"/>
      <c r="AT285" s="42"/>
      <c r="AU285" s="43"/>
      <c r="AV285" s="44" t="s">
        <v>1735</v>
      </c>
      <c r="AW285" s="45" t="s">
        <v>1696</v>
      </c>
      <c r="AX285" s="42"/>
      <c r="AY285" s="43"/>
      <c r="AZ285" s="42"/>
      <c r="BA285" s="43"/>
      <c r="BB285" s="42"/>
      <c r="BC285" s="43"/>
      <c r="BD285" s="42"/>
      <c r="BE285" s="43"/>
    </row>
    <row r="286" ht="42.0" customHeight="1">
      <c r="A286" s="28" t="s">
        <v>53</v>
      </c>
      <c r="B286" s="29" t="s">
        <v>1643</v>
      </c>
      <c r="C286" s="29"/>
      <c r="D286" s="33"/>
      <c r="E286" s="30" t="s">
        <v>1736</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1737</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1738</v>
      </c>
      <c r="AK286" s="46" t="s">
        <v>1739</v>
      </c>
      <c r="AL286" s="42"/>
      <c r="AM286" s="43"/>
      <c r="AN286" s="42"/>
      <c r="AO286" s="43"/>
      <c r="AP286" s="42"/>
      <c r="AQ286" s="43"/>
      <c r="AR286" s="44"/>
      <c r="AS286" s="43"/>
      <c r="AT286" s="44"/>
      <c r="AU286" s="43"/>
      <c r="AV286" s="44" t="s">
        <v>1740</v>
      </c>
      <c r="AW286" s="43" t="s">
        <v>1741</v>
      </c>
      <c r="AX286" s="44" t="s">
        <v>1742</v>
      </c>
      <c r="AY286" s="43" t="s">
        <v>1743</v>
      </c>
      <c r="AZ286" s="44" t="s">
        <v>1744</v>
      </c>
      <c r="BA286" s="43"/>
      <c r="BB286" s="44"/>
      <c r="BC286" s="43"/>
      <c r="BD286" s="44"/>
      <c r="BE286" s="43"/>
    </row>
    <row r="287" ht="42.0" customHeight="1">
      <c r="A287" s="28" t="s">
        <v>53</v>
      </c>
      <c r="B287" s="29" t="s">
        <v>1643</v>
      </c>
      <c r="C287" s="29"/>
      <c r="D287" s="33"/>
      <c r="E287" s="30" t="s">
        <v>1745</v>
      </c>
      <c r="F287" s="31" t="str">
        <f t="shared" si="1"/>
        <v>Microloans</v>
      </c>
      <c r="G287" s="30" t="s">
        <v>810</v>
      </c>
      <c r="H287" s="30" t="s">
        <v>810</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812</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1746</v>
      </c>
      <c r="AK287" s="46" t="s">
        <v>1747</v>
      </c>
      <c r="AL287" s="42"/>
      <c r="AM287" s="43"/>
      <c r="AN287" s="44" t="s">
        <v>991</v>
      </c>
      <c r="AO287" s="45" t="s">
        <v>991</v>
      </c>
      <c r="AP287" s="44" t="s">
        <v>1562</v>
      </c>
      <c r="AQ287" s="45" t="s">
        <v>993</v>
      </c>
      <c r="AR287" s="42"/>
      <c r="AS287" s="43"/>
      <c r="AT287" s="42"/>
      <c r="AU287" s="43"/>
      <c r="AV287" s="44" t="s">
        <v>1735</v>
      </c>
      <c r="AW287" s="45" t="s">
        <v>1696</v>
      </c>
      <c r="AX287" s="42"/>
      <c r="AY287" s="43"/>
      <c r="AZ287" s="42"/>
      <c r="BA287" s="43"/>
      <c r="BB287" s="42"/>
      <c r="BC287" s="43"/>
      <c r="BD287" s="42"/>
      <c r="BE287" s="43"/>
    </row>
    <row r="288" ht="42.0" customHeight="1">
      <c r="A288" s="28" t="s">
        <v>53</v>
      </c>
      <c r="B288" s="29" t="s">
        <v>1643</v>
      </c>
      <c r="C288" s="29"/>
      <c r="D288" s="33"/>
      <c r="E288" s="30" t="s">
        <v>1748</v>
      </c>
      <c r="F288" s="31" t="str">
        <f t="shared" si="1"/>
        <v>Seed Bank</v>
      </c>
      <c r="G288" s="30" t="s">
        <v>810</v>
      </c>
      <c r="H288" s="30" t="s">
        <v>810</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1749</v>
      </c>
      <c r="T288" s="36" t="e">
        <v>#N/A</v>
      </c>
      <c r="U288" s="37" t="s">
        <v>812</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1750</v>
      </c>
      <c r="AK288" s="46" t="s">
        <v>1751</v>
      </c>
      <c r="AL288" s="42"/>
      <c r="AM288" s="43"/>
      <c r="AN288" s="44" t="s">
        <v>1752</v>
      </c>
      <c r="AO288" s="45" t="s">
        <v>1752</v>
      </c>
      <c r="AP288" s="44" t="s">
        <v>1753</v>
      </c>
      <c r="AQ288" s="45" t="s">
        <v>1754</v>
      </c>
      <c r="AR288" s="42"/>
      <c r="AS288" s="43"/>
      <c r="AT288" s="42"/>
      <c r="AU288" s="43"/>
      <c r="AV288" s="42"/>
      <c r="AW288" s="43"/>
      <c r="AX288" s="44" t="s">
        <v>1755</v>
      </c>
      <c r="AY288" s="45" t="s">
        <v>1756</v>
      </c>
      <c r="AZ288" s="44" t="s">
        <v>1744</v>
      </c>
      <c r="BA288" s="43"/>
      <c r="BB288" s="42"/>
      <c r="BC288" s="43"/>
      <c r="BD288" s="42"/>
      <c r="BE288" s="43"/>
    </row>
    <row r="289" ht="42.0" customHeight="1">
      <c r="A289" s="28" t="s">
        <v>53</v>
      </c>
      <c r="B289" s="29" t="s">
        <v>1643</v>
      </c>
      <c r="C289" s="29"/>
      <c r="D289" s="33"/>
      <c r="E289" s="30" t="s">
        <v>1757</v>
      </c>
      <c r="F289" s="31" t="str">
        <f t="shared" si="1"/>
        <v>Quant-Link Conferencing</v>
      </c>
      <c r="G289" s="30" t="s">
        <v>810</v>
      </c>
      <c r="H289" s="30" t="s">
        <v>810</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812</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1758</v>
      </c>
      <c r="AK289" s="46" t="s">
        <v>1759</v>
      </c>
      <c r="AL289" s="42"/>
      <c r="AM289" s="43"/>
      <c r="AN289" s="44" t="s">
        <v>291</v>
      </c>
      <c r="AO289" s="45" t="s">
        <v>291</v>
      </c>
      <c r="AP289" s="44" t="s">
        <v>1760</v>
      </c>
      <c r="AQ289" s="45" t="s">
        <v>815</v>
      </c>
      <c r="AR289" s="42"/>
      <c r="AS289" s="43"/>
      <c r="AT289" s="42"/>
      <c r="AU289" s="43"/>
      <c r="AV289" s="42"/>
      <c r="AW289" s="43"/>
      <c r="AX289" s="44" t="s">
        <v>1755</v>
      </c>
      <c r="AY289" s="45" t="s">
        <v>1756</v>
      </c>
      <c r="AZ289" s="44" t="s">
        <v>1744</v>
      </c>
      <c r="BA289" s="43"/>
      <c r="BB289" s="42"/>
      <c r="BC289" s="43"/>
      <c r="BD289" s="42"/>
      <c r="BE289" s="43"/>
    </row>
    <row r="290" ht="42.0" customHeight="1">
      <c r="A290" s="28" t="s">
        <v>53</v>
      </c>
      <c r="B290" s="29" t="s">
        <v>1394</v>
      </c>
      <c r="C290" s="29"/>
      <c r="D290" s="28"/>
      <c r="E290" s="30" t="s">
        <v>1761</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1762</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1763</v>
      </c>
      <c r="AK290" s="46" t="s">
        <v>1764</v>
      </c>
      <c r="AL290" s="42"/>
      <c r="AM290" s="43"/>
      <c r="AN290" s="42"/>
      <c r="AO290" s="43"/>
      <c r="AP290" s="42"/>
      <c r="AQ290" s="43"/>
      <c r="AR290" s="42"/>
      <c r="AS290" s="43"/>
      <c r="AT290" s="42"/>
      <c r="AU290" s="43"/>
      <c r="AV290" s="42" t="s">
        <v>1762</v>
      </c>
      <c r="AW290" s="45" t="s">
        <v>1765</v>
      </c>
      <c r="AX290" s="42"/>
      <c r="AY290" s="43"/>
      <c r="AZ290" s="42"/>
      <c r="BA290" s="43"/>
      <c r="BB290" s="42"/>
      <c r="BC290" s="43"/>
      <c r="BD290" s="42"/>
      <c r="BE290" s="43"/>
    </row>
    <row r="291" ht="42.0" customHeight="1">
      <c r="A291" s="28" t="s">
        <v>53</v>
      </c>
      <c r="B291" s="29" t="s">
        <v>1394</v>
      </c>
      <c r="C291" s="29"/>
      <c r="D291" s="33"/>
      <c r="E291" s="30" t="s">
        <v>1766</v>
      </c>
      <c r="F291" s="31" t="str">
        <f t="shared" si="1"/>
        <v>Commercial Imports</v>
      </c>
      <c r="G291" s="30" t="s">
        <v>810</v>
      </c>
      <c r="H291" s="30" t="s">
        <v>810</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1767</v>
      </c>
      <c r="U291" s="37" t="s">
        <v>812</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1768</v>
      </c>
      <c r="AK291" s="46" t="s">
        <v>1769</v>
      </c>
      <c r="AL291" s="42"/>
      <c r="AM291" s="43"/>
      <c r="AN291" s="44" t="s">
        <v>1770</v>
      </c>
      <c r="AO291" s="45" t="s">
        <v>1770</v>
      </c>
      <c r="AP291" s="42" t="s">
        <v>1767</v>
      </c>
      <c r="AQ291" s="45" t="s">
        <v>1771</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1772</v>
      </c>
      <c r="F292" s="31" t="str">
        <f t="shared" si="1"/>
        <v>Diverse Habitats</v>
      </c>
      <c r="G292" s="30" t="s">
        <v>810</v>
      </c>
      <c r="H292" s="30" t="s">
        <v>810</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1773</v>
      </c>
      <c r="U292" s="37" t="s">
        <v>812</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1774</v>
      </c>
      <c r="AK292" s="46" t="s">
        <v>1775</v>
      </c>
      <c r="AL292" s="42"/>
      <c r="AM292" s="43"/>
      <c r="AN292" s="44" t="s">
        <v>1776</v>
      </c>
      <c r="AO292" s="45" t="s">
        <v>1776</v>
      </c>
      <c r="AP292" s="44" t="s">
        <v>1777</v>
      </c>
      <c r="AQ292" s="45" t="s">
        <v>1778</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1779</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1780</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1781</v>
      </c>
      <c r="AK293" s="46" t="s">
        <v>1782</v>
      </c>
      <c r="AL293" s="44" t="s">
        <v>1783</v>
      </c>
      <c r="AM293" s="45" t="s">
        <v>1783</v>
      </c>
      <c r="AN293" s="44" t="s">
        <v>1784</v>
      </c>
      <c r="AO293" s="45" t="s">
        <v>1784</v>
      </c>
      <c r="AP293" s="42" t="s">
        <v>1780</v>
      </c>
      <c r="AQ293" s="45" t="s">
        <v>1785</v>
      </c>
      <c r="AR293" s="42"/>
      <c r="AS293" s="43"/>
      <c r="AT293" s="42"/>
      <c r="AU293" s="43"/>
      <c r="AV293" s="42"/>
      <c r="AW293" s="43"/>
      <c r="AX293" s="42" t="s">
        <v>1052</v>
      </c>
      <c r="AY293" s="45" t="s">
        <v>1786</v>
      </c>
      <c r="AZ293" s="42" t="s">
        <v>1787</v>
      </c>
      <c r="BA293" s="45" t="s">
        <v>1787</v>
      </c>
      <c r="BB293" s="42"/>
      <c r="BC293" s="43"/>
      <c r="BD293" s="42"/>
      <c r="BE293" s="43"/>
    </row>
    <row r="294" ht="42.0" customHeight="1">
      <c r="A294" s="28" t="s">
        <v>53</v>
      </c>
      <c r="B294" s="29" t="s">
        <v>1394</v>
      </c>
      <c r="C294" s="29"/>
      <c r="D294" s="33"/>
      <c r="E294" s="30" t="s">
        <v>1788</v>
      </c>
      <c r="F294" s="31" t="str">
        <f t="shared" si="1"/>
        <v>Laboratories</v>
      </c>
      <c r="G294" s="30" t="s">
        <v>810</v>
      </c>
      <c r="H294" s="30" t="s">
        <v>810</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1789</v>
      </c>
      <c r="U294" s="37" t="s">
        <v>812</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1790</v>
      </c>
      <c r="AK294" s="46" t="s">
        <v>1791</v>
      </c>
      <c r="AL294" s="42"/>
      <c r="AM294" s="43"/>
      <c r="AN294" s="44" t="s">
        <v>1792</v>
      </c>
      <c r="AO294" s="45" t="s">
        <v>1792</v>
      </c>
      <c r="AP294" s="44" t="s">
        <v>1793</v>
      </c>
      <c r="AQ294" s="45" t="s">
        <v>1794</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1795</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1796</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1797</v>
      </c>
      <c r="AK295" s="46" t="s">
        <v>1798</v>
      </c>
      <c r="AL295" s="42"/>
      <c r="AM295" s="43"/>
      <c r="AN295" s="44" t="s">
        <v>1799</v>
      </c>
      <c r="AO295" s="45" t="s">
        <v>1799</v>
      </c>
      <c r="AP295" s="44" t="s">
        <v>1800</v>
      </c>
      <c r="AQ295" s="45" t="s">
        <v>1801</v>
      </c>
      <c r="AR295" s="44"/>
      <c r="AS295" s="45"/>
      <c r="AT295" s="44"/>
      <c r="AU295" s="45"/>
      <c r="AV295" s="44" t="s">
        <v>782</v>
      </c>
      <c r="AW295" s="45" t="s">
        <v>785</v>
      </c>
      <c r="AX295" s="44"/>
      <c r="AY295" s="45"/>
      <c r="AZ295" s="44"/>
      <c r="BA295" s="45"/>
      <c r="BB295" s="44" t="s">
        <v>1802</v>
      </c>
      <c r="BC295" s="45"/>
      <c r="BD295" s="44"/>
      <c r="BE295" s="45"/>
    </row>
    <row r="296" ht="42.0" customHeight="1">
      <c r="A296" s="28" t="s">
        <v>53</v>
      </c>
      <c r="B296" s="29" t="s">
        <v>1394</v>
      </c>
      <c r="C296" s="29"/>
      <c r="D296" s="33"/>
      <c r="E296" s="30" t="s">
        <v>1803</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1804</v>
      </c>
      <c r="U296" s="37" t="s">
        <v>854</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1805</v>
      </c>
      <c r="AK296" s="46" t="s">
        <v>1806</v>
      </c>
      <c r="AL296" s="42"/>
      <c r="AM296" s="43"/>
      <c r="AN296" s="44" t="s">
        <v>857</v>
      </c>
      <c r="AO296" s="45" t="s">
        <v>857</v>
      </c>
      <c r="AP296" s="44" t="s">
        <v>858</v>
      </c>
      <c r="AQ296" s="45" t="s">
        <v>1807</v>
      </c>
      <c r="AR296" s="44"/>
      <c r="AS296" s="43"/>
      <c r="AT296" s="44"/>
      <c r="AU296" s="43"/>
      <c r="AV296" s="44" t="s">
        <v>1808</v>
      </c>
      <c r="AW296" s="45" t="s">
        <v>1809</v>
      </c>
      <c r="AX296" s="44"/>
      <c r="AY296" s="43"/>
      <c r="AZ296" s="44"/>
      <c r="BA296" s="43"/>
      <c r="BB296" s="44"/>
      <c r="BC296" s="43"/>
      <c r="BD296" s="44"/>
      <c r="BE296" s="43"/>
    </row>
    <row r="297" ht="42.0" customHeight="1">
      <c r="A297" s="28" t="s">
        <v>56</v>
      </c>
      <c r="B297" s="29" t="s">
        <v>1394</v>
      </c>
      <c r="C297" s="29"/>
      <c r="D297" s="28" t="s">
        <v>1810</v>
      </c>
      <c r="E297" s="30" t="s">
        <v>1811</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1812</v>
      </c>
      <c r="U297" s="37" t="s">
        <v>854</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1813</v>
      </c>
      <c r="AK297" s="46" t="s">
        <v>1814</v>
      </c>
      <c r="AL297" s="42"/>
      <c r="AM297" s="43"/>
      <c r="AN297" s="44" t="s">
        <v>922</v>
      </c>
      <c r="AO297" s="45" t="s">
        <v>922</v>
      </c>
      <c r="AP297" s="44" t="s">
        <v>923</v>
      </c>
      <c r="AQ297" s="45" t="s">
        <v>924</v>
      </c>
      <c r="AR297" s="42"/>
      <c r="AS297" s="43"/>
      <c r="AT297" s="42"/>
      <c r="AU297" s="43"/>
      <c r="AV297" s="42" t="s">
        <v>1815</v>
      </c>
      <c r="AW297" s="45" t="s">
        <v>1816</v>
      </c>
      <c r="AX297" s="42"/>
      <c r="AY297" s="43"/>
      <c r="AZ297" s="42"/>
      <c r="BA297" s="43"/>
      <c r="BB297" s="42"/>
      <c r="BC297" s="43"/>
      <c r="BD297" s="42"/>
      <c r="BE297" s="43"/>
    </row>
    <row r="298" ht="42.0" customHeight="1">
      <c r="A298" s="28" t="s">
        <v>53</v>
      </c>
      <c r="B298" s="29" t="s">
        <v>1394</v>
      </c>
      <c r="C298" s="29"/>
      <c r="D298" s="28"/>
      <c r="E298" s="30" t="s">
        <v>1817</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1818</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1819</v>
      </c>
      <c r="AK298" s="46" t="s">
        <v>1820</v>
      </c>
      <c r="AL298" s="42"/>
      <c r="AM298" s="43"/>
      <c r="AN298" s="44" t="s">
        <v>1821</v>
      </c>
      <c r="AO298" s="45" t="s">
        <v>1821</v>
      </c>
      <c r="AP298" s="44" t="s">
        <v>1822</v>
      </c>
      <c r="AQ298" s="45" t="s">
        <v>1823</v>
      </c>
      <c r="AR298" s="44"/>
      <c r="AS298" s="45"/>
      <c r="AT298" s="44"/>
      <c r="AU298" s="45"/>
      <c r="AV298" s="44"/>
      <c r="AW298" s="45"/>
      <c r="AX298" s="44"/>
      <c r="AY298" s="45"/>
      <c r="AZ298" s="44"/>
      <c r="BA298" s="45"/>
      <c r="BB298" s="44" t="s">
        <v>1824</v>
      </c>
      <c r="BC298" s="45"/>
      <c r="BD298" s="44"/>
      <c r="BE298" s="45"/>
    </row>
    <row r="299" ht="33.75" customHeight="1">
      <c r="A299" s="28" t="s">
        <v>53</v>
      </c>
      <c r="B299" s="29" t="s">
        <v>1394</v>
      </c>
      <c r="C299" s="29"/>
      <c r="D299" s="28"/>
      <c r="E299" s="30" t="s">
        <v>1825</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1826</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1827</v>
      </c>
      <c r="AK299" s="46" t="s">
        <v>1828</v>
      </c>
      <c r="AL299" s="42"/>
      <c r="AM299" s="43"/>
      <c r="AN299" s="42"/>
      <c r="AO299" s="43"/>
      <c r="AP299" s="42"/>
      <c r="AQ299" s="43"/>
      <c r="AR299" s="42"/>
      <c r="AS299" s="43"/>
      <c r="AT299" s="42"/>
      <c r="AU299" s="43"/>
      <c r="AV299" s="42" t="s">
        <v>1826</v>
      </c>
      <c r="AW299" s="45" t="s">
        <v>1829</v>
      </c>
      <c r="AX299" s="42"/>
      <c r="AY299" s="43"/>
      <c r="AZ299" s="42"/>
      <c r="BA299" s="43"/>
      <c r="BB299" s="42"/>
      <c r="BC299" s="43"/>
      <c r="BD299" s="42"/>
      <c r="BE299" s="43"/>
    </row>
    <row r="300" ht="33.75" customHeight="1">
      <c r="A300" s="28" t="s">
        <v>53</v>
      </c>
      <c r="B300" s="29" t="s">
        <v>1394</v>
      </c>
      <c r="C300" s="29"/>
      <c r="D300" s="28"/>
      <c r="E300" s="30" t="s">
        <v>1830</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1831</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1832</v>
      </c>
      <c r="AK300" s="46" t="s">
        <v>1833</v>
      </c>
      <c r="AL300" s="42"/>
      <c r="AM300" s="43"/>
      <c r="AN300" s="44" t="s">
        <v>1834</v>
      </c>
      <c r="AO300" s="45" t="s">
        <v>1835</v>
      </c>
      <c r="AP300" s="42" t="s">
        <v>1831</v>
      </c>
      <c r="AQ300" s="45" t="s">
        <v>1836</v>
      </c>
      <c r="AR300" s="42"/>
      <c r="AS300" s="43"/>
      <c r="AT300" s="42"/>
      <c r="AU300" s="43"/>
      <c r="AV300" s="42"/>
      <c r="AW300" s="43"/>
      <c r="AX300" s="42"/>
      <c r="AY300" s="43"/>
      <c r="AZ300" s="42"/>
      <c r="BA300" s="43"/>
      <c r="BB300" s="44" t="s">
        <v>1837</v>
      </c>
      <c r="BC300" s="45" t="s">
        <v>1837</v>
      </c>
      <c r="BD300" s="44" t="s">
        <v>1838</v>
      </c>
      <c r="BE300" s="45" t="s">
        <v>1838</v>
      </c>
    </row>
    <row r="301" ht="37.5" customHeight="1">
      <c r="A301" s="28" t="s">
        <v>53</v>
      </c>
      <c r="B301" s="29" t="s">
        <v>1394</v>
      </c>
      <c r="C301" s="29"/>
      <c r="D301" s="33"/>
      <c r="E301" s="34" t="s">
        <v>1839</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1840</v>
      </c>
      <c r="U301" s="37" t="s">
        <v>167</v>
      </c>
      <c r="V301" s="29"/>
      <c r="W301" s="29"/>
      <c r="X301" s="29"/>
      <c r="Y301" s="29"/>
      <c r="Z301" s="29"/>
      <c r="AA301" s="37"/>
      <c r="AB301" s="29"/>
      <c r="AC301" s="31"/>
      <c r="AD301" s="51"/>
      <c r="AE301" s="32"/>
      <c r="AF301" s="37" t="s">
        <v>76</v>
      </c>
      <c r="AG301" s="4"/>
      <c r="AH301" s="4"/>
      <c r="AI301" s="31" t="str">
        <f t="shared" ref="AI301:AI306" si="7">IFERROR(LEFT(AF301&amp;IF(AF301&lt;&gt;"",",","")&amp;AG301&amp;IF(AG301&lt;&gt;"",",","")&amp;AH301&amp;IF(AH301&lt;&gt;"",",",""),LEN(AF301&amp;IF(AF301&lt;&gt;"",",","")&amp;AG301&amp;IF(AG301&lt;&gt;"",",","")&amp;AH301&amp;IF(AH301&lt;&gt;"",",",""))-1),"")</f>
        <v>animal</v>
      </c>
      <c r="AJ301" s="40" t="s">
        <v>1841</v>
      </c>
      <c r="AK301" s="41" t="s">
        <v>1841</v>
      </c>
      <c r="AL301" s="44" t="s">
        <v>354</v>
      </c>
      <c r="AM301" s="45" t="s">
        <v>354</v>
      </c>
      <c r="AN301" s="44" t="s">
        <v>1842</v>
      </c>
      <c r="AO301" s="45" t="s">
        <v>1842</v>
      </c>
      <c r="AP301" s="42" t="s">
        <v>1840</v>
      </c>
      <c r="AQ301" s="43"/>
      <c r="AR301" s="42"/>
      <c r="AS301" s="43"/>
      <c r="AT301" s="42"/>
      <c r="AU301" s="43"/>
      <c r="AV301" s="42"/>
      <c r="AW301" s="43"/>
      <c r="AX301" s="42"/>
      <c r="AY301" s="43"/>
      <c r="AZ301" s="42"/>
      <c r="BA301" s="43"/>
      <c r="BB301" s="42"/>
      <c r="BC301" s="43"/>
      <c r="BD301" s="42"/>
      <c r="BE301" s="43"/>
    </row>
    <row r="302" ht="33.75" customHeight="1">
      <c r="A302" s="28" t="s">
        <v>53</v>
      </c>
      <c r="B302" s="29" t="s">
        <v>1394</v>
      </c>
      <c r="C302" s="29"/>
      <c r="D302" s="28"/>
      <c r="E302" s="34" t="s">
        <v>1843</v>
      </c>
      <c r="F302" s="31" t="str">
        <f t="shared" si="1"/>
        <v>Celestior</v>
      </c>
      <c r="G302" s="30"/>
      <c r="H302" s="30"/>
      <c r="I302" s="32"/>
      <c r="J302" s="33"/>
      <c r="K302" s="33">
        <v>50.0</v>
      </c>
      <c r="L302" s="37" t="s">
        <v>66</v>
      </c>
      <c r="M302" s="37" t="s">
        <v>83</v>
      </c>
      <c r="N302" s="29"/>
      <c r="O302" s="29"/>
      <c r="P302" s="31" t="str">
        <f t="array" ref="P302">IFERROR(INDEX(params!$H:$H,MATCH($M302,params!$G:$G,0)),"")&amp;IF(AND($M302&lt;&gt;"",$N302&lt;&gt;""),",","")&amp;IFERROR(INDEX(params!$H:$H,MATCH($N302,params!$G:$G,0)),"")&amp;IF(AND($N302&lt;&gt;"",$O302&lt;&gt;""),",","")&amp;IFERROR(INDEX(params!$H:$H,MATCH($O302,params!$G:$G,0)),"")</f>
        <v>1</v>
      </c>
      <c r="Q302" s="30"/>
      <c r="R302" s="35">
        <f t="shared" si="2"/>
        <v>0</v>
      </c>
      <c r="S302" s="36"/>
      <c r="T302" s="36" t="s">
        <v>1844</v>
      </c>
      <c r="U302" s="37" t="s">
        <v>179</v>
      </c>
      <c r="V302" s="29"/>
      <c r="W302" s="29"/>
      <c r="X302" s="29"/>
      <c r="Y302" s="29"/>
      <c r="Z302" s="29"/>
      <c r="AA302" s="37"/>
      <c r="AB302" s="29"/>
      <c r="AC302" s="31"/>
      <c r="AD302" s="51"/>
      <c r="AE302" s="32"/>
      <c r="AF302" s="29"/>
      <c r="AG302" s="4"/>
      <c r="AH302" s="4"/>
      <c r="AI302" s="31" t="str">
        <f t="shared" si="7"/>
        <v/>
      </c>
      <c r="AJ302" s="40" t="s">
        <v>1845</v>
      </c>
      <c r="AK302" s="41" t="s">
        <v>1845</v>
      </c>
      <c r="AL302" s="42"/>
      <c r="AM302" s="43"/>
      <c r="AN302" s="44" t="s">
        <v>1846</v>
      </c>
      <c r="AO302" s="45" t="s">
        <v>1846</v>
      </c>
      <c r="AP302" s="42" t="s">
        <v>1844</v>
      </c>
      <c r="AQ302" s="43"/>
      <c r="AR302" s="42"/>
      <c r="AS302" s="43"/>
      <c r="AT302" s="42"/>
      <c r="AU302" s="43"/>
      <c r="AV302" s="42"/>
      <c r="AW302" s="43"/>
      <c r="AX302" s="42"/>
      <c r="AY302" s="43"/>
      <c r="AZ302" s="42"/>
      <c r="BA302" s="43"/>
      <c r="BB302" s="42" t="s">
        <v>1847</v>
      </c>
      <c r="BC302" s="43"/>
      <c r="BD302" s="42"/>
      <c r="BE302" s="43"/>
    </row>
    <row r="303" ht="33.75" customHeight="1">
      <c r="A303" s="28" t="s">
        <v>53</v>
      </c>
      <c r="B303" s="29" t="s">
        <v>1394</v>
      </c>
      <c r="C303" s="29"/>
      <c r="D303" s="28"/>
      <c r="E303" s="34" t="s">
        <v>1848</v>
      </c>
      <c r="F303" s="31" t="str">
        <f t="shared" si="1"/>
        <v>DevTechs</v>
      </c>
      <c r="G303" s="30"/>
      <c r="H303" s="30"/>
      <c r="I303" s="32"/>
      <c r="J303" s="33"/>
      <c r="K303" s="33">
        <v>40.0</v>
      </c>
      <c r="L303" s="37" t="s">
        <v>66</v>
      </c>
      <c r="M303" s="37" t="s">
        <v>78</v>
      </c>
      <c r="N303" s="29"/>
      <c r="O303" s="29"/>
      <c r="P303" s="31" t="str">
        <f t="array" ref="P303">IFERROR(INDEX(params!$H:$H,MATCH($M303,params!$G:$G,0)),"")&amp;IF(AND($M303&lt;&gt;"",$N303&lt;&gt;""),",","")&amp;IFERROR(INDEX(params!$H:$H,MATCH($N303,params!$G:$G,0)),"")&amp;IF(AND($N303&lt;&gt;"",$O303&lt;&gt;""),",","")&amp;IFERROR(INDEX(params!$H:$H,MATCH($O303,params!$G:$G,0)),"")</f>
        <v>0</v>
      </c>
      <c r="Q303" s="30"/>
      <c r="R303" s="35">
        <f t="shared" si="2"/>
        <v>0</v>
      </c>
      <c r="S303" s="36"/>
      <c r="T303" s="36" t="s">
        <v>1849</v>
      </c>
      <c r="U303" s="37" t="s">
        <v>167</v>
      </c>
      <c r="V303" s="29"/>
      <c r="W303" s="29"/>
      <c r="X303" s="29"/>
      <c r="Y303" s="29"/>
      <c r="Z303" s="29"/>
      <c r="AA303" s="37"/>
      <c r="AB303" s="29"/>
      <c r="AC303" s="31"/>
      <c r="AD303" s="51"/>
      <c r="AE303" s="32"/>
      <c r="AF303" s="29"/>
      <c r="AG303" s="4"/>
      <c r="AH303" s="4"/>
      <c r="AI303" s="31" t="str">
        <f t="shared" si="7"/>
        <v/>
      </c>
      <c r="AJ303" s="40" t="s">
        <v>1850</v>
      </c>
      <c r="AK303" s="41" t="s">
        <v>1850</v>
      </c>
      <c r="AL303" s="42"/>
      <c r="AM303" s="43"/>
      <c r="AN303" s="44" t="s">
        <v>1851</v>
      </c>
      <c r="AO303" s="45" t="s">
        <v>1851</v>
      </c>
      <c r="AP303" s="42" t="s">
        <v>1849</v>
      </c>
      <c r="AQ303" s="43"/>
      <c r="AR303" s="42"/>
      <c r="AS303" s="43"/>
      <c r="AT303" s="42"/>
      <c r="AU303" s="43"/>
      <c r="AV303" s="44" t="s">
        <v>1852</v>
      </c>
      <c r="AW303" s="43"/>
      <c r="AX303" s="42"/>
      <c r="AY303" s="43"/>
      <c r="AZ303" s="42"/>
      <c r="BA303" s="43"/>
      <c r="BB303" s="42"/>
      <c r="BC303" s="43"/>
      <c r="BD303" s="42"/>
      <c r="BE303" s="43"/>
    </row>
    <row r="304" ht="33.75" customHeight="1">
      <c r="A304" s="28" t="s">
        <v>56</v>
      </c>
      <c r="B304" s="29" t="s">
        <v>1394</v>
      </c>
      <c r="C304" s="29"/>
      <c r="D304" s="28" t="s">
        <v>1853</v>
      </c>
      <c r="E304" s="34" t="s">
        <v>1854</v>
      </c>
      <c r="F304" s="31" t="str">
        <f t="shared" si="1"/>
        <v>Launch Star Incorporated</v>
      </c>
      <c r="G304" s="30"/>
      <c r="H304" s="30"/>
      <c r="I304" s="32"/>
      <c r="J304" s="33"/>
      <c r="K304" s="33">
        <v>36.0</v>
      </c>
      <c r="L304" s="37" t="s">
        <v>66</v>
      </c>
      <c r="M304" s="37" t="s">
        <v>87</v>
      </c>
      <c r="N304" s="29"/>
      <c r="O304" s="29"/>
      <c r="P304" s="31" t="str">
        <f t="array" ref="P304">IFERROR(INDEX(params!$H:$H,MATCH($M304,params!$G:$G,0)),"")&amp;IF(AND($M304&lt;&gt;"",$N304&lt;&gt;""),",","")&amp;IFERROR(INDEX(params!$H:$H,MATCH($N304,params!$G:$G,0)),"")&amp;IF(AND($N304&lt;&gt;"",$O304&lt;&gt;""),",","")&amp;IFERROR(INDEX(params!$H:$H,MATCH($O304,params!$G:$G,0)),"")</f>
        <v>2</v>
      </c>
      <c r="Q304" s="30"/>
      <c r="R304" s="35">
        <f t="shared" si="2"/>
        <v>0</v>
      </c>
      <c r="S304" s="36"/>
      <c r="T304" s="36" t="s">
        <v>1855</v>
      </c>
      <c r="U304" s="37" t="s">
        <v>167</v>
      </c>
      <c r="V304" s="29"/>
      <c r="W304" s="29"/>
      <c r="X304" s="29"/>
      <c r="Y304" s="29"/>
      <c r="Z304" s="29"/>
      <c r="AA304" s="37"/>
      <c r="AB304" s="29"/>
      <c r="AC304" s="31"/>
      <c r="AD304" s="51"/>
      <c r="AE304" s="32"/>
      <c r="AF304" s="29"/>
      <c r="AG304" s="4"/>
      <c r="AH304" s="4"/>
      <c r="AI304" s="31" t="str">
        <f t="shared" si="7"/>
        <v/>
      </c>
      <c r="AJ304" s="40" t="s">
        <v>1856</v>
      </c>
      <c r="AK304" s="41" t="s">
        <v>1856</v>
      </c>
      <c r="AL304" s="42"/>
      <c r="AM304" s="43"/>
      <c r="AN304" s="44" t="s">
        <v>1857</v>
      </c>
      <c r="AO304" s="45" t="s">
        <v>1857</v>
      </c>
      <c r="AP304" s="42" t="s">
        <v>1855</v>
      </c>
      <c r="AQ304" s="43"/>
      <c r="AR304" s="42"/>
      <c r="AS304" s="43"/>
      <c r="AT304" s="42"/>
      <c r="AU304" s="43"/>
      <c r="AV304" s="44" t="s">
        <v>1858</v>
      </c>
      <c r="AW304" s="43"/>
      <c r="AX304" s="42"/>
      <c r="AY304" s="43"/>
      <c r="AZ304" s="42"/>
      <c r="BA304" s="43"/>
      <c r="BB304" s="42"/>
      <c r="BC304" s="43"/>
      <c r="BD304" s="42"/>
      <c r="BE304" s="43"/>
    </row>
    <row r="305" ht="33.75" customHeight="1">
      <c r="A305" s="28" t="s">
        <v>53</v>
      </c>
      <c r="B305" s="29" t="s">
        <v>1394</v>
      </c>
      <c r="C305" s="29"/>
      <c r="D305" s="28"/>
      <c r="E305" s="34" t="s">
        <v>1859</v>
      </c>
      <c r="F305" s="31" t="str">
        <f t="shared" si="1"/>
        <v>Mai-Ni Productions</v>
      </c>
      <c r="G305" s="30"/>
      <c r="H305" s="30"/>
      <c r="I305" s="32"/>
      <c r="J305" s="33"/>
      <c r="K305" s="33">
        <v>48.0</v>
      </c>
      <c r="L305" s="37" t="s">
        <v>66</v>
      </c>
      <c r="M305" s="37" t="s">
        <v>98</v>
      </c>
      <c r="N305" s="29"/>
      <c r="O305" s="29"/>
      <c r="P305" s="31" t="str">
        <f t="array" ref="P305">IFERROR(INDEX(params!$H:$H,MATCH($M305,params!$G:$G,0)),"")&amp;IF(AND($M305&lt;&gt;"",$N305&lt;&gt;""),",","")&amp;IFERROR(INDEX(params!$H:$H,MATCH($N305,params!$G:$G,0)),"")&amp;IF(AND($N305&lt;&gt;"",$O305&lt;&gt;""),",","")&amp;IFERROR(INDEX(params!$H:$H,MATCH($O305,params!$G:$G,0)),"")</f>
        <v>4</v>
      </c>
      <c r="Q305" s="30"/>
      <c r="R305" s="35">
        <f t="shared" si="2"/>
        <v>0</v>
      </c>
      <c r="S305" s="36"/>
      <c r="T305" s="36" t="s">
        <v>1860</v>
      </c>
      <c r="U305" s="37" t="s">
        <v>167</v>
      </c>
      <c r="V305" s="29"/>
      <c r="W305" s="29"/>
      <c r="X305" s="29"/>
      <c r="Y305" s="29"/>
      <c r="Z305" s="29"/>
      <c r="AA305" s="37"/>
      <c r="AB305" s="29"/>
      <c r="AC305" s="31"/>
      <c r="AD305" s="51"/>
      <c r="AE305" s="32"/>
      <c r="AF305" s="29"/>
      <c r="AG305" s="4"/>
      <c r="AH305" s="4"/>
      <c r="AI305" s="31" t="str">
        <f t="shared" si="7"/>
        <v/>
      </c>
      <c r="AJ305" s="40" t="s">
        <v>1861</v>
      </c>
      <c r="AK305" s="41" t="s">
        <v>1861</v>
      </c>
      <c r="AL305" s="42"/>
      <c r="AM305" s="43"/>
      <c r="AN305" s="44" t="s">
        <v>1862</v>
      </c>
      <c r="AO305" s="45" t="s">
        <v>1862</v>
      </c>
      <c r="AP305" s="42" t="s">
        <v>1860</v>
      </c>
      <c r="AQ305" s="43"/>
      <c r="AR305" s="42"/>
      <c r="AS305" s="43"/>
      <c r="AT305" s="42"/>
      <c r="AU305" s="43"/>
      <c r="AV305" s="44" t="s">
        <v>1863</v>
      </c>
      <c r="AW305" s="43"/>
      <c r="AX305" s="42"/>
      <c r="AY305" s="43"/>
      <c r="AZ305" s="42"/>
      <c r="BA305" s="43"/>
      <c r="BB305" s="42"/>
      <c r="BC305" s="43"/>
      <c r="BD305" s="42"/>
      <c r="BE305" s="43"/>
    </row>
    <row r="306" ht="42.0" customHeight="1">
      <c r="A306" s="28" t="s">
        <v>53</v>
      </c>
      <c r="B306" s="29" t="s">
        <v>1394</v>
      </c>
      <c r="C306" s="29"/>
      <c r="D306" s="33"/>
      <c r="E306" s="34" t="s">
        <v>1864</v>
      </c>
      <c r="F306" s="31" t="str">
        <f t="shared" si="1"/>
        <v>Zetasel</v>
      </c>
      <c r="G306" s="30"/>
      <c r="H306" s="30"/>
      <c r="I306" s="32"/>
      <c r="J306" s="33"/>
      <c r="K306" s="33">
        <v>43.0</v>
      </c>
      <c r="L306" s="37" t="s">
        <v>66</v>
      </c>
      <c r="M306" s="29"/>
      <c r="N306" s="29"/>
      <c r="O306" s="29"/>
      <c r="P306" s="31" t="str">
        <f t="array" ref="P306">IFERROR(INDEX(params!$H:$H,MATCH($M306,params!$G:$G,0)),"")&amp;IF(AND($M306&lt;&gt;"",$N306&lt;&gt;""),",","")&amp;IFERROR(INDEX(params!$H:$H,MATCH($N306,params!$G:$G,0)),"")&amp;IF(AND($N306&lt;&gt;"",$O306&lt;&gt;""),",","")&amp;IFERROR(INDEX(params!$H:$H,MATCH($O306,params!$G:$G,0)),"")</f>
        <v/>
      </c>
      <c r="Q306" s="30"/>
      <c r="R306" s="35">
        <f t="shared" si="2"/>
        <v>0</v>
      </c>
      <c r="S306" s="36"/>
      <c r="T306" s="36" t="s">
        <v>1865</v>
      </c>
      <c r="U306" s="37" t="s">
        <v>167</v>
      </c>
      <c r="V306" s="29"/>
      <c r="W306" s="29"/>
      <c r="X306" s="29"/>
      <c r="Y306" s="29"/>
      <c r="Z306" s="29"/>
      <c r="AA306" s="37"/>
      <c r="AB306" s="29"/>
      <c r="AC306" s="31"/>
      <c r="AD306" s="51"/>
      <c r="AE306" s="32"/>
      <c r="AF306" s="29"/>
      <c r="AG306" s="4"/>
      <c r="AH306" s="4"/>
      <c r="AI306" s="31" t="str">
        <f t="shared" si="7"/>
        <v/>
      </c>
      <c r="AJ306" s="40" t="s">
        <v>1866</v>
      </c>
      <c r="AK306" s="41" t="s">
        <v>1866</v>
      </c>
      <c r="AL306" s="42"/>
      <c r="AM306" s="43"/>
      <c r="AN306" s="44" t="s">
        <v>1867</v>
      </c>
      <c r="AO306" s="45" t="s">
        <v>1867</v>
      </c>
      <c r="AP306" s="42" t="s">
        <v>1865</v>
      </c>
      <c r="AQ306" s="43"/>
      <c r="AR306" s="42"/>
      <c r="AS306" s="43"/>
      <c r="AT306" s="42"/>
      <c r="AU306" s="43"/>
      <c r="AV306" s="44" t="s">
        <v>1868</v>
      </c>
      <c r="AW306" s="43"/>
      <c r="AX306" s="42"/>
      <c r="AY306" s="43"/>
      <c r="AZ306" s="42"/>
      <c r="BA306" s="43"/>
      <c r="BB306" s="42"/>
      <c r="BC306" s="43"/>
      <c r="BD306" s="42"/>
      <c r="BE306" s="43"/>
    </row>
    <row r="307" ht="33.75" customHeight="1">
      <c r="A307" s="28" t="s">
        <v>58</v>
      </c>
      <c r="B307" s="29" t="s">
        <v>1394</v>
      </c>
      <c r="C307" s="29"/>
      <c r="D307" s="28" t="s">
        <v>1644</v>
      </c>
      <c r="E307" s="30" t="s">
        <v>1869</v>
      </c>
      <c r="F307" s="31" t="str">
        <f t="shared" si="1"/>
        <v>Orbital Outpost</v>
      </c>
      <c r="G307" s="30" t="s">
        <v>164</v>
      </c>
      <c r="H307" s="30" t="s">
        <v>164</v>
      </c>
      <c r="I307" s="32"/>
      <c r="J307" s="28">
        <v>16.0</v>
      </c>
      <c r="K307" s="33"/>
      <c r="L307" s="29" t="s">
        <v>64</v>
      </c>
      <c r="M307" s="29" t="s">
        <v>78</v>
      </c>
      <c r="N307" s="29" t="s">
        <v>165</v>
      </c>
      <c r="O307" s="29" t="s">
        <v>165</v>
      </c>
      <c r="P307" s="31" t="str">
        <f t="array" ref="P307">IFERROR(INDEX(params!$H:$H,MATCH($M307,params!$G:$G,0)),"")&amp;IF(AND($M307&lt;&gt;"",$N307&lt;&gt;""),",","")&amp;IFERROR(INDEX(params!$H:$H,MATCH($N307,params!$G:$G,0)),"")&amp;IF(AND($N307&lt;&gt;"",$O307&lt;&gt;""),",","")&amp;IFERROR(INDEX(params!$H:$H,MATCH($O307,params!$G:$G,0)),"")</f>
        <v>0</v>
      </c>
      <c r="Q307" s="30"/>
      <c r="R307" s="35">
        <f t="shared" si="2"/>
        <v>0</v>
      </c>
      <c r="S307" s="36"/>
      <c r="T307" s="47" t="s">
        <v>1870</v>
      </c>
      <c r="U307" s="29"/>
      <c r="V307" s="29"/>
      <c r="W307" s="29"/>
      <c r="X307" s="29"/>
      <c r="Y307" s="29"/>
      <c r="Z307" s="29"/>
      <c r="AA307" s="37"/>
      <c r="AB307" s="29"/>
      <c r="AC307" s="31" t="str">
        <f t="array" ref="AC307">IFERROR(INDEX(params!$H:$H,MATCH($AB307,params!$G:$G,0)),"")</f>
        <v/>
      </c>
      <c r="AD307" s="51"/>
      <c r="AE307" s="32"/>
      <c r="AF307" s="29"/>
      <c r="AG307" s="4"/>
      <c r="AH307" s="4"/>
      <c r="AI307" s="31" t="str">
        <f t="shared" ref="AI307:AI319" si="8">iferror(left(AF307&amp;if(AF307&lt;&gt;"",",","")&amp;AG307&amp;if(AG307&lt;&gt;"",",","")&amp;AH307&amp;if(AH307&lt;&gt;"",",",""),len(AF307&amp;if(AF307&lt;&gt;"",",","")&amp;AG307&amp;if(AG307&lt;&gt;"",",","")&amp;AH307&amp;if(AH307&lt;&gt;"",",",""))-1),"")</f>
        <v/>
      </c>
      <c r="AJ307" s="49" t="s">
        <v>1871</v>
      </c>
      <c r="AK307" s="41"/>
      <c r="AL307" s="42"/>
      <c r="AM307" s="43"/>
      <c r="AN307" s="42"/>
      <c r="AO307" s="43"/>
      <c r="AP307" s="42"/>
      <c r="AQ307" s="43"/>
      <c r="AR307" s="42"/>
      <c r="AS307" s="43"/>
      <c r="AT307" s="42"/>
      <c r="AU307" s="43"/>
      <c r="AV307" s="42"/>
      <c r="AW307" s="43"/>
      <c r="AX307" s="42"/>
      <c r="AY307" s="43"/>
      <c r="AZ307" s="42"/>
      <c r="BA307" s="43"/>
      <c r="BB307" s="42"/>
      <c r="BC307" s="43"/>
      <c r="BD307" s="42"/>
      <c r="BE307" s="43"/>
    </row>
    <row r="308" ht="33.75" customHeight="1">
      <c r="A308" s="28" t="s">
        <v>56</v>
      </c>
      <c r="B308" s="29" t="s">
        <v>1394</v>
      </c>
      <c r="C308" s="29"/>
      <c r="D308" s="28" t="s">
        <v>1520</v>
      </c>
      <c r="E308" s="30" t="s">
        <v>1872</v>
      </c>
      <c r="F308" s="31" t="str">
        <f t="shared" si="1"/>
        <v>Bacterial Aggregates</v>
      </c>
      <c r="G308" s="30" t="s">
        <v>1873</v>
      </c>
      <c r="H308" s="30" t="s">
        <v>1873</v>
      </c>
      <c r="I308" s="32"/>
      <c r="J308" s="28">
        <v>7.0</v>
      </c>
      <c r="K308" s="28"/>
      <c r="L308" s="29" t="s">
        <v>64</v>
      </c>
      <c r="M308" s="29" t="s">
        <v>97</v>
      </c>
      <c r="N308" s="29" t="s">
        <v>98</v>
      </c>
      <c r="O308" s="29" t="s">
        <v>165</v>
      </c>
      <c r="P308" s="31" t="str">
        <f t="array" ref="P308">IFERROR(INDEX(params!$H:$H,MATCH($M308,params!$G:$G,0)),"")&amp;IF(AND($M308&lt;&gt;"",$N308&lt;&gt;""),",","")&amp;IFERROR(INDEX(params!$H:$H,MATCH($N308,params!$G:$G,0)),"")&amp;IF(AND($N308&lt;&gt;"",$O308&lt;&gt;""),",","")&amp;IFERROR(INDEX(params!$H:$H,MATCH($O308,params!$G:$G,0)),"")</f>
        <v>8,4</v>
      </c>
      <c r="Q308" s="34">
        <v>1.0</v>
      </c>
      <c r="R308" s="35">
        <f t="shared" si="2"/>
        <v>0</v>
      </c>
      <c r="S308" s="36"/>
      <c r="T308" s="36" t="e">
        <v>#N/A</v>
      </c>
      <c r="U308" s="37" t="s">
        <v>167</v>
      </c>
      <c r="V308" s="29"/>
      <c r="W308" s="37"/>
      <c r="X308" s="29"/>
      <c r="Y308" s="29"/>
      <c r="Z308" s="29"/>
      <c r="AA308" s="37"/>
      <c r="AB308" s="29"/>
      <c r="AC308" s="31" t="str">
        <f t="array" ref="AC308">IFERROR(INDEX(params!$H:$H,MATCH($AB308,params!$G:$G,0)),"")</f>
        <v/>
      </c>
      <c r="AD308" s="51"/>
      <c r="AE308" s="32"/>
      <c r="AF308" s="37" t="s">
        <v>97</v>
      </c>
      <c r="AG308" s="37"/>
      <c r="AH308" s="29"/>
      <c r="AI308" s="31" t="str">
        <f t="shared" si="8"/>
        <v>microbe</v>
      </c>
      <c r="AJ308" s="40" t="s">
        <v>1874</v>
      </c>
      <c r="AK308" s="46" t="s">
        <v>1875</v>
      </c>
      <c r="AL308" s="42"/>
      <c r="AM308" s="43"/>
      <c r="AN308" s="44" t="s">
        <v>1876</v>
      </c>
      <c r="AO308" s="45" t="s">
        <v>1876</v>
      </c>
      <c r="AP308" s="44" t="s">
        <v>1877</v>
      </c>
      <c r="AQ308" s="45" t="s">
        <v>1878</v>
      </c>
      <c r="AR308" s="44"/>
      <c r="AS308" s="45"/>
      <c r="AT308" s="44"/>
      <c r="AU308" s="45"/>
      <c r="AV308" s="44"/>
      <c r="AW308" s="45"/>
      <c r="AX308" s="44"/>
      <c r="AY308" s="45"/>
      <c r="AZ308" s="44"/>
      <c r="BA308" s="45"/>
      <c r="BB308" s="44"/>
      <c r="BC308" s="45"/>
      <c r="BD308" s="44"/>
      <c r="BE308" s="45"/>
    </row>
    <row r="309" ht="33.75" customHeight="1">
      <c r="A309" s="28" t="s">
        <v>56</v>
      </c>
      <c r="B309" s="29" t="s">
        <v>1394</v>
      </c>
      <c r="C309" s="29"/>
      <c r="D309" s="28" t="s">
        <v>1520</v>
      </c>
      <c r="E309" s="30" t="s">
        <v>1879</v>
      </c>
      <c r="F309" s="31" t="str">
        <f t="shared" si="1"/>
        <v>City Council</v>
      </c>
      <c r="G309" s="30" t="s">
        <v>177</v>
      </c>
      <c r="H309" s="30" t="s">
        <v>177</v>
      </c>
      <c r="I309" s="32"/>
      <c r="J309" s="28">
        <v>21.0</v>
      </c>
      <c r="K309" s="28"/>
      <c r="L309" s="29" t="s">
        <v>64</v>
      </c>
      <c r="M309" s="29" t="s">
        <v>78</v>
      </c>
      <c r="N309" s="29" t="s">
        <v>165</v>
      </c>
      <c r="O309" s="29" t="s">
        <v>165</v>
      </c>
      <c r="P309" s="31" t="str">
        <f t="array" ref="P309">IFERROR(INDEX(params!$H:$H,MATCH($M309,params!$G:$G,0)),"")&amp;IF(AND($M309&lt;&gt;"",$N309&lt;&gt;""),",","")&amp;IFERROR(INDEX(params!$H:$H,MATCH($N309,params!$G:$G,0)),"")&amp;IF(AND($N309&lt;&gt;"",$O309&lt;&gt;""),",","")&amp;IFERROR(INDEX(params!$H:$H,MATCH($O309,params!$G:$G,0)),"")</f>
        <v>0</v>
      </c>
      <c r="Q309" s="30"/>
      <c r="R309" s="35">
        <f t="shared" si="2"/>
        <v>0</v>
      </c>
      <c r="S309" s="36"/>
      <c r="T309" s="47" t="s">
        <v>1880</v>
      </c>
      <c r="U309" s="37" t="s">
        <v>179</v>
      </c>
      <c r="V309" s="29"/>
      <c r="W309" s="37"/>
      <c r="X309" s="29"/>
      <c r="Y309" s="29"/>
      <c r="Z309" s="29"/>
      <c r="AA309" s="37"/>
      <c r="AB309" s="29"/>
      <c r="AC309" s="31" t="str">
        <f t="array" ref="AC309">IFERROR(INDEX(params!$H:$H,MATCH($AB309,params!$G:$G,0)),"")</f>
        <v/>
      </c>
      <c r="AD309" s="51"/>
      <c r="AE309" s="32"/>
      <c r="AF309" s="37"/>
      <c r="AG309" s="37"/>
      <c r="AH309" s="29"/>
      <c r="AI309" s="31" t="str">
        <f t="shared" si="8"/>
        <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t="s">
        <v>1886</v>
      </c>
      <c r="BC309" s="45"/>
      <c r="BD309" s="44"/>
      <c r="BE309" s="45"/>
    </row>
    <row r="310" ht="33.75" customHeight="1">
      <c r="A310" s="28" t="s">
        <v>53</v>
      </c>
      <c r="B310" s="29" t="s">
        <v>1394</v>
      </c>
      <c r="C310" s="29"/>
      <c r="D310" s="28"/>
      <c r="E310" s="30" t="s">
        <v>1887</v>
      </c>
      <c r="F310" s="31" t="str">
        <f t="shared" si="1"/>
        <v>Community Afforestation</v>
      </c>
      <c r="G310" s="30" t="s">
        <v>177</v>
      </c>
      <c r="H310" s="30" t="s">
        <v>177</v>
      </c>
      <c r="I310" s="32"/>
      <c r="J310" s="33">
        <v>13.0</v>
      </c>
      <c r="K310" s="33"/>
      <c r="L310" s="29" t="s">
        <v>64</v>
      </c>
      <c r="M310" s="29" t="s">
        <v>100</v>
      </c>
      <c r="N310" s="29" t="s">
        <v>165</v>
      </c>
      <c r="O310" s="29" t="s">
        <v>165</v>
      </c>
      <c r="P310" s="31" t="str">
        <f t="array" ref="P310">IFERROR(INDEX(params!$H:$H,MATCH($M310,params!$G:$G,0)),"")&amp;IF(AND($M310&lt;&gt;"",$N310&lt;&gt;""),",","")&amp;IFERROR(INDEX(params!$H:$H,MATCH($N310,params!$G:$G,0)),"")&amp;IF(AND($N310&lt;&gt;"",$O310&lt;&gt;""),",","")&amp;IFERROR(INDEX(params!$H:$H,MATCH($O310,params!$G:$G,0)),"")</f>
        <v>6</v>
      </c>
      <c r="Q310" s="34">
        <v>1.0</v>
      </c>
      <c r="R310" s="35">
        <f t="shared" si="2"/>
        <v>0</v>
      </c>
      <c r="S310" s="36"/>
      <c r="T310" s="47" t="s">
        <v>1888</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1889</v>
      </c>
      <c r="AK310" s="46" t="s">
        <v>1890</v>
      </c>
      <c r="AL310" s="42"/>
      <c r="AM310" s="43"/>
      <c r="AN310" s="44" t="s">
        <v>1891</v>
      </c>
      <c r="AO310" s="45" t="s">
        <v>1891</v>
      </c>
      <c r="AP310" s="44" t="s">
        <v>1892</v>
      </c>
      <c r="AQ310" s="45" t="s">
        <v>1893</v>
      </c>
      <c r="AR310" s="44"/>
      <c r="AS310" s="45"/>
      <c r="AT310" s="44"/>
      <c r="AU310" s="45"/>
      <c r="AV310" s="44"/>
      <c r="AW310" s="45"/>
      <c r="AX310" s="44"/>
      <c r="AY310" s="45"/>
      <c r="AZ310" s="44"/>
      <c r="BA310" s="45"/>
      <c r="BB310" s="44" t="s">
        <v>1891</v>
      </c>
      <c r="BC310" s="45"/>
      <c r="BD310" s="44"/>
      <c r="BE310" s="45"/>
    </row>
    <row r="311" ht="33.75" customHeight="1">
      <c r="A311" s="28" t="s">
        <v>53</v>
      </c>
      <c r="B311" s="29" t="s">
        <v>1394</v>
      </c>
      <c r="C311" s="29"/>
      <c r="D311" s="33"/>
      <c r="E311" s="30" t="s">
        <v>1894</v>
      </c>
      <c r="F311" s="31" t="str">
        <f t="shared" si="1"/>
        <v>Orbital Outpost</v>
      </c>
      <c r="G311" s="30" t="s">
        <v>164</v>
      </c>
      <c r="H311" s="30" t="s">
        <v>164</v>
      </c>
      <c r="I311" s="32"/>
      <c r="J311" s="28">
        <v>16.0</v>
      </c>
      <c r="K311" s="33"/>
      <c r="L311" s="29" t="s">
        <v>64</v>
      </c>
      <c r="M311" s="29" t="s">
        <v>78</v>
      </c>
      <c r="N311" s="29" t="s">
        <v>165</v>
      </c>
      <c r="O311" s="29" t="s">
        <v>165</v>
      </c>
      <c r="P311" s="31" t="str">
        <f t="array" ref="P311">IFERROR(INDEX(params!$H:$H,MATCH($M311,params!$G:$G,0)),"")&amp;IF(AND($M311&lt;&gt;"",$N311&lt;&gt;""),",","")&amp;IFERROR(INDEX(params!$H:$H,MATCH($N311,params!$G:$G,0)),"")&amp;IF(AND($N311&lt;&gt;"",$O311&lt;&gt;""),",","")&amp;IFERROR(INDEX(params!$H:$H,MATCH($O311,params!$G:$G,0)),"")</f>
        <v>0</v>
      </c>
      <c r="Q311" s="30"/>
      <c r="R311" s="35">
        <f t="shared" si="2"/>
        <v>0</v>
      </c>
      <c r="S311" s="36"/>
      <c r="T311" s="47" t="s">
        <v>1895</v>
      </c>
      <c r="U311" s="37" t="s">
        <v>167</v>
      </c>
      <c r="V311" s="29"/>
      <c r="W311" s="29"/>
      <c r="X311" s="29"/>
      <c r="Y311" s="29"/>
      <c r="Z311" s="29"/>
      <c r="AA311" s="37"/>
      <c r="AB311" s="29"/>
      <c r="AC311" s="31" t="str">
        <f t="array" ref="AC311">IFERROR(INDEX(params!$H:$H,MATCH($AB311,params!$G:$G,0)),"")</f>
        <v/>
      </c>
      <c r="AD311" s="51"/>
      <c r="AE311" s="32"/>
      <c r="AF311" s="29"/>
      <c r="AG311" s="4"/>
      <c r="AH311" s="4"/>
      <c r="AI311" s="31" t="str">
        <f t="shared" si="8"/>
        <v/>
      </c>
      <c r="AJ311" s="40" t="s">
        <v>1871</v>
      </c>
      <c r="AK311" s="46" t="s">
        <v>1896</v>
      </c>
      <c r="AL311" s="42"/>
      <c r="AM311" s="43"/>
      <c r="AN311" s="44" t="s">
        <v>1897</v>
      </c>
      <c r="AO311" s="45" t="s">
        <v>1897</v>
      </c>
      <c r="AP311" s="44" t="s">
        <v>1895</v>
      </c>
      <c r="AQ311" s="45" t="s">
        <v>1898</v>
      </c>
      <c r="AR311" s="42"/>
      <c r="AS311" s="43"/>
      <c r="AT311" s="42"/>
      <c r="AU311" s="43"/>
      <c r="AV311" s="42"/>
      <c r="AW311" s="43"/>
      <c r="AX311" s="42"/>
      <c r="AY311" s="43"/>
      <c r="AZ311" s="42"/>
      <c r="BA311" s="43"/>
      <c r="BB311" s="42"/>
      <c r="BC311" s="43"/>
      <c r="BD311" s="42"/>
      <c r="BE311" s="43"/>
    </row>
    <row r="312" ht="33.75" customHeight="1">
      <c r="A312" s="28" t="s">
        <v>53</v>
      </c>
      <c r="B312" s="29" t="s">
        <v>1394</v>
      </c>
      <c r="C312" s="29"/>
      <c r="D312" s="33"/>
      <c r="E312" s="30" t="s">
        <v>1899</v>
      </c>
      <c r="F312" s="31" t="str">
        <f t="shared" si="1"/>
        <v>Gas-Cooled Reactors</v>
      </c>
      <c r="G312" s="30" t="s">
        <v>177</v>
      </c>
      <c r="H312" s="30" t="s">
        <v>177</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4">
        <v>1.0</v>
      </c>
      <c r="R312" s="35">
        <f t="shared" si="2"/>
        <v>0</v>
      </c>
      <c r="S312" s="36"/>
      <c r="T312" s="47" t="s">
        <v>1900</v>
      </c>
      <c r="U312" s="37" t="s">
        <v>179</v>
      </c>
      <c r="V312" s="37" t="s">
        <v>212</v>
      </c>
      <c r="W312" s="29"/>
      <c r="X312" s="29"/>
      <c r="Y312" s="29"/>
      <c r="Z312" s="29"/>
      <c r="AA312" s="37"/>
      <c r="AB312" s="29"/>
      <c r="AC312" s="31" t="str">
        <f t="array" ref="AC312">IFERROR(INDEX(params!$H:$H,MATCH($AB312,params!$G:$G,0)),"")</f>
        <v/>
      </c>
      <c r="AD312" s="51"/>
      <c r="AE312" s="32"/>
      <c r="AF312" s="29"/>
      <c r="AG312" s="4"/>
      <c r="AH312" s="4"/>
      <c r="AI312" s="31" t="str">
        <f t="shared" si="8"/>
        <v/>
      </c>
      <c r="AJ312" s="40" t="s">
        <v>1901</v>
      </c>
      <c r="AK312" s="46" t="s">
        <v>1902</v>
      </c>
      <c r="AL312" s="44"/>
      <c r="AM312" s="43"/>
      <c r="AN312" s="44" t="s">
        <v>1903</v>
      </c>
      <c r="AO312" s="45" t="s">
        <v>1903</v>
      </c>
      <c r="AP312" s="44" t="s">
        <v>1900</v>
      </c>
      <c r="AQ312" s="45" t="s">
        <v>1904</v>
      </c>
      <c r="AR312" s="42"/>
      <c r="AS312" s="43"/>
      <c r="AT312" s="42"/>
      <c r="AU312" s="43"/>
      <c r="AV312" s="42"/>
      <c r="AW312" s="43"/>
      <c r="AX312" s="42"/>
      <c r="AY312" s="43"/>
      <c r="AZ312" s="42"/>
      <c r="BA312" s="43"/>
      <c r="BB312" s="44" t="s">
        <v>1903</v>
      </c>
      <c r="BC312" s="43"/>
      <c r="BD312" s="42"/>
      <c r="BE312" s="43"/>
    </row>
    <row r="313" ht="33.75" customHeight="1">
      <c r="A313" s="28" t="s">
        <v>53</v>
      </c>
      <c r="B313" s="29" t="s">
        <v>1394</v>
      </c>
      <c r="C313" s="29"/>
      <c r="D313" s="28"/>
      <c r="E313" s="30" t="s">
        <v>1905</v>
      </c>
      <c r="F313" s="31" t="str">
        <f t="shared" si="1"/>
        <v>Research Grant</v>
      </c>
      <c r="G313" s="30" t="s">
        <v>177</v>
      </c>
      <c r="H313" s="30" t="s">
        <v>177</v>
      </c>
      <c r="I313" s="32"/>
      <c r="J313" s="28">
        <v>3.0</v>
      </c>
      <c r="K313" s="33"/>
      <c r="L313" s="29" t="s">
        <v>64</v>
      </c>
      <c r="M313" s="29"/>
      <c r="N313" s="29" t="s">
        <v>165</v>
      </c>
      <c r="O313" s="29" t="s">
        <v>165</v>
      </c>
      <c r="P313" s="31" t="str">
        <f t="array" ref="P313">IFERROR(INDEX(params!$H:$H,MATCH($M313,params!$G:$G,0)),"")&amp;IF(AND($M313&lt;&gt;"",$N313&lt;&gt;""),",","")&amp;IFERROR(INDEX(params!$H:$H,MATCH($N313,params!$G:$G,0)),"")&amp;IF(AND($N313&lt;&gt;"",$O313&lt;&gt;""),",","")&amp;IFERROR(INDEX(params!$H:$H,MATCH($O313,params!$G:$G,0)),"")</f>
        <v/>
      </c>
      <c r="Q313" s="30"/>
      <c r="R313" s="35">
        <f t="shared" si="2"/>
        <v>0</v>
      </c>
      <c r="S313" s="36"/>
      <c r="T313" s="47" t="s">
        <v>1906</v>
      </c>
      <c r="U313" s="37" t="s">
        <v>179</v>
      </c>
      <c r="V313" s="29"/>
      <c r="W313" s="29"/>
      <c r="X313" s="29"/>
      <c r="Y313" s="29"/>
      <c r="Z313" s="29"/>
      <c r="AA313" s="37"/>
      <c r="AB313" s="29"/>
      <c r="AC313" s="31" t="str">
        <f t="array" ref="AC313">IFERROR(INDEX(params!$H:$H,MATCH($AB313,params!$G:$G,0)),"")</f>
        <v/>
      </c>
      <c r="AD313" s="51"/>
      <c r="AE313" s="32"/>
      <c r="AF313" s="29"/>
      <c r="AG313" s="4"/>
      <c r="AH313" s="4"/>
      <c r="AI313" s="31" t="str">
        <f t="shared" si="8"/>
        <v/>
      </c>
      <c r="AJ313" s="40" t="s">
        <v>1907</v>
      </c>
      <c r="AK313" s="46" t="s">
        <v>1908</v>
      </c>
      <c r="AL313" s="42"/>
      <c r="AM313" s="43"/>
      <c r="AN313" s="44" t="s">
        <v>1909</v>
      </c>
      <c r="AO313" s="45" t="s">
        <v>1909</v>
      </c>
      <c r="AP313" s="44" t="s">
        <v>1910</v>
      </c>
      <c r="AQ313" s="45" t="s">
        <v>1911</v>
      </c>
      <c r="AR313" s="42"/>
      <c r="AS313" s="43"/>
      <c r="AT313" s="42"/>
      <c r="AU313" s="43"/>
      <c r="AV313" s="44" t="s">
        <v>1912</v>
      </c>
      <c r="AW313" s="45" t="s">
        <v>248</v>
      </c>
      <c r="AX313" s="42"/>
      <c r="AY313" s="43"/>
      <c r="AZ313" s="42"/>
      <c r="BA313" s="43"/>
      <c r="BB313" s="42"/>
      <c r="BC313" s="43"/>
      <c r="BD313" s="42"/>
      <c r="BE313" s="43"/>
    </row>
    <row r="314" ht="33.75" customHeight="1">
      <c r="A314" s="28" t="s">
        <v>56</v>
      </c>
      <c r="B314" s="29" t="s">
        <v>1394</v>
      </c>
      <c r="C314" s="29"/>
      <c r="D314" s="28" t="s">
        <v>1520</v>
      </c>
      <c r="E314" s="30" t="s">
        <v>1913</v>
      </c>
      <c r="F314" s="31" t="str">
        <f t="shared" si="1"/>
        <v>Zoos</v>
      </c>
      <c r="G314" s="30" t="s">
        <v>1914</v>
      </c>
      <c r="H314" s="30" t="s">
        <v>1914</v>
      </c>
      <c r="I314" s="32"/>
      <c r="J314" s="28">
        <v>7.0</v>
      </c>
      <c r="K314" s="33"/>
      <c r="L314" s="29" t="s">
        <v>64</v>
      </c>
      <c r="M314" s="29" t="s">
        <v>76</v>
      </c>
      <c r="N314" s="29" t="s">
        <v>165</v>
      </c>
      <c r="O314" s="29" t="s">
        <v>165</v>
      </c>
      <c r="P314" s="31" t="str">
        <f t="array" ref="P314">IFERROR(INDEX(params!$H:$H,MATCH($M314,params!$G:$G,0)),"")&amp;IF(AND($M314&lt;&gt;"",$N314&lt;&gt;""),",","")&amp;IFERROR(INDEX(params!$H:$H,MATCH($N314,params!$G:$G,0)),"")&amp;IF(AND($N314&lt;&gt;"",$O314&lt;&gt;""),",","")&amp;IFERROR(INDEX(params!$H:$H,MATCH($O314,params!$G:$G,0)),"")</f>
        <v>7</v>
      </c>
      <c r="Q314" s="34" t="s">
        <v>259</v>
      </c>
      <c r="R314" s="35">
        <f t="shared" si="2"/>
        <v>1</v>
      </c>
      <c r="S314" s="36"/>
      <c r="T314" s="47" t="s">
        <v>1915</v>
      </c>
      <c r="U314" s="37" t="s">
        <v>167</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1916</v>
      </c>
      <c r="AK314" s="46" t="s">
        <v>1916</v>
      </c>
      <c r="AL314" s="44" t="s">
        <v>264</v>
      </c>
      <c r="AM314" s="45" t="s">
        <v>264</v>
      </c>
      <c r="AN314" s="44" t="s">
        <v>1917</v>
      </c>
      <c r="AO314" s="45" t="s">
        <v>1917</v>
      </c>
      <c r="AP314" s="44" t="s">
        <v>1918</v>
      </c>
      <c r="AQ314" s="45" t="s">
        <v>1919</v>
      </c>
      <c r="AR314" s="42"/>
      <c r="AS314" s="43"/>
      <c r="AT314" s="42"/>
      <c r="AU314" s="43"/>
      <c r="AV314" s="42"/>
      <c r="AW314" s="43"/>
      <c r="AX314" s="42"/>
      <c r="AY314" s="43"/>
      <c r="AZ314" s="42"/>
      <c r="BA314" s="43"/>
      <c r="BB314" s="42"/>
      <c r="BC314" s="43"/>
      <c r="BD314" s="42"/>
      <c r="BE314" s="43"/>
    </row>
    <row r="315" ht="36.75" customHeight="1">
      <c r="A315" s="28" t="s">
        <v>53</v>
      </c>
      <c r="B315" s="29" t="s">
        <v>1394</v>
      </c>
      <c r="C315" s="29"/>
      <c r="D315" s="28" t="s">
        <v>1920</v>
      </c>
      <c r="E315" s="30" t="s">
        <v>1921</v>
      </c>
      <c r="F315" s="31" t="str">
        <f t="shared" si="1"/>
        <v>Innovative Technologies Award</v>
      </c>
      <c r="G315" s="30"/>
      <c r="H315" s="30"/>
      <c r="I315" s="32"/>
      <c r="J315" s="28">
        <v>16.0</v>
      </c>
      <c r="K315" s="28"/>
      <c r="L315" s="29" t="s">
        <v>65</v>
      </c>
      <c r="M315" s="29" t="s">
        <v>112</v>
      </c>
      <c r="N315" s="29" t="s">
        <v>165</v>
      </c>
      <c r="O315" s="29" t="s">
        <v>165</v>
      </c>
      <c r="P315" s="31" t="str">
        <f t="array" ref="P315">IFERROR(INDEX(params!$H:$H,MATCH($M315,params!$G:$G,0)),"")&amp;IF(AND($M315&lt;&gt;"",$N315&lt;&gt;""),",","")&amp;IFERROR(INDEX(params!$H:$H,MATCH($N315,params!$G:$G,0)),"")&amp;IF(AND($N315&lt;&gt;"",$O315&lt;&gt;""),",","")&amp;IFERROR(INDEX(params!$H:$H,MATCH($O315,params!$G:$G,0)),"")</f>
        <v>9</v>
      </c>
      <c r="Q315" s="30"/>
      <c r="R315" s="35">
        <f t="shared" si="2"/>
        <v>0</v>
      </c>
      <c r="S315" s="36"/>
      <c r="T315" s="47" t="s">
        <v>1922</v>
      </c>
      <c r="U315" s="29"/>
      <c r="V315" s="29"/>
      <c r="W315" s="29"/>
      <c r="X315" s="29"/>
      <c r="Y315" s="29"/>
      <c r="Z315" s="29"/>
      <c r="AA315" s="37"/>
      <c r="AB315" s="29"/>
      <c r="AC315" s="31" t="str">
        <f t="array" ref="AC315">IFERROR(INDEX(params!$H:$H,MATCH($AB315,params!$G:$G,0)),"")</f>
        <v/>
      </c>
      <c r="AD315" s="51"/>
      <c r="AE315" s="32"/>
      <c r="AF315" s="37"/>
      <c r="AG315" s="37"/>
      <c r="AH315" s="29"/>
      <c r="AI315" s="31" t="str">
        <f t="shared" si="8"/>
        <v/>
      </c>
      <c r="AJ315" s="49" t="s">
        <v>1923</v>
      </c>
      <c r="AK315" s="46" t="s">
        <v>1924</v>
      </c>
      <c r="AL315" s="42"/>
      <c r="AM315" s="43"/>
      <c r="AN315" s="42"/>
      <c r="AO315" s="43"/>
      <c r="AP315" s="42"/>
      <c r="AQ315" s="43"/>
      <c r="AR315" s="44"/>
      <c r="AS315" s="43"/>
      <c r="AT315" s="44"/>
      <c r="AU315" s="43"/>
      <c r="AV315" s="44" t="s">
        <v>1925</v>
      </c>
      <c r="AW315" s="43" t="s">
        <v>1926</v>
      </c>
      <c r="AX315" s="44"/>
      <c r="AY315" s="43"/>
      <c r="AZ315" s="44"/>
      <c r="BA315" s="43"/>
      <c r="BB315" s="44"/>
      <c r="BC315" s="43"/>
      <c r="BD315" s="44"/>
      <c r="BE315" s="43"/>
    </row>
    <row r="316" ht="36.75" customHeight="1">
      <c r="A316" s="28" t="s">
        <v>56</v>
      </c>
      <c r="B316" s="29" t="s">
        <v>1394</v>
      </c>
      <c r="C316" s="29"/>
      <c r="D316" s="28" t="s">
        <v>1927</v>
      </c>
      <c r="E316" s="30" t="s">
        <v>1928</v>
      </c>
      <c r="F316" s="31" t="str">
        <f t="shared" si="1"/>
        <v>Martian Studies Scholarship</v>
      </c>
      <c r="G316" s="30"/>
      <c r="H316" s="30"/>
      <c r="I316" s="32"/>
      <c r="J316" s="28">
        <v>11.0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1929</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0" t="s">
        <v>1930</v>
      </c>
      <c r="AK316" s="46" t="s">
        <v>1931</v>
      </c>
      <c r="AL316" s="42"/>
      <c r="AM316" s="43"/>
      <c r="AN316" s="42"/>
      <c r="AO316" s="43"/>
      <c r="AP316" s="42"/>
      <c r="AQ316" s="43"/>
      <c r="AR316" s="44"/>
      <c r="AS316" s="43"/>
      <c r="AT316" s="44"/>
      <c r="AU316" s="43"/>
      <c r="AV316" s="44" t="s">
        <v>1932</v>
      </c>
      <c r="AW316" s="43" t="s">
        <v>1933</v>
      </c>
      <c r="AX316" s="44"/>
      <c r="AY316" s="43"/>
      <c r="AZ316" s="44"/>
      <c r="BA316" s="43"/>
      <c r="BB316" s="44"/>
      <c r="BC316" s="43"/>
      <c r="BD316" s="44"/>
      <c r="BE316" s="43"/>
    </row>
    <row r="317" ht="36.75" customHeight="1">
      <c r="A317" s="28" t="s">
        <v>53</v>
      </c>
      <c r="B317" s="29" t="s">
        <v>1394</v>
      </c>
      <c r="C317" s="29"/>
      <c r="D317" s="33"/>
      <c r="E317" s="30" t="s">
        <v>1934</v>
      </c>
      <c r="F317" s="31" t="str">
        <f t="shared" si="1"/>
        <v>Genetically Modified Vegetables</v>
      </c>
      <c r="G317" s="30" t="s">
        <v>810</v>
      </c>
      <c r="H317" s="30" t="s">
        <v>810</v>
      </c>
      <c r="I317" s="32"/>
      <c r="J317" s="28">
        <v>26.0</v>
      </c>
      <c r="K317" s="33"/>
      <c r="L317" s="29" t="s">
        <v>62</v>
      </c>
      <c r="M317" s="29" t="s">
        <v>97</v>
      </c>
      <c r="N317" s="29" t="s">
        <v>100</v>
      </c>
      <c r="O317" s="29" t="s">
        <v>165</v>
      </c>
      <c r="P317" s="31" t="str">
        <f t="array" ref="P317">IFERROR(INDEX(params!$H:$H,MATCH($M317,params!$G:$G,0)),"")&amp;IF(AND($M317&lt;&gt;"",$N317&lt;&gt;""),",","")&amp;IFERROR(INDEX(params!$H:$H,MATCH($N317,params!$G:$G,0)),"")&amp;IF(AND($N317&lt;&gt;"",$O317&lt;&gt;""),",","")&amp;IFERROR(INDEX(params!$H:$H,MATCH($O317,params!$G:$G,0)),"")</f>
        <v>8,6</v>
      </c>
      <c r="Q317" s="30"/>
      <c r="R317" s="35">
        <f t="shared" si="2"/>
        <v>0</v>
      </c>
      <c r="S317" s="36"/>
      <c r="T317" s="47" t="s">
        <v>1935</v>
      </c>
      <c r="U317" s="37" t="s">
        <v>812</v>
      </c>
      <c r="V317" s="29"/>
      <c r="W317" s="29"/>
      <c r="X317" s="29"/>
      <c r="Y317" s="29"/>
      <c r="Z317" s="29"/>
      <c r="AA317" s="37"/>
      <c r="AB317" s="29"/>
      <c r="AC317" s="31" t="str">
        <f t="array" ref="AC317">IFERROR(INDEX(params!$H:$H,MATCH($AB317,params!$G:$G,0)),"")</f>
        <v/>
      </c>
      <c r="AD317" s="51"/>
      <c r="AE317" s="32"/>
      <c r="AF317" s="29"/>
      <c r="AG317" s="4"/>
      <c r="AH317" s="4"/>
      <c r="AI317" s="31" t="str">
        <f t="shared" si="8"/>
        <v/>
      </c>
      <c r="AJ317" s="40" t="s">
        <v>1936</v>
      </c>
      <c r="AK317" s="46" t="s">
        <v>1937</v>
      </c>
      <c r="AL317" s="42"/>
      <c r="AM317" s="43"/>
      <c r="AN317" s="44" t="s">
        <v>1292</v>
      </c>
      <c r="AO317" s="45" t="s">
        <v>1292</v>
      </c>
      <c r="AP317" s="44" t="s">
        <v>1938</v>
      </c>
      <c r="AQ317" s="45" t="s">
        <v>1939</v>
      </c>
      <c r="AR317" s="42"/>
      <c r="AS317" s="43"/>
      <c r="AT317" s="42"/>
      <c r="AU317" s="43"/>
      <c r="AV317" s="42"/>
      <c r="AW317" s="43"/>
      <c r="AX317" s="42"/>
      <c r="AY317" s="43"/>
      <c r="AZ317" s="42"/>
      <c r="BA317" s="43"/>
      <c r="BB317" s="42"/>
      <c r="BC317" s="43"/>
      <c r="BD317" s="42"/>
      <c r="BE317" s="43"/>
    </row>
    <row r="318" ht="36.75" customHeight="1">
      <c r="A318" s="28" t="s">
        <v>53</v>
      </c>
      <c r="B318" s="29" t="s">
        <v>1394</v>
      </c>
      <c r="C318" s="29"/>
      <c r="D318" s="33"/>
      <c r="E318" s="30" t="s">
        <v>1940</v>
      </c>
      <c r="F318" s="31" t="str">
        <f t="shared" si="1"/>
        <v>Glacial Evaporation</v>
      </c>
      <c r="G318" s="30" t="s">
        <v>810</v>
      </c>
      <c r="H318" s="30" t="s">
        <v>810</v>
      </c>
      <c r="I318" s="32"/>
      <c r="J318" s="28">
        <v>18.0</v>
      </c>
      <c r="K318" s="28"/>
      <c r="L318" s="29" t="s">
        <v>62</v>
      </c>
      <c r="M318" s="29" t="s">
        <v>93</v>
      </c>
      <c r="N318" s="29" t="s">
        <v>165</v>
      </c>
      <c r="O318" s="29" t="s">
        <v>165</v>
      </c>
      <c r="P318" s="31" t="str">
        <f t="array" ref="P318">IFERROR(INDEX(params!$H:$H,MATCH($M318,params!$G:$G,0)),"")&amp;IF(AND($M318&lt;&gt;"",$N318&lt;&gt;""),",","")&amp;IFERROR(INDEX(params!$H:$H,MATCH($N318,params!$G:$G,0)),"")&amp;IF(AND($N318&lt;&gt;"",$O318&lt;&gt;""),",","")&amp;IFERROR(INDEX(params!$H:$H,MATCH($O318,params!$G:$G,0)),"")</f>
        <v>3</v>
      </c>
      <c r="Q318" s="30"/>
      <c r="R318" s="35">
        <f t="shared" si="2"/>
        <v>0</v>
      </c>
      <c r="S318" s="36"/>
      <c r="T318" s="36" t="e">
        <v>#N/A</v>
      </c>
      <c r="U318" s="37" t="s">
        <v>812</v>
      </c>
      <c r="V318" s="29"/>
      <c r="W318" s="29"/>
      <c r="X318" s="29"/>
      <c r="Y318" s="29"/>
      <c r="Z318" s="29"/>
      <c r="AA318" s="37"/>
      <c r="AB318" s="29"/>
      <c r="AC318" s="31" t="str">
        <f t="array" ref="AC318">IFERROR(INDEX(params!$H:$H,MATCH($AB318,params!$G:$G,0)),"")</f>
        <v/>
      </c>
      <c r="AD318" s="51"/>
      <c r="AE318" s="32"/>
      <c r="AF318" s="37"/>
      <c r="AG318" s="37"/>
      <c r="AH318" s="29"/>
      <c r="AI318" s="31" t="str">
        <f t="shared" si="8"/>
        <v/>
      </c>
      <c r="AJ318" s="40" t="s">
        <v>1941</v>
      </c>
      <c r="AK318" s="46" t="s">
        <v>1942</v>
      </c>
      <c r="AL318" s="42"/>
      <c r="AM318" s="43"/>
      <c r="AN318" s="44" t="s">
        <v>1129</v>
      </c>
      <c r="AO318" s="45" t="s">
        <v>1129</v>
      </c>
      <c r="AP318" s="44" t="s">
        <v>1598</v>
      </c>
      <c r="AQ318" s="45" t="s">
        <v>1599</v>
      </c>
      <c r="AR318" s="42"/>
      <c r="AS318" s="45"/>
      <c r="AT318" s="42"/>
      <c r="AU318" s="45"/>
      <c r="AV318" s="42"/>
      <c r="AW318" s="45"/>
      <c r="AX318" s="42"/>
      <c r="AY318" s="45"/>
      <c r="AZ318" s="42"/>
      <c r="BA318" s="45"/>
      <c r="BB318" s="42"/>
      <c r="BC318" s="45"/>
      <c r="BD318" s="42"/>
      <c r="BE318" s="45"/>
    </row>
    <row r="319" ht="36.75" customHeight="1">
      <c r="A319" s="28" t="s">
        <v>56</v>
      </c>
      <c r="B319" s="29" t="s">
        <v>1394</v>
      </c>
      <c r="C319" s="29"/>
      <c r="D319" s="28" t="s">
        <v>1520</v>
      </c>
      <c r="E319" s="30" t="s">
        <v>1943</v>
      </c>
      <c r="F319" s="31" t="str">
        <f t="shared" si="1"/>
        <v>Tourism</v>
      </c>
      <c r="G319" s="30" t="s">
        <v>810</v>
      </c>
      <c r="H319" s="30" t="s">
        <v>810</v>
      </c>
      <c r="I319" s="32"/>
      <c r="J319" s="28">
        <v>8.0</v>
      </c>
      <c r="K319" s="28"/>
      <c r="L319" s="29" t="s">
        <v>62</v>
      </c>
      <c r="M319" s="29" t="s">
        <v>98</v>
      </c>
      <c r="N319" s="29" t="s">
        <v>165</v>
      </c>
      <c r="O319" s="29" t="s">
        <v>165</v>
      </c>
      <c r="P319" s="31" t="str">
        <f t="array" ref="P319">IFERROR(INDEX(params!$H:$H,MATCH($M319,params!$G:$G,0)),"")&amp;IF(AND($M319&lt;&gt;"",$N319&lt;&gt;""),",","")&amp;IFERROR(INDEX(params!$H:$H,MATCH($N319,params!$G:$G,0)),"")&amp;IF(AND($N319&lt;&gt;"",$O319&lt;&gt;""),",","")&amp;IFERROR(INDEX(params!$H:$H,MATCH($O319,params!$G:$G,0)),"")</f>
        <v>4</v>
      </c>
      <c r="Q319" s="30"/>
      <c r="R319" s="35">
        <f t="shared" si="2"/>
        <v>0</v>
      </c>
      <c r="S319" s="36"/>
      <c r="T319" s="36" t="e">
        <v>#N/A</v>
      </c>
      <c r="U319" s="37" t="s">
        <v>812</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1944</v>
      </c>
      <c r="AK319" s="46" t="s">
        <v>1945</v>
      </c>
      <c r="AL319" s="42"/>
      <c r="AM319" s="43"/>
      <c r="AN319" s="44" t="s">
        <v>991</v>
      </c>
      <c r="AO319" s="45" t="s">
        <v>991</v>
      </c>
      <c r="AP319" s="44" t="s">
        <v>1946</v>
      </c>
      <c r="AQ319" s="45" t="s">
        <v>1257</v>
      </c>
      <c r="AR319" s="44"/>
      <c r="AS319" s="45"/>
      <c r="AT319" s="44"/>
      <c r="AU319" s="45"/>
      <c r="AV319" s="44" t="s">
        <v>1947</v>
      </c>
      <c r="AW319" s="45" t="s">
        <v>1948</v>
      </c>
      <c r="AX319" s="44"/>
      <c r="AY319" s="45"/>
      <c r="AZ319" s="44"/>
      <c r="BA319" s="45"/>
      <c r="BB319" s="44"/>
      <c r="BC319" s="45"/>
      <c r="BD319" s="44"/>
      <c r="BE319" s="45"/>
    </row>
    <row r="320" ht="36.75" customHeight="1">
      <c r="A320" s="28" t="s">
        <v>55</v>
      </c>
      <c r="B320" s="29" t="s">
        <v>1394</v>
      </c>
      <c r="C320" s="29"/>
      <c r="D320" s="28"/>
      <c r="E320" s="34" t="s">
        <v>1949</v>
      </c>
      <c r="F320" s="31" t="str">
        <f t="shared" si="1"/>
        <v>Nebu Labs</v>
      </c>
      <c r="G320" s="30"/>
      <c r="H320" s="30"/>
      <c r="I320" s="32"/>
      <c r="J320" s="33"/>
      <c r="K320" s="28">
        <v>25.0</v>
      </c>
      <c r="L320" s="37" t="s">
        <v>66</v>
      </c>
      <c r="M320" s="29"/>
      <c r="N320" s="29"/>
      <c r="O320" s="29"/>
      <c r="P320" s="31" t="str">
        <f t="array" ref="P320">IFERROR(INDEX(params!$H:$H,MATCH($M320,params!$G:$G,0)),"")&amp;IF(AND($M320&lt;&gt;"",$N320&lt;&gt;""),",","")&amp;IFERROR(INDEX(params!$H:$H,MATCH($N320,params!$G:$G,0)),"")&amp;IF(AND($N320&lt;&gt;"",$O320&lt;&gt;""),",","")&amp;IFERROR(INDEX(params!$H:$H,MATCH($O320,params!$G:$G,0)),"")</f>
        <v/>
      </c>
      <c r="Q320" s="30"/>
      <c r="R320" s="35">
        <f t="shared" si="2"/>
        <v>0</v>
      </c>
      <c r="S320" s="36"/>
      <c r="T320" s="36"/>
      <c r="U320" s="37" t="s">
        <v>167</v>
      </c>
      <c r="V320" s="29"/>
      <c r="W320" s="29"/>
      <c r="X320" s="29"/>
      <c r="Y320" s="29"/>
      <c r="Z320" s="29"/>
      <c r="AA320" s="37"/>
      <c r="AB320" s="29"/>
      <c r="AC320" s="31" t="str">
        <f t="array" ref="AC320">IFERROR(INDEX(params!$H:$H,MATCH($AB320,params!$G:$G,0)),"")</f>
        <v/>
      </c>
      <c r="AD320" s="51"/>
      <c r="AE320" s="32"/>
      <c r="AF320" s="29"/>
      <c r="AG320" s="4"/>
      <c r="AH320" s="4"/>
      <c r="AI320" s="31" t="str">
        <f t="shared" ref="AI320:AI322" si="9">IFERROR(LEFT(AF320&amp;IF(AF320&lt;&gt;"",",","")&amp;AG320&amp;IF(AG320&lt;&gt;"",",","")&amp;AH320&amp;IF(AH320&lt;&gt;"",",",""),LEN(AF320&amp;IF(AF320&lt;&gt;"",",","")&amp;AG320&amp;IF(AG320&lt;&gt;"",",","")&amp;AH320&amp;IF(AH320&lt;&gt;"",",",""))-1),"")</f>
        <v/>
      </c>
      <c r="AJ320" s="49" t="s">
        <v>1950</v>
      </c>
      <c r="AK320" s="41"/>
      <c r="AL320" s="42"/>
      <c r="AM320" s="43"/>
      <c r="AN320" s="44" t="s">
        <v>1951</v>
      </c>
      <c r="AO320" s="45" t="s">
        <v>1951</v>
      </c>
      <c r="AP320" s="44" t="s">
        <v>1952</v>
      </c>
      <c r="AQ320" s="43"/>
      <c r="AR320" s="42"/>
      <c r="AS320" s="43"/>
      <c r="AT320" s="42"/>
      <c r="AU320" s="43"/>
      <c r="AV320" s="44" t="s">
        <v>1543</v>
      </c>
      <c r="AW320" s="43"/>
      <c r="AX320" s="42"/>
      <c r="AY320" s="43"/>
      <c r="AZ320" s="42"/>
      <c r="BA320" s="43"/>
      <c r="BB320" s="42"/>
      <c r="BC320" s="43"/>
      <c r="BD320" s="42"/>
      <c r="BE320" s="43"/>
    </row>
    <row r="321" ht="36.75" customHeight="1">
      <c r="A321" s="28" t="s">
        <v>53</v>
      </c>
      <c r="B321" s="29" t="s">
        <v>1394</v>
      </c>
      <c r="C321" s="29"/>
      <c r="D321" s="28"/>
      <c r="E321" s="34" t="s">
        <v>1953</v>
      </c>
      <c r="F321" s="31" t="str">
        <f t="shared" si="1"/>
        <v>Modpro</v>
      </c>
      <c r="G321" s="30"/>
      <c r="H321" s="30"/>
      <c r="I321" s="32"/>
      <c r="J321" s="33"/>
      <c r="K321" s="28">
        <v>37.0</v>
      </c>
      <c r="L321" s="37" t="s">
        <v>66</v>
      </c>
      <c r="M321" s="37" t="s">
        <v>109</v>
      </c>
      <c r="N321" s="29"/>
      <c r="O321" s="29"/>
      <c r="P321" s="31" t="str">
        <f t="array" ref="P321">IFERROR(INDEX(params!$H:$H,MATCH($M321,params!$G:$G,0)),"")&amp;IF(AND($M321&lt;&gt;"",$N321&lt;&gt;""),",","")&amp;IFERROR(INDEX(params!$H:$H,MATCH($N321,params!$G:$G,0)),"")&amp;IF(AND($N321&lt;&gt;"",$O321&lt;&gt;""),",","")&amp;IFERROR(INDEX(params!$H:$H,MATCH($O321,params!$G:$G,0)),"")</f>
        <v>10</v>
      </c>
      <c r="Q321" s="30"/>
      <c r="R321" s="35">
        <f t="shared" si="2"/>
        <v>0</v>
      </c>
      <c r="S321" s="36"/>
      <c r="T321" s="36"/>
      <c r="U321" s="37" t="s">
        <v>179</v>
      </c>
      <c r="V321" s="29"/>
      <c r="W321" s="29"/>
      <c r="X321" s="29"/>
      <c r="Y321" s="29"/>
      <c r="Z321" s="29"/>
      <c r="AA321" s="37"/>
      <c r="AB321" s="29"/>
      <c r="AC321" s="31" t="str">
        <f t="array" ref="AC321">IFERROR(INDEX(params!$H:$H,MATCH($AB321,params!$G:$G,0)),"")</f>
        <v/>
      </c>
      <c r="AD321" s="51"/>
      <c r="AE321" s="32"/>
      <c r="AF321" s="29"/>
      <c r="AG321" s="4"/>
      <c r="AH321" s="4"/>
      <c r="AI321" s="31" t="str">
        <f t="shared" si="9"/>
        <v/>
      </c>
      <c r="AJ321" s="49" t="s">
        <v>1954</v>
      </c>
      <c r="AK321" s="46" t="s">
        <v>1954</v>
      </c>
      <c r="AL321" s="42"/>
      <c r="AM321" s="43"/>
      <c r="AN321" s="44" t="s">
        <v>1955</v>
      </c>
      <c r="AO321" s="45" t="s">
        <v>1955</v>
      </c>
      <c r="AP321" s="44" t="s">
        <v>1956</v>
      </c>
      <c r="AQ321" s="43"/>
      <c r="AR321" s="42"/>
      <c r="AS321" s="43"/>
      <c r="AT321" s="42"/>
      <c r="AU321" s="43"/>
      <c r="AV321" s="44" t="s">
        <v>1957</v>
      </c>
      <c r="AW321" s="43"/>
      <c r="AX321" s="42"/>
      <c r="AY321" s="43"/>
      <c r="AZ321" s="42"/>
      <c r="BA321" s="43"/>
      <c r="BB321" s="42"/>
      <c r="BC321" s="43"/>
      <c r="BD321" s="42"/>
      <c r="BE321" s="43"/>
    </row>
    <row r="322" ht="36.75" customHeight="1">
      <c r="A322" s="28" t="s">
        <v>56</v>
      </c>
      <c r="B322" s="29" t="s">
        <v>1394</v>
      </c>
      <c r="C322" s="29"/>
      <c r="D322" s="28" t="s">
        <v>1958</v>
      </c>
      <c r="E322" s="34" t="s">
        <v>1959</v>
      </c>
      <c r="F322" s="31" t="str">
        <f t="shared" si="1"/>
        <v>Austellar</v>
      </c>
      <c r="G322" s="30"/>
      <c r="H322" s="30"/>
      <c r="I322" s="32"/>
      <c r="J322" s="33"/>
      <c r="K322" s="28">
        <v>42.0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167</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1960</v>
      </c>
      <c r="AK322" s="41"/>
      <c r="AL322" s="42"/>
      <c r="AM322" s="43"/>
      <c r="AN322" s="44" t="s">
        <v>1961</v>
      </c>
      <c r="AO322" s="45" t="s">
        <v>1961</v>
      </c>
      <c r="AP322" s="44" t="s">
        <v>1962</v>
      </c>
      <c r="AQ322" s="43"/>
      <c r="AR322" s="42"/>
      <c r="AS322" s="43"/>
      <c r="AT322" s="42"/>
      <c r="AU322" s="43"/>
      <c r="AV322" s="44" t="s">
        <v>1963</v>
      </c>
      <c r="AW322" s="43"/>
      <c r="AX322" s="42"/>
      <c r="AY322" s="43"/>
      <c r="AZ322" s="42"/>
      <c r="BA322" s="43"/>
      <c r="BB322" s="42"/>
      <c r="BC322" s="43"/>
      <c r="BD322" s="42"/>
      <c r="BE322" s="43"/>
    </row>
    <row r="323" ht="36.75" customHeight="1">
      <c r="A323" s="28" t="s">
        <v>58</v>
      </c>
      <c r="B323" s="29" t="s">
        <v>1394</v>
      </c>
      <c r="C323" s="29"/>
      <c r="D323" s="28" t="s">
        <v>1644</v>
      </c>
      <c r="E323" s="30" t="s">
        <v>1964</v>
      </c>
      <c r="F323" s="31" t="str">
        <f t="shared" si="1"/>
        <v>Private Investor Beach</v>
      </c>
      <c r="G323" s="30"/>
      <c r="H323" s="30"/>
      <c r="I323" s="32"/>
      <c r="J323" s="33">
        <v>23.0</v>
      </c>
      <c r="K323" s="33"/>
      <c r="L323" s="29" t="s">
        <v>65</v>
      </c>
      <c r="M323" s="29" t="s">
        <v>112</v>
      </c>
      <c r="N323" s="29" t="s">
        <v>165</v>
      </c>
      <c r="O323" s="29" t="s">
        <v>165</v>
      </c>
      <c r="P323" s="31" t="str">
        <f t="array" ref="P323">IFERROR(INDEX(params!$H:$H,MATCH($M323,params!$G:$G,0)),"")&amp;IF(AND($M323&lt;&gt;"",$N323&lt;&gt;""),",","")&amp;IFERROR(INDEX(params!$H:$H,MATCH($N323,params!$G:$G,0)),"")&amp;IF(AND($N323&lt;&gt;"",$O323&lt;&gt;""),",","")&amp;IFERROR(INDEX(params!$H:$H,MATCH($O323,params!$G:$G,0)),"")</f>
        <v>9</v>
      </c>
      <c r="Q323" s="30"/>
      <c r="R323" s="35">
        <f t="shared" si="2"/>
        <v>0</v>
      </c>
      <c r="S323" s="36" t="s">
        <v>1522</v>
      </c>
      <c r="T323" s="47" t="s">
        <v>1965</v>
      </c>
      <c r="U323" s="29"/>
      <c r="V323" s="29"/>
      <c r="W323" s="29"/>
      <c r="X323" s="29"/>
      <c r="Y323" s="29"/>
      <c r="Z323" s="29"/>
      <c r="AA323" s="37"/>
      <c r="AB323" s="29"/>
      <c r="AC323" s="31" t="str">
        <f t="array" ref="AC323">IFERROR(INDEX(params!$H:$H,MATCH($AB323,params!$G:$G,0)),"")</f>
        <v/>
      </c>
      <c r="AD323" s="51"/>
      <c r="AE323" s="32"/>
      <c r="AF323" s="29"/>
      <c r="AG323" s="4"/>
      <c r="AH323" s="4"/>
      <c r="AI323" s="31" t="str">
        <f t="shared" ref="AI323:AI324" si="10">iferror(left(AF323&amp;if(AF323&lt;&gt;"",",","")&amp;AG323&amp;if(AG323&lt;&gt;"",",","")&amp;AH323&amp;if(AH323&lt;&gt;"",",",""),len(AF323&amp;if(AF323&lt;&gt;"",",","")&amp;AG323&amp;if(AG323&lt;&gt;"",",","")&amp;AH323&amp;if(AH323&lt;&gt;"",",",""))-1),"")</f>
        <v/>
      </c>
      <c r="AJ323" s="40" t="s">
        <v>1523</v>
      </c>
      <c r="AK323" s="41"/>
      <c r="AL323" s="42"/>
      <c r="AM323" s="43"/>
      <c r="AN323" s="42"/>
      <c r="AO323" s="43"/>
      <c r="AP323" s="42"/>
      <c r="AQ323" s="43"/>
      <c r="AR323" s="42"/>
      <c r="AS323" s="43"/>
      <c r="AT323" s="42"/>
      <c r="AU323" s="43"/>
      <c r="AV323" s="42"/>
      <c r="AW323" s="43"/>
      <c r="AX323" s="42"/>
      <c r="AY323" s="43"/>
      <c r="AZ323" s="42"/>
      <c r="BA323" s="43"/>
      <c r="BB323" s="42"/>
      <c r="BC323" s="43"/>
      <c r="BD323" s="42"/>
      <c r="BE323" s="43"/>
    </row>
    <row r="324" ht="36.75" customHeight="1">
      <c r="A324" s="28" t="s">
        <v>58</v>
      </c>
      <c r="B324" s="29" t="s">
        <v>1394</v>
      </c>
      <c r="C324" s="29"/>
      <c r="D324" s="28" t="s">
        <v>1644</v>
      </c>
      <c r="E324" s="30" t="s">
        <v>1966</v>
      </c>
      <c r="F324" s="31" t="str">
        <f t="shared" si="1"/>
        <v>Tourism (Game Boy Geek)</v>
      </c>
      <c r="G324" s="30" t="s">
        <v>810</v>
      </c>
      <c r="H324" s="30" t="s">
        <v>810</v>
      </c>
      <c r="I324" s="32"/>
      <c r="J324" s="33">
        <v>24.0</v>
      </c>
      <c r="K324" s="33"/>
      <c r="L324" s="29" t="s">
        <v>62</v>
      </c>
      <c r="M324" s="29" t="s">
        <v>98</v>
      </c>
      <c r="N324" s="29" t="s">
        <v>165</v>
      </c>
      <c r="O324" s="29" t="s">
        <v>165</v>
      </c>
      <c r="P324" s="31" t="str">
        <f t="array" ref="P324">IFERROR(INDEX(params!$H:$H,MATCH($M324,params!$G:$G,0)),"")&amp;IF(AND($M324&lt;&gt;"",$N324&lt;&gt;""),",","")&amp;IFERROR(INDEX(params!$H:$H,MATCH($N324,params!$G:$G,0)),"")&amp;IF(AND($N324&lt;&gt;"",$O324&lt;&gt;""),",","")&amp;IFERROR(INDEX(params!$H:$H,MATCH($O324,params!$G:$G,0)),"")</f>
        <v>4</v>
      </c>
      <c r="Q324" s="30"/>
      <c r="R324" s="35">
        <f t="shared" si="2"/>
        <v>0</v>
      </c>
      <c r="S324" s="36"/>
      <c r="T324" s="36" t="e">
        <v>#N/A</v>
      </c>
      <c r="U324" s="29"/>
      <c r="V324" s="29"/>
      <c r="W324" s="29"/>
      <c r="X324" s="29"/>
      <c r="Y324" s="29"/>
      <c r="Z324" s="29"/>
      <c r="AA324" s="37"/>
      <c r="AB324" s="29"/>
      <c r="AC324" s="31" t="str">
        <f t="array" ref="AC324">IFERROR(INDEX(params!$H:$H,MATCH($AB324,params!$G:$G,0)),"")</f>
        <v/>
      </c>
      <c r="AD324" s="51"/>
      <c r="AE324" s="32"/>
      <c r="AF324" s="29"/>
      <c r="AG324" s="4"/>
      <c r="AH324" s="4"/>
      <c r="AI324" s="31" t="str">
        <f t="shared" si="10"/>
        <v/>
      </c>
      <c r="AJ324" s="40" t="s">
        <v>1967</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56</v>
      </c>
      <c r="B325" s="29" t="s">
        <v>1394</v>
      </c>
      <c r="C325" s="29"/>
      <c r="D325" s="28"/>
      <c r="E325" s="34" t="s">
        <v>1968</v>
      </c>
      <c r="F325" s="31" t="str">
        <f t="shared" si="1"/>
        <v>The Next Step Initiative</v>
      </c>
      <c r="G325" s="30"/>
      <c r="H325" s="30"/>
      <c r="I325" s="32"/>
      <c r="J325" s="33"/>
      <c r="K325" s="33"/>
      <c r="L325" s="37" t="s">
        <v>66</v>
      </c>
      <c r="M325" s="37" t="s">
        <v>100</v>
      </c>
      <c r="N325" s="29"/>
      <c r="O325" s="29"/>
      <c r="P325" s="31" t="str">
        <f t="array" ref="P325">IFERROR(INDEX(params!$H:$H,MATCH($M325,params!$G:$G,0)),"")&amp;IF(AND($M325&lt;&gt;"",$N325&lt;&gt;""),",","")&amp;IFERROR(INDEX(params!$H:$H,MATCH($N325,params!$G:$G,0)),"")&amp;IF(AND($N325&lt;&gt;"",$O325&lt;&gt;""),",","")&amp;IFERROR(INDEX(params!$H:$H,MATCH($O325,params!$G:$G,0)),"")</f>
        <v>6</v>
      </c>
      <c r="Q325" s="30"/>
      <c r="R325" s="35">
        <f t="shared" si="2"/>
        <v>0</v>
      </c>
      <c r="S325" s="36"/>
      <c r="T325" s="36"/>
      <c r="U325" s="29"/>
      <c r="V325" s="29"/>
      <c r="W325" s="29"/>
      <c r="X325" s="29"/>
      <c r="Y325" s="29"/>
      <c r="Z325" s="29"/>
      <c r="AA325" s="37"/>
      <c r="AB325" s="29"/>
      <c r="AC325" s="31" t="str">
        <f t="array" ref="AC325">IFERROR(INDEX(params!$H:$H,MATCH($AB325,params!$G:$G,0)),"")</f>
        <v/>
      </c>
      <c r="AD325" s="51"/>
      <c r="AE325" s="32"/>
      <c r="AF325" s="29"/>
      <c r="AG325" s="4"/>
      <c r="AH325" s="4"/>
      <c r="AI325" s="31" t="str">
        <f t="shared" ref="AI325:AI330" si="11">IFERROR(LEFT(AF325&amp;IF(AF325&lt;&gt;"",",","")&amp;AG325&amp;IF(AG325&lt;&gt;"",",","")&amp;AH325&amp;IF(AH325&lt;&gt;"",",",""),LEN(AF325&amp;IF(AF325&lt;&gt;"",",","")&amp;AG325&amp;IF(AG325&lt;&gt;"",",","")&amp;AH325&amp;IF(AH325&lt;&gt;"",",",""))-1),"")</f>
        <v/>
      </c>
      <c r="AJ325" s="49" t="s">
        <v>1969</v>
      </c>
      <c r="AK325" s="41"/>
      <c r="AL325" s="42"/>
      <c r="AM325" s="43"/>
      <c r="AN325" s="44"/>
      <c r="AO325" s="43"/>
      <c r="AP325" s="44"/>
      <c r="AQ325" s="43"/>
      <c r="AR325" s="42"/>
      <c r="AS325" s="43"/>
      <c r="AT325" s="42"/>
      <c r="AU325" s="43"/>
      <c r="AV325" s="44"/>
      <c r="AW325" s="43"/>
      <c r="AX325" s="42"/>
      <c r="AY325" s="43"/>
      <c r="AZ325" s="42"/>
      <c r="BA325" s="43"/>
      <c r="BB325" s="42"/>
      <c r="BC325" s="43"/>
      <c r="BD325" s="42"/>
      <c r="BE325" s="43"/>
    </row>
    <row r="326" ht="120.0" customHeight="1">
      <c r="A326" s="28" t="s">
        <v>58</v>
      </c>
      <c r="B326" s="29" t="s">
        <v>1394</v>
      </c>
      <c r="C326" s="29"/>
      <c r="D326" s="33"/>
      <c r="E326" s="34" t="s">
        <v>1968</v>
      </c>
      <c r="F326" s="31" t="str">
        <f t="shared" si="1"/>
        <v>Romirra</v>
      </c>
      <c r="G326" s="30"/>
      <c r="H326" s="30"/>
      <c r="I326" s="32"/>
      <c r="J326" s="33"/>
      <c r="K326" s="33"/>
      <c r="L326" s="37" t="s">
        <v>66</v>
      </c>
      <c r="M326" s="37" t="s">
        <v>78</v>
      </c>
      <c r="N326" s="29"/>
      <c r="O326" s="29"/>
      <c r="P326" s="31" t="str">
        <f t="array" ref="P326">IFERROR(INDEX(params!$H:$H,MATCH($M326,params!$G:$G,0)),"")&amp;IF(AND($M326&lt;&gt;"",$N326&lt;&gt;""),",","")&amp;IFERROR(INDEX(params!$H:$H,MATCH($N326,params!$G:$G,0)),"")&amp;IF(AND($N326&lt;&gt;"",$O326&lt;&gt;""),",","")&amp;IFERROR(INDEX(params!$H:$H,MATCH($O326,params!$G:$G,0)),"")</f>
        <v>0</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11"/>
        <v/>
      </c>
      <c r="AJ326" s="49" t="s">
        <v>1970</v>
      </c>
      <c r="AK326" s="41"/>
      <c r="AL326" s="42"/>
      <c r="AM326" s="43"/>
      <c r="AN326" s="42"/>
      <c r="AO326" s="43"/>
      <c r="AP326" s="42"/>
      <c r="AQ326" s="43"/>
      <c r="AR326" s="42"/>
      <c r="AS326" s="43"/>
      <c r="AT326" s="42"/>
      <c r="AU326" s="43"/>
      <c r="AV326" s="42"/>
      <c r="AW326" s="43"/>
      <c r="AX326" s="42"/>
      <c r="AY326" s="43"/>
      <c r="AZ326" s="42"/>
      <c r="BA326" s="43"/>
      <c r="BB326" s="42"/>
      <c r="BC326" s="43"/>
      <c r="BD326" s="42"/>
      <c r="BE326" s="43"/>
    </row>
    <row r="327" ht="42.0" customHeight="1">
      <c r="A327" s="28" t="s">
        <v>53</v>
      </c>
      <c r="B327" s="37" t="s">
        <v>1971</v>
      </c>
      <c r="C327" s="37"/>
      <c r="D327" s="33"/>
      <c r="E327" s="30" t="s">
        <v>1972</v>
      </c>
      <c r="F327" s="31" t="str">
        <f t="shared" si="1"/>
        <v>Point Luna</v>
      </c>
      <c r="G327" s="30"/>
      <c r="H327" s="30"/>
      <c r="I327" s="32"/>
      <c r="J327" s="33"/>
      <c r="K327" s="28">
        <v>32.0</v>
      </c>
      <c r="L327" s="37" t="s">
        <v>66</v>
      </c>
      <c r="M327" s="29" t="s">
        <v>98</v>
      </c>
      <c r="N327" s="29" t="s">
        <v>83</v>
      </c>
      <c r="O327" s="29"/>
      <c r="P327" s="31" t="str">
        <f t="array" ref="P327">IFERROR(INDEX(params!$H:$H,MATCH($M327,params!$G:$G,0)),"")&amp;IF(AND($M327&lt;&gt;"",$N327&lt;&gt;""),",","")&amp;IFERROR(INDEX(params!$H:$H,MATCH($N327,params!$G:$G,0)),"")&amp;IF(AND($N327&lt;&gt;"",$O327&lt;&gt;""),",","")&amp;IFERROR(INDEX(params!$H:$H,MATCH($O327,params!$G:$G,0)),"")</f>
        <v>4,1</v>
      </c>
      <c r="Q327" s="30"/>
      <c r="R327" s="35">
        <f t="shared" si="2"/>
        <v>0</v>
      </c>
      <c r="S327" s="36"/>
      <c r="T327" s="36"/>
      <c r="U327" s="29" t="s">
        <v>854</v>
      </c>
      <c r="V327" s="29"/>
      <c r="W327" s="29" t="s">
        <v>167</v>
      </c>
      <c r="X327" s="29"/>
      <c r="Y327" s="29"/>
      <c r="Z327" s="29"/>
      <c r="AA327" s="37"/>
      <c r="AB327" s="29"/>
      <c r="AC327" s="31" t="str">
        <f t="array" ref="AC327">IFERROR(INDEX(params!$H:$H,MATCH($AB327,params!$G:$G,0)),"")</f>
        <v/>
      </c>
      <c r="AD327" s="51"/>
      <c r="AE327" s="32"/>
      <c r="AF327" s="29"/>
      <c r="AG327" s="4"/>
      <c r="AH327" s="4"/>
      <c r="AI327" s="31" t="str">
        <f t="shared" si="11"/>
        <v/>
      </c>
      <c r="AJ327" s="40" t="s">
        <v>1973</v>
      </c>
      <c r="AK327" s="41" t="s">
        <v>1973</v>
      </c>
      <c r="AL327" s="42"/>
      <c r="AM327" s="43"/>
      <c r="AN327" s="42" t="s">
        <v>863</v>
      </c>
      <c r="AO327" s="43" t="s">
        <v>863</v>
      </c>
      <c r="AP327" s="44" t="s">
        <v>1974</v>
      </c>
      <c r="AQ327" s="43" t="s">
        <v>1327</v>
      </c>
      <c r="AR327" s="44" t="s">
        <v>1975</v>
      </c>
      <c r="AS327" s="45" t="s">
        <v>1975</v>
      </c>
      <c r="AT327" s="44" t="s">
        <v>1976</v>
      </c>
      <c r="AU327" s="43" t="s">
        <v>1977</v>
      </c>
      <c r="AV327" s="42"/>
      <c r="AW327" s="43"/>
      <c r="AX327" s="42"/>
      <c r="AY327" s="43"/>
      <c r="AZ327" s="42"/>
      <c r="BA327" s="43"/>
      <c r="BB327" s="42"/>
      <c r="BC327" s="43"/>
      <c r="BD327" s="42"/>
      <c r="BE327" s="43"/>
    </row>
    <row r="328" ht="42.0" customHeight="1">
      <c r="A328" s="28" t="s">
        <v>68</v>
      </c>
      <c r="B328" s="37" t="s">
        <v>1971</v>
      </c>
      <c r="C328" s="37"/>
      <c r="D328" s="33"/>
      <c r="E328" s="34" t="s">
        <v>1978</v>
      </c>
      <c r="F328" s="31" t="str">
        <f t="shared" si="1"/>
        <v>Pushnik hacker alliance</v>
      </c>
      <c r="G328" s="30"/>
      <c r="H328" s="30"/>
      <c r="I328" s="32"/>
      <c r="J328" s="33"/>
      <c r="K328" s="28">
        <v>25.0</v>
      </c>
      <c r="L328" s="37" t="s">
        <v>66</v>
      </c>
      <c r="M328" s="37" t="s">
        <v>78</v>
      </c>
      <c r="N328" s="29"/>
      <c r="O328" s="29"/>
      <c r="P328" s="31" t="str">
        <f t="array" ref="P328">IFERROR(INDEX(params!$H:$H,MATCH($M328,params!$G:$G,0)),"")&amp;IF(AND($M328&lt;&gt;"",$N328&lt;&gt;""),",","")&amp;IFERROR(INDEX(params!$H:$H,MATCH($N328,params!$G:$G,0)),"")&amp;IF(AND($N328&lt;&gt;"",$O328&lt;&gt;""),",","")&amp;IFERROR(INDEX(params!$H:$H,MATCH($O328,params!$G:$G,0)),"")</f>
        <v>0</v>
      </c>
      <c r="Q328" s="30"/>
      <c r="R328" s="35">
        <f t="shared" si="2"/>
        <v>0</v>
      </c>
      <c r="S328" s="36"/>
      <c r="T328" s="47"/>
      <c r="U328" s="37" t="s">
        <v>854</v>
      </c>
      <c r="V328" s="29"/>
      <c r="W328" s="37" t="s">
        <v>167</v>
      </c>
      <c r="X328" s="29"/>
      <c r="Y328" s="29"/>
      <c r="Z328" s="29"/>
      <c r="AA328" s="37"/>
      <c r="AB328" s="29"/>
      <c r="AC328" s="31" t="str">
        <f t="array" ref="AC328">IFERROR(INDEX(params!$H:$H,MATCH($AB328,params!$G:$G,0)),"")</f>
        <v/>
      </c>
      <c r="AD328" s="51"/>
      <c r="AE328" s="32"/>
      <c r="AF328" s="29"/>
      <c r="AG328" s="4"/>
      <c r="AH328" s="4"/>
      <c r="AI328" s="31" t="str">
        <f t="shared" si="11"/>
        <v/>
      </c>
      <c r="AJ328" s="49" t="s">
        <v>1979</v>
      </c>
      <c r="AK328" s="41"/>
      <c r="AL328" s="42"/>
      <c r="AM328" s="43"/>
      <c r="AN328" s="44" t="s">
        <v>971</v>
      </c>
      <c r="AO328" s="45" t="s">
        <v>971</v>
      </c>
      <c r="AP328" s="44" t="s">
        <v>1980</v>
      </c>
      <c r="AQ328" s="43"/>
      <c r="AR328" s="44" t="s">
        <v>1981</v>
      </c>
      <c r="AS328" s="43"/>
      <c r="AT328" s="44" t="s">
        <v>1982</v>
      </c>
      <c r="AU328" s="43"/>
      <c r="AV328" s="44"/>
      <c r="AW328" s="43"/>
      <c r="AX328" s="42"/>
      <c r="AY328" s="43"/>
      <c r="AZ328" s="42"/>
      <c r="BA328" s="43"/>
      <c r="BB328" s="42"/>
      <c r="BC328" s="43"/>
      <c r="BD328" s="42"/>
      <c r="BE328" s="43"/>
    </row>
    <row r="329" ht="42.0" customHeight="1">
      <c r="A329" s="28" t="s">
        <v>68</v>
      </c>
      <c r="B329" s="37" t="s">
        <v>1971</v>
      </c>
      <c r="C329" s="37"/>
      <c r="D329" s="33"/>
      <c r="E329" s="34" t="s">
        <v>1983</v>
      </c>
      <c r="F329" s="31" t="str">
        <f t="shared" si="1"/>
        <v>CLM - The hesitant hive mind</v>
      </c>
      <c r="G329" s="30"/>
      <c r="H329" s="30"/>
      <c r="I329" s="32"/>
      <c r="J329" s="33"/>
      <c r="K329" s="28">
        <v>10.0</v>
      </c>
      <c r="L329" s="37" t="s">
        <v>66</v>
      </c>
      <c r="M329" s="37" t="s">
        <v>87</v>
      </c>
      <c r="N329" s="37"/>
      <c r="O329" s="29"/>
      <c r="P329" s="31" t="str">
        <f t="array" ref="P329">IFERROR(INDEX(params!$H:$H,MATCH($M329,params!$G:$G,0)),"")&amp;IF(AND($M329&lt;&gt;"",$N329&lt;&gt;""),",","")&amp;IFERROR(INDEX(params!$H:$H,MATCH($N329,params!$G:$G,0)),"")&amp;IF(AND($N329&lt;&gt;"",$O329&lt;&gt;""),",","")&amp;IFERROR(INDEX(params!$H:$H,MATCH($O329,params!$G:$G,0)),"")</f>
        <v>2</v>
      </c>
      <c r="Q329" s="30"/>
      <c r="R329" s="35">
        <f t="shared" si="2"/>
        <v>0</v>
      </c>
      <c r="S329" s="36"/>
      <c r="T329" s="47"/>
      <c r="U329" s="37" t="s">
        <v>167</v>
      </c>
      <c r="V329" s="29"/>
      <c r="W329" s="37" t="s">
        <v>179</v>
      </c>
      <c r="X329" s="29"/>
      <c r="Y329" s="29"/>
      <c r="Z329" s="29"/>
      <c r="AA329" s="37"/>
      <c r="AB329" s="29"/>
      <c r="AC329" s="31" t="str">
        <f t="array" ref="AC329">IFERROR(INDEX(params!$H:$H,MATCH($AB329,params!$G:$G,0)),"")</f>
        <v/>
      </c>
      <c r="AD329" s="51"/>
      <c r="AE329" s="32"/>
      <c r="AF329" s="37" t="s">
        <v>87</v>
      </c>
      <c r="AG329" s="4"/>
      <c r="AH329" s="4"/>
      <c r="AI329" s="31" t="str">
        <f t="shared" si="11"/>
        <v>science</v>
      </c>
      <c r="AJ329" s="49" t="s">
        <v>1984</v>
      </c>
      <c r="AK329" s="41"/>
      <c r="AL329" s="42"/>
      <c r="AM329" s="43"/>
      <c r="AN329" s="44" t="s">
        <v>1985</v>
      </c>
      <c r="AO329" s="45" t="s">
        <v>1985</v>
      </c>
      <c r="AP329" s="44" t="s">
        <v>1986</v>
      </c>
      <c r="AQ329" s="43"/>
      <c r="AR329" s="44" t="s">
        <v>1987</v>
      </c>
      <c r="AS329" s="43"/>
      <c r="AT329" s="44" t="s">
        <v>1988</v>
      </c>
      <c r="AU329" s="43"/>
      <c r="AV329" s="44" t="s">
        <v>1407</v>
      </c>
      <c r="AW329" s="43"/>
      <c r="AX329" s="42"/>
      <c r="AY329" s="43"/>
      <c r="AZ329" s="42"/>
      <c r="BA329" s="43"/>
      <c r="BB329" s="42"/>
      <c r="BC329" s="43"/>
      <c r="BD329" s="42"/>
      <c r="BE329" s="43"/>
    </row>
    <row r="330" ht="42.0" customHeight="1">
      <c r="A330" s="28" t="s">
        <v>55</v>
      </c>
      <c r="B330" s="37" t="s">
        <v>1971</v>
      </c>
      <c r="C330" s="37"/>
      <c r="D330" s="33"/>
      <c r="E330" s="34" t="s">
        <v>1989</v>
      </c>
      <c r="F330" s="31" t="str">
        <f t="shared" si="1"/>
        <v>Ringcom</v>
      </c>
      <c r="G330" s="30"/>
      <c r="H330" s="30"/>
      <c r="I330" s="32"/>
      <c r="J330" s="33"/>
      <c r="K330" s="28">
        <v>38.0</v>
      </c>
      <c r="L330" s="37" t="s">
        <v>66</v>
      </c>
      <c r="M330" s="37" t="s">
        <v>101</v>
      </c>
      <c r="N330" s="37"/>
      <c r="O330" s="29"/>
      <c r="P330" s="31" t="str">
        <f t="array" ref="P330">IFERROR(INDEX(params!$H:$H,MATCH($M330,params!$G:$G,0)),"")&amp;IF(AND($M330&lt;&gt;"",$N330&lt;&gt;""),",","")&amp;IFERROR(INDEX(params!$H:$H,MATCH($N330,params!$G:$G,0)),"")&amp;IF(AND($N330&lt;&gt;"",$O330&lt;&gt;""),",","")&amp;IFERROR(INDEX(params!$H:$H,MATCH($O330,params!$G:$G,0)),"")</f>
        <v>5</v>
      </c>
      <c r="Q330" s="30"/>
      <c r="R330" s="35">
        <f t="shared" si="2"/>
        <v>0</v>
      </c>
      <c r="S330" s="36"/>
      <c r="T330" s="47"/>
      <c r="U330" s="37" t="s">
        <v>1009</v>
      </c>
      <c r="V330" s="29"/>
      <c r="W330" s="37"/>
      <c r="X330" s="29"/>
      <c r="Y330" s="29"/>
      <c r="Z330" s="29"/>
      <c r="AA330" s="37"/>
      <c r="AB330" s="29"/>
      <c r="AC330" s="31" t="str">
        <f t="array" ref="AC330">IFERROR(INDEX(params!$H:$H,MATCH($AB330,params!$G:$G,0)),"")</f>
        <v/>
      </c>
      <c r="AD330" s="51"/>
      <c r="AE330" s="32"/>
      <c r="AF330" s="37"/>
      <c r="AG330" s="4"/>
      <c r="AH330" s="4"/>
      <c r="AI330" s="31" t="str">
        <f t="shared" si="11"/>
        <v/>
      </c>
      <c r="AJ330" s="49" t="s">
        <v>1990</v>
      </c>
      <c r="AK330" s="41"/>
      <c r="AL330" s="42"/>
      <c r="AM330" s="43"/>
      <c r="AN330" s="44" t="s">
        <v>1991</v>
      </c>
      <c r="AO330" s="45" t="s">
        <v>1991</v>
      </c>
      <c r="AP330" s="44" t="s">
        <v>1992</v>
      </c>
      <c r="AQ330" s="43"/>
      <c r="AR330" s="44"/>
      <c r="AS330" s="43"/>
      <c r="AT330" s="44"/>
      <c r="AU330" s="43"/>
      <c r="AV330" s="44" t="s">
        <v>1993</v>
      </c>
      <c r="AW330" s="43"/>
      <c r="AX330" s="42"/>
      <c r="AY330" s="43"/>
      <c r="AZ330" s="42"/>
      <c r="BA330" s="43"/>
      <c r="BB330" s="42"/>
      <c r="BC330" s="43"/>
      <c r="BD330" s="42"/>
      <c r="BE330" s="43"/>
    </row>
    <row r="331" ht="15.75" customHeight="1">
      <c r="A331" s="28" t="s">
        <v>55</v>
      </c>
      <c r="B331" s="37" t="s">
        <v>1971</v>
      </c>
      <c r="C331" s="37"/>
      <c r="D331" s="28"/>
      <c r="E331" s="34" t="s">
        <v>1994</v>
      </c>
      <c r="F331" s="31" t="str">
        <f t="shared" si="1"/>
        <v>Solar Logistics</v>
      </c>
      <c r="G331" s="30"/>
      <c r="H331" s="30"/>
      <c r="I331" s="32"/>
      <c r="J331" s="28">
        <v>20.0</v>
      </c>
      <c r="K331" s="33"/>
      <c r="L331" s="37" t="s">
        <v>64</v>
      </c>
      <c r="M331" s="37" t="s">
        <v>98</v>
      </c>
      <c r="N331" s="37" t="s">
        <v>83</v>
      </c>
      <c r="O331" s="29" t="s">
        <v>165</v>
      </c>
      <c r="P331" s="31" t="str">
        <f t="array" ref="P331">IFERROR(INDEX(params!$H:$H,MATCH($M331,params!$G:$G,0)),"")&amp;IF(AND($M331&lt;&gt;"",$N331&lt;&gt;""),",","")&amp;IFERROR(INDEX(params!$H:$H,MATCH($N331,params!$G:$G,0)),"")&amp;IF(AND($N331&lt;&gt;"",$O331&lt;&gt;""),",","")&amp;IFERROR(INDEX(params!$H:$H,MATCH($O331,params!$G:$G,0)),"")</f>
        <v>4,1</v>
      </c>
      <c r="Q331" s="34">
        <v>2.0</v>
      </c>
      <c r="R331" s="35">
        <f t="shared" si="2"/>
        <v>0</v>
      </c>
      <c r="S331" s="36"/>
      <c r="T331" s="47"/>
      <c r="U331" s="37" t="s">
        <v>167</v>
      </c>
      <c r="V331" s="29"/>
      <c r="W331" s="37"/>
      <c r="X331" s="29"/>
      <c r="Y331" s="29"/>
      <c r="Z331" s="29"/>
      <c r="AA331" s="37"/>
      <c r="AB331" s="29"/>
      <c r="AC331" s="31" t="str">
        <f t="array" ref="AC331">IFERROR(INDEX(params!$H:$H,MATCH($AB331,params!$G:$G,0)),"")</f>
        <v/>
      </c>
      <c r="AD331" s="38"/>
      <c r="AE331" s="32"/>
      <c r="AF331" s="29"/>
      <c r="AG331" s="4"/>
      <c r="AH331" s="4"/>
      <c r="AI331" s="31" t="str">
        <f t="shared" ref="AI331:AI334" si="12">iferror(left(AF331&amp;if(AF331&lt;&gt;"",",","")&amp;AG331&amp;if(AG331&lt;&gt;"",",","")&amp;AH331&amp;if(AH331&lt;&gt;"",",",""),len(AF331&amp;if(AF331&lt;&gt;"",",","")&amp;AG331&amp;if(AG331&lt;&gt;"",",","")&amp;AH331&amp;if(AH331&lt;&gt;"",",",""))-1),"")</f>
        <v/>
      </c>
      <c r="AJ331" s="49" t="s">
        <v>1995</v>
      </c>
      <c r="AK331" s="41"/>
      <c r="AL331" s="42"/>
      <c r="AM331" s="43"/>
      <c r="AN331" s="44" t="s">
        <v>1996</v>
      </c>
      <c r="AO331" s="45" t="s">
        <v>1996</v>
      </c>
      <c r="AP331" s="44" t="s">
        <v>1997</v>
      </c>
      <c r="AQ331" s="43"/>
      <c r="AR331" s="44" t="s">
        <v>863</v>
      </c>
      <c r="AS331" s="43"/>
      <c r="AT331" s="44" t="s">
        <v>864</v>
      </c>
      <c r="AU331" s="43"/>
      <c r="AV331" s="44"/>
      <c r="AW331" s="43"/>
      <c r="AX331" s="44"/>
      <c r="AY331" s="43"/>
      <c r="AZ331" s="44"/>
      <c r="BA331" s="43"/>
      <c r="BB331" s="42"/>
      <c r="BC331" s="43"/>
      <c r="BD331" s="42"/>
      <c r="BE331" s="43"/>
    </row>
    <row r="332" ht="15.75" customHeight="1">
      <c r="A332" s="28" t="s">
        <v>55</v>
      </c>
      <c r="B332" s="37" t="s">
        <v>1971</v>
      </c>
      <c r="C332" s="37"/>
      <c r="D332" s="28"/>
      <c r="E332" s="34" t="s">
        <v>1998</v>
      </c>
      <c r="F332" s="31" t="str">
        <f t="shared" si="1"/>
        <v>Topsoils Contract</v>
      </c>
      <c r="G332" s="30"/>
      <c r="H332" s="30"/>
      <c r="I332" s="32"/>
      <c r="J332" s="28">
        <v>9.0</v>
      </c>
      <c r="K332" s="33"/>
      <c r="L332" s="37" t="s">
        <v>64</v>
      </c>
      <c r="M332" s="37" t="s">
        <v>98</v>
      </c>
      <c r="N332" s="37" t="s">
        <v>97</v>
      </c>
      <c r="O332" s="29" t="s">
        <v>165</v>
      </c>
      <c r="P332" s="31" t="str">
        <f t="array" ref="P332">IFERROR(INDEX(params!$H:$H,MATCH($M332,params!$G:$G,0)),"")&amp;IF(AND($M332&lt;&gt;"",$N332&lt;&gt;""),",","")&amp;IFERROR(INDEX(params!$H:$H,MATCH($N332,params!$G:$G,0)),"")&amp;IF(AND($N332&lt;&gt;"",$O332&lt;&gt;""),",","")&amp;IFERROR(INDEX(params!$H:$H,MATCH($O332,params!$G:$G,0)),"")</f>
        <v>4,8</v>
      </c>
      <c r="Q332" s="30"/>
      <c r="R332" s="35">
        <f t="shared" si="2"/>
        <v>0</v>
      </c>
      <c r="S332" s="36"/>
      <c r="T332" s="47"/>
      <c r="U332" s="37" t="s">
        <v>167</v>
      </c>
      <c r="V332" s="29"/>
      <c r="W332" s="29"/>
      <c r="X332" s="29"/>
      <c r="Y332" s="29"/>
      <c r="Z332" s="29"/>
      <c r="AA332" s="37"/>
      <c r="AB332" s="29"/>
      <c r="AC332" s="31" t="str">
        <f t="array" ref="AC332">IFERROR(INDEX(params!$H:$H,MATCH($AB332,params!$G:$G,0)),"")</f>
        <v/>
      </c>
      <c r="AD332" s="38"/>
      <c r="AE332" s="32"/>
      <c r="AF332" s="29"/>
      <c r="AG332" s="4"/>
      <c r="AH332" s="4"/>
      <c r="AI332" s="31" t="str">
        <f t="shared" si="12"/>
        <v/>
      </c>
      <c r="AJ332" s="49" t="s">
        <v>1999</v>
      </c>
      <c r="AK332" s="41"/>
      <c r="AL332" s="42"/>
      <c r="AM332" s="43"/>
      <c r="AN332" s="44" t="s">
        <v>2000</v>
      </c>
      <c r="AO332" s="45" t="s">
        <v>2000</v>
      </c>
      <c r="AP332" s="44" t="s">
        <v>2001</v>
      </c>
      <c r="AQ332" s="43"/>
      <c r="AR332" s="42"/>
      <c r="AS332" s="43"/>
      <c r="AT332" s="42"/>
      <c r="AU332" s="43"/>
      <c r="AV332" s="44" t="s">
        <v>391</v>
      </c>
      <c r="AW332" s="43"/>
      <c r="AX332" s="44"/>
      <c r="AY332" s="43"/>
      <c r="AZ332" s="44"/>
      <c r="BA332" s="43"/>
      <c r="BB332" s="42"/>
      <c r="BC332" s="43"/>
      <c r="BD332" s="42"/>
      <c r="BE332" s="43"/>
    </row>
    <row r="333" ht="15.75" customHeight="1">
      <c r="A333" s="28" t="s">
        <v>55</v>
      </c>
      <c r="B333" s="37" t="s">
        <v>1971</v>
      </c>
      <c r="C333" s="37"/>
      <c r="D333" s="28"/>
      <c r="E333" s="34" t="s">
        <v>2002</v>
      </c>
      <c r="F333" s="31" t="str">
        <f t="shared" si="1"/>
        <v>Meat Industry</v>
      </c>
      <c r="G333" s="30"/>
      <c r="H333" s="30"/>
      <c r="I333" s="32"/>
      <c r="J333" s="28">
        <v>5.0</v>
      </c>
      <c r="K333" s="33"/>
      <c r="L333" s="37" t="s">
        <v>62</v>
      </c>
      <c r="M333" s="37" t="s">
        <v>78</v>
      </c>
      <c r="N333" s="29" t="s">
        <v>165</v>
      </c>
      <c r="O333" s="29" t="s">
        <v>165</v>
      </c>
      <c r="P333" s="31" t="str">
        <f t="array" ref="P333">IFERROR(INDEX(params!$H:$H,MATCH($M333,params!$G:$G,0)),"")&amp;IF(AND($M333&lt;&gt;"",$N333&lt;&gt;""),",","")&amp;IFERROR(INDEX(params!$H:$H,MATCH($N333,params!$G:$G,0)),"")&amp;IF(AND($N333&lt;&gt;"",$O333&lt;&gt;""),",","")&amp;IFERROR(INDEX(params!$H:$H,MATCH($O333,params!$G:$G,0)),"")</f>
        <v>0</v>
      </c>
      <c r="Q333" s="30"/>
      <c r="R333" s="35">
        <f t="shared" si="2"/>
        <v>0</v>
      </c>
      <c r="S333" s="36"/>
      <c r="T333" s="47"/>
      <c r="U333" s="37" t="s">
        <v>812</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2003</v>
      </c>
      <c r="AK333" s="41"/>
      <c r="AL333" s="42"/>
      <c r="AM333" s="43"/>
      <c r="AN333" s="44" t="s">
        <v>2004</v>
      </c>
      <c r="AO333" s="45" t="s">
        <v>2004</v>
      </c>
      <c r="AP333" s="44" t="s">
        <v>2005</v>
      </c>
      <c r="AQ333" s="43"/>
      <c r="AR333" s="42"/>
      <c r="AS333" s="43"/>
      <c r="AT333" s="42"/>
      <c r="AU333" s="43"/>
      <c r="AV333" s="44"/>
      <c r="AW333" s="43"/>
      <c r="AX333" s="44"/>
      <c r="AY333" s="43"/>
      <c r="AZ333" s="44"/>
      <c r="BA333" s="43"/>
      <c r="BB333" s="42"/>
      <c r="BC333" s="43"/>
      <c r="BD333" s="42"/>
      <c r="BE333" s="43"/>
    </row>
    <row r="334" ht="15.75" customHeight="1">
      <c r="A334" s="28" t="s">
        <v>55</v>
      </c>
      <c r="B334" s="37" t="s">
        <v>1971</v>
      </c>
      <c r="C334" s="37"/>
      <c r="D334" s="28"/>
      <c r="E334" s="34" t="s">
        <v>2006</v>
      </c>
      <c r="F334" s="31" t="str">
        <f t="shared" si="1"/>
        <v>Rego Plastics</v>
      </c>
      <c r="G334" s="30"/>
      <c r="H334" s="30"/>
      <c r="I334" s="32"/>
      <c r="J334" s="28">
        <v>10.0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4">
        <v>1.0</v>
      </c>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2007</v>
      </c>
      <c r="AK334" s="41"/>
      <c r="AL334" s="42"/>
      <c r="AM334" s="43"/>
      <c r="AN334" s="44" t="s">
        <v>2008</v>
      </c>
      <c r="AO334" s="45" t="s">
        <v>2008</v>
      </c>
      <c r="AP334" s="44" t="s">
        <v>2009</v>
      </c>
      <c r="AQ334" s="43"/>
      <c r="AR334" s="42"/>
      <c r="AS334" s="43"/>
      <c r="AT334" s="42"/>
      <c r="AU334" s="43"/>
      <c r="AV334" s="44"/>
      <c r="AW334" s="43"/>
      <c r="AX334" s="44"/>
      <c r="AY334" s="43"/>
      <c r="AZ334" s="44"/>
      <c r="BA334" s="43"/>
      <c r="BB334" s="42"/>
      <c r="BC334" s="43"/>
      <c r="BD334" s="42"/>
      <c r="BE334" s="43"/>
    </row>
    <row r="335" ht="15.75" customHeight="1">
      <c r="A335" s="28" t="s">
        <v>55</v>
      </c>
      <c r="B335" s="37" t="s">
        <v>1971</v>
      </c>
      <c r="C335" s="37"/>
      <c r="D335" s="28"/>
      <c r="E335" s="34" t="s">
        <v>2010</v>
      </c>
      <c r="F335" s="31" t="str">
        <f t="shared" si="1"/>
        <v>Mercurian Alloys</v>
      </c>
      <c r="G335" s="30"/>
      <c r="H335" s="30"/>
      <c r="I335" s="32"/>
      <c r="J335" s="28">
        <v>3.0</v>
      </c>
      <c r="K335" s="33"/>
      <c r="L335" s="37" t="s">
        <v>64</v>
      </c>
      <c r="M335" s="37" t="s">
        <v>83</v>
      </c>
      <c r="N335" s="29" t="s">
        <v>165</v>
      </c>
      <c r="O335" s="29" t="s">
        <v>165</v>
      </c>
      <c r="P335" s="31" t="str">
        <f t="array" ref="P335">IFERROR(INDEX(params!$H:$H,MATCH($M335,params!$G:$G,0)),"")&amp;IF(AND($M335&lt;&gt;"",$N335&lt;&gt;""),",","")&amp;IFERROR(INDEX(params!$H:$H,MATCH($N335,params!$G:$G,0)),"")&amp;IF(AND($N335&lt;&gt;"",$O335&lt;&gt;""),",","")&amp;IFERROR(INDEX(params!$H:$H,MATCH($O335,params!$G:$G,0)),"")</f>
        <v>1</v>
      </c>
      <c r="Q335" s="30"/>
      <c r="R335" s="35">
        <f t="shared" si="2"/>
        <v>0</v>
      </c>
      <c r="S335" s="36"/>
      <c r="T335" s="47"/>
      <c r="U335" s="37" t="s">
        <v>167</v>
      </c>
      <c r="V335" s="29"/>
      <c r="W335" s="29"/>
      <c r="X335" s="29"/>
      <c r="Y335" s="37" t="s">
        <v>188</v>
      </c>
      <c r="Z335" s="37"/>
      <c r="AA335" s="37"/>
      <c r="AB335" s="37"/>
      <c r="AC335" s="31"/>
      <c r="AD335" s="38"/>
      <c r="AE335" s="48"/>
      <c r="AF335" s="29"/>
      <c r="AG335" s="4"/>
      <c r="AH335" s="4"/>
      <c r="AI335" s="31"/>
      <c r="AJ335" s="49" t="s">
        <v>2011</v>
      </c>
      <c r="AK335" s="41"/>
      <c r="AL335" s="42"/>
      <c r="AM335" s="43"/>
      <c r="AN335" s="44" t="s">
        <v>2012</v>
      </c>
      <c r="AO335" s="45" t="s">
        <v>2012</v>
      </c>
      <c r="AP335" s="44" t="s">
        <v>2013</v>
      </c>
      <c r="AQ335" s="43"/>
      <c r="AR335" s="42"/>
      <c r="AS335" s="43"/>
      <c r="AT335" s="42"/>
      <c r="AU335" s="43"/>
      <c r="AV335" s="44"/>
      <c r="AW335" s="43"/>
      <c r="AX335" s="44" t="s">
        <v>647</v>
      </c>
      <c r="AY335" s="43"/>
      <c r="AZ335" s="44" t="s">
        <v>2014</v>
      </c>
      <c r="BA335" s="43"/>
      <c r="BB335" s="42"/>
      <c r="BC335" s="43"/>
      <c r="BD335" s="42"/>
      <c r="BE335" s="43"/>
    </row>
    <row r="336" ht="42.0" customHeight="1">
      <c r="A336" s="28" t="s">
        <v>55</v>
      </c>
      <c r="B336" s="37" t="s">
        <v>1971</v>
      </c>
      <c r="C336" s="37"/>
      <c r="D336" s="28"/>
      <c r="E336" s="34" t="s">
        <v>2015</v>
      </c>
      <c r="F336" s="31" t="str">
        <f t="shared" si="1"/>
        <v>Solar Probe</v>
      </c>
      <c r="G336" s="30"/>
      <c r="H336" s="30"/>
      <c r="I336" s="32"/>
      <c r="J336" s="28">
        <v>9.0</v>
      </c>
      <c r="K336" s="33"/>
      <c r="L336" s="37" t="s">
        <v>65</v>
      </c>
      <c r="M336" s="37" t="s">
        <v>83</v>
      </c>
      <c r="N336" s="37" t="s">
        <v>87</v>
      </c>
      <c r="O336" s="37" t="s">
        <v>112</v>
      </c>
      <c r="P336" s="31" t="str">
        <f t="array" ref="P336">IFERROR(INDEX(params!$H:$H,MATCH($M336,params!$G:$G,0)),"")&amp;IF(AND($M336&lt;&gt;"",$N336&lt;&gt;""),",","")&amp;IFERROR(INDEX(params!$H:$H,MATCH($N336,params!$G:$G,0)),"")&amp;IF(AND($N336&lt;&gt;"",$O336&lt;&gt;""),",","")&amp;IFERROR(INDEX(params!$H:$H,MATCH($O336,params!$G:$G,0)),"")</f>
        <v>1,2,9</v>
      </c>
      <c r="Q336" s="34">
        <v>1.0</v>
      </c>
      <c r="R336" s="35">
        <f t="shared" si="2"/>
        <v>0</v>
      </c>
      <c r="S336" s="36"/>
      <c r="T336" s="47"/>
      <c r="U336" s="37"/>
      <c r="V336" s="29"/>
      <c r="W336" s="29"/>
      <c r="X336" s="29"/>
      <c r="Y336" s="29"/>
      <c r="Z336" s="29"/>
      <c r="AA336" s="37"/>
      <c r="AB336" s="29"/>
      <c r="AC336" s="31" t="str">
        <f t="array" ref="AC336">IFERROR(INDEX(params!$H:$H,MATCH($AB336,params!$G:$G,0)),"")</f>
        <v/>
      </c>
      <c r="AD336" s="38"/>
      <c r="AE336" s="32"/>
      <c r="AF336" s="29"/>
      <c r="AG336" s="4"/>
      <c r="AH336" s="4"/>
      <c r="AI336" s="31" t="str">
        <f t="shared" ref="AI336:AI340" si="13">iferror(left(AF336&amp;if(AF336&lt;&gt;"",",","")&amp;AG336&amp;if(AG336&lt;&gt;"",",","")&amp;AH336&amp;if(AH336&lt;&gt;"",",",""),len(AF336&amp;if(AF336&lt;&gt;"",",","")&amp;AG336&amp;if(AG336&lt;&gt;"",",","")&amp;AH336&amp;if(AH336&lt;&gt;"",",",""))-1),"")</f>
        <v/>
      </c>
      <c r="AJ336" s="49" t="s">
        <v>2016</v>
      </c>
      <c r="AK336" s="41"/>
      <c r="AL336" s="42"/>
      <c r="AM336" s="43"/>
      <c r="AN336" s="44"/>
      <c r="AO336" s="43"/>
      <c r="AP336" s="44"/>
      <c r="AQ336" s="43"/>
      <c r="AR336" s="42"/>
      <c r="AS336" s="43"/>
      <c r="AT336" s="42"/>
      <c r="AU336" s="43"/>
      <c r="AV336" s="44" t="s">
        <v>2017</v>
      </c>
      <c r="AW336" s="43"/>
      <c r="AX336" s="44"/>
      <c r="AY336" s="43"/>
      <c r="AZ336" s="44"/>
      <c r="BA336" s="43"/>
      <c r="BB336" s="42"/>
      <c r="BC336" s="43"/>
      <c r="BD336" s="42"/>
      <c r="BE336" s="43"/>
    </row>
    <row r="337" ht="42.0" customHeight="1">
      <c r="A337" s="28" t="s">
        <v>55</v>
      </c>
      <c r="B337" s="37" t="s">
        <v>1971</v>
      </c>
      <c r="C337" s="37"/>
      <c r="D337" s="28"/>
      <c r="E337" s="34" t="s">
        <v>2018</v>
      </c>
      <c r="F337" s="31" t="str">
        <f t="shared" si="1"/>
        <v>Social Event</v>
      </c>
      <c r="G337" s="30"/>
      <c r="H337" s="30"/>
      <c r="I337" s="32"/>
      <c r="J337" s="28">
        <v>18.0</v>
      </c>
      <c r="K337" s="33"/>
      <c r="L337" s="37" t="s">
        <v>65</v>
      </c>
      <c r="M337" s="37" t="s">
        <v>112</v>
      </c>
      <c r="N337" s="37"/>
      <c r="O337" s="37"/>
      <c r="P337" s="31" t="str">
        <f t="array" ref="P337">IFERROR(INDEX(params!$H:$H,MATCH($M337,params!$G:$G,0)),"")&amp;IF(AND($M337&lt;&gt;"",$N337&lt;&gt;""),",","")&amp;IFERROR(INDEX(params!$H:$H,MATCH($N337,params!$G:$G,0)),"")&amp;IF(AND($N337&lt;&gt;"",$O337&lt;&gt;""),",","")&amp;IFERROR(INDEX(params!$H:$H,MATCH($O337,params!$G:$G,0)),"")</f>
        <v>9</v>
      </c>
      <c r="Q337" s="34"/>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13"/>
        <v/>
      </c>
      <c r="AJ337" s="49" t="s">
        <v>2019</v>
      </c>
      <c r="AK337" s="41"/>
      <c r="AL337" s="42"/>
      <c r="AM337" s="43"/>
      <c r="AN337" s="44"/>
      <c r="AO337" s="43"/>
      <c r="AP337" s="44"/>
      <c r="AQ337" s="43"/>
      <c r="AR337" s="42"/>
      <c r="AS337" s="43"/>
      <c r="AT337" s="42"/>
      <c r="AU337" s="43"/>
      <c r="AV337" s="44" t="s">
        <v>2020</v>
      </c>
      <c r="AW337" s="43"/>
      <c r="AX337" s="44"/>
      <c r="AY337" s="43"/>
      <c r="AZ337" s="44"/>
      <c r="BA337" s="43"/>
      <c r="BB337" s="42"/>
      <c r="BC337" s="43"/>
      <c r="BD337" s="42"/>
      <c r="BE337" s="43"/>
    </row>
    <row r="338" ht="42.0" customHeight="1">
      <c r="A338" s="28" t="s">
        <v>55</v>
      </c>
      <c r="B338" s="37" t="s">
        <v>1971</v>
      </c>
      <c r="C338" s="37"/>
      <c r="D338" s="28"/>
      <c r="E338" s="34" t="s">
        <v>2021</v>
      </c>
      <c r="F338" s="31" t="str">
        <f t="shared" si="1"/>
        <v>Bactoviral Research</v>
      </c>
      <c r="G338" s="30"/>
      <c r="H338" s="30"/>
      <c r="I338" s="32"/>
      <c r="J338" s="28">
        <v>5.0</v>
      </c>
      <c r="K338" s="33"/>
      <c r="L338" s="37" t="s">
        <v>65</v>
      </c>
      <c r="M338" s="37" t="s">
        <v>87</v>
      </c>
      <c r="N338" s="37" t="s">
        <v>97</v>
      </c>
      <c r="O338" s="37" t="s">
        <v>112</v>
      </c>
      <c r="P338" s="31" t="str">
        <f t="array" ref="P338">IFERROR(INDEX(params!$H:$H,MATCH($M338,params!$G:$G,0)),"")&amp;IF(AND($M338&lt;&gt;"",$N338&lt;&gt;""),",","")&amp;IFERROR(INDEX(params!$H:$H,MATCH($N338,params!$G:$G,0)),"")&amp;IF(AND($N338&lt;&gt;"",$O338&lt;&gt;""),",","")&amp;IFERROR(INDEX(params!$H:$H,MATCH($O338,params!$G:$G,0)),"")</f>
        <v>2,8,9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2022</v>
      </c>
      <c r="AK338" s="41"/>
      <c r="AL338" s="42"/>
      <c r="AM338" s="43"/>
      <c r="AN338" s="44"/>
      <c r="AO338" s="43"/>
      <c r="AP338" s="44"/>
      <c r="AQ338" s="43"/>
      <c r="AR338" s="42"/>
      <c r="AS338" s="43"/>
      <c r="AT338" s="42"/>
      <c r="AU338" s="43"/>
      <c r="AV338" s="44" t="s">
        <v>2023</v>
      </c>
      <c r="AW338" s="43"/>
      <c r="AX338" s="44"/>
      <c r="AY338" s="43"/>
      <c r="AZ338" s="44"/>
      <c r="BA338" s="43"/>
      <c r="BB338" s="42"/>
      <c r="BC338" s="43"/>
      <c r="BD338" s="42"/>
      <c r="BE338" s="43"/>
    </row>
    <row r="339" ht="42.0" customHeight="1">
      <c r="A339" s="28" t="s">
        <v>55</v>
      </c>
      <c r="B339" s="37" t="s">
        <v>1971</v>
      </c>
      <c r="C339" s="37"/>
      <c r="D339" s="28"/>
      <c r="E339" s="34" t="s">
        <v>2024</v>
      </c>
      <c r="F339" s="31" t="str">
        <f t="shared" si="1"/>
        <v>Ceres Spaceport</v>
      </c>
      <c r="G339" s="30"/>
      <c r="H339" s="30"/>
      <c r="I339" s="32"/>
      <c r="J339" s="28">
        <v>40.0</v>
      </c>
      <c r="K339" s="33"/>
      <c r="L339" s="37" t="s">
        <v>62</v>
      </c>
      <c r="M339" s="37" t="s">
        <v>83</v>
      </c>
      <c r="N339" s="37" t="s">
        <v>101</v>
      </c>
      <c r="O339" s="37" t="s">
        <v>101</v>
      </c>
      <c r="P339" s="31" t="str">
        <f t="array" ref="P339">IFERROR(INDEX(params!$H:$H,MATCH($M339,params!$G:$G,0)),"")&amp;IF(AND($M339&lt;&gt;"",$N339&lt;&gt;""),",","")&amp;IFERROR(INDEX(params!$H:$H,MATCH($N339,params!$G:$G,0)),"")&amp;IF(AND($N339&lt;&gt;"",$O339&lt;&gt;""),",","")&amp;IFERROR(INDEX(params!$H:$H,MATCH($O339,params!$G:$G,0)),"")</f>
        <v>1,5,5</v>
      </c>
      <c r="Q339" s="34">
        <v>2.0</v>
      </c>
      <c r="R339" s="35">
        <f t="shared" si="2"/>
        <v>0</v>
      </c>
      <c r="S339" s="36"/>
      <c r="T339" s="47"/>
      <c r="U339" s="37" t="s">
        <v>854</v>
      </c>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2025</v>
      </c>
      <c r="AK339" s="41"/>
      <c r="AL339" s="42"/>
      <c r="AM339" s="43"/>
      <c r="AN339" s="44" t="s">
        <v>2026</v>
      </c>
      <c r="AO339" s="45" t="s">
        <v>2026</v>
      </c>
      <c r="AP339" s="44" t="s">
        <v>2027</v>
      </c>
      <c r="AQ339" s="43"/>
      <c r="AR339" s="42"/>
      <c r="AS339" s="43"/>
      <c r="AT339" s="42"/>
      <c r="AU339" s="43"/>
      <c r="AV339" s="44" t="s">
        <v>2028</v>
      </c>
      <c r="AW339" s="43"/>
      <c r="AX339" s="44"/>
      <c r="AY339" s="43"/>
      <c r="AZ339" s="44"/>
      <c r="BA339" s="43"/>
      <c r="BB339" s="42"/>
      <c r="BC339" s="43"/>
      <c r="BD339" s="42"/>
      <c r="BE339" s="43"/>
    </row>
    <row r="340" ht="42.0" customHeight="1">
      <c r="A340" s="28" t="s">
        <v>68</v>
      </c>
      <c r="B340" s="37" t="s">
        <v>1971</v>
      </c>
      <c r="C340" s="37"/>
      <c r="D340" s="28"/>
      <c r="E340" s="34" t="s">
        <v>2024</v>
      </c>
      <c r="F340" s="31" t="str">
        <f t="shared" si="1"/>
        <v>Oumuamua Type Object Survey</v>
      </c>
      <c r="G340" s="30"/>
      <c r="H340" s="30"/>
      <c r="I340" s="32"/>
      <c r="J340" s="28">
        <v>20.0</v>
      </c>
      <c r="K340" s="33"/>
      <c r="L340" s="37" t="s">
        <v>65</v>
      </c>
      <c r="M340" s="37" t="s">
        <v>83</v>
      </c>
      <c r="N340" s="37" t="s">
        <v>87</v>
      </c>
      <c r="O340" s="37" t="s">
        <v>112</v>
      </c>
      <c r="P340" s="31" t="str">
        <f t="array" ref="P340">IFERROR(INDEX(params!$H:$H,MATCH($M340,params!$G:$G,0)),"")&amp;IF(AND($M340&lt;&gt;"",$N340&lt;&gt;""),",","")&amp;IFERROR(INDEX(params!$H:$H,MATCH($N340,params!$G:$G,0)),"")&amp;IF(AND($N340&lt;&gt;"",$O340&lt;&gt;""),",","")&amp;IFERROR(INDEX(params!$H:$H,MATCH($O340,params!$G:$G,0)),"")</f>
        <v>1,2,9</v>
      </c>
      <c r="Q340" s="34"/>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2029</v>
      </c>
      <c r="AK340" s="41"/>
      <c r="AL340" s="42"/>
      <c r="AM340" s="43"/>
      <c r="AN340" s="44"/>
      <c r="AO340" s="43"/>
      <c r="AP340" s="44"/>
      <c r="AQ340" s="43"/>
      <c r="AR340" s="42"/>
      <c r="AS340" s="43"/>
      <c r="AT340" s="42"/>
      <c r="AU340" s="43"/>
      <c r="AV340" s="44" t="s">
        <v>2030</v>
      </c>
      <c r="AW340" s="43"/>
      <c r="AX340" s="44"/>
      <c r="AY340" s="43"/>
      <c r="AZ340" s="44"/>
      <c r="BA340" s="43"/>
      <c r="BB340" s="42"/>
      <c r="BC340" s="43"/>
      <c r="BD340" s="42"/>
      <c r="BE340" s="43"/>
    </row>
    <row r="341" ht="15.75" customHeight="1">
      <c r="A341" s="28" t="s">
        <v>68</v>
      </c>
      <c r="B341" s="37" t="s">
        <v>1971</v>
      </c>
      <c r="C341" s="37"/>
      <c r="D341" s="28"/>
      <c r="E341" s="34" t="s">
        <v>2031</v>
      </c>
      <c r="F341" s="31" t="str">
        <f t="shared" si="1"/>
        <v>Pride of the earth Arkship</v>
      </c>
      <c r="G341" s="30"/>
      <c r="H341" s="30"/>
      <c r="I341" s="32"/>
      <c r="J341" s="28">
        <v>22.0</v>
      </c>
      <c r="K341" s="33"/>
      <c r="L341" s="37" t="s">
        <v>64</v>
      </c>
      <c r="M341" s="29" t="s">
        <v>87</v>
      </c>
      <c r="N341" s="37" t="s">
        <v>83</v>
      </c>
      <c r="O341" s="37"/>
      <c r="P341" s="31" t="str">
        <f t="array" ref="P341">IFERROR(INDEX(params!$H:$H,MATCH($M341,params!$G:$G,0)),"")&amp;IF(AND($M341&lt;&gt;"",$N341&lt;&gt;""),",","")&amp;IFERROR(INDEX(params!$H:$H,MATCH($N341,params!$G:$G,0)),"")&amp;IF(AND($N341&lt;&gt;"",$O341&lt;&gt;""),",","")&amp;IFERROR(INDEX(params!$H:$H,MATCH($O341,params!$G:$G,0)),"")</f>
        <v>2,1</v>
      </c>
      <c r="Q341" s="34" t="s">
        <v>259</v>
      </c>
      <c r="R341" s="35">
        <f t="shared" si="2"/>
        <v>1</v>
      </c>
      <c r="S341" s="36"/>
      <c r="T341" s="47"/>
      <c r="U341" s="37" t="s">
        <v>179</v>
      </c>
      <c r="V341" s="29"/>
      <c r="W341" s="37"/>
      <c r="X341" s="29"/>
      <c r="Y341" s="37" t="s">
        <v>188</v>
      </c>
      <c r="Z341" s="37"/>
      <c r="AA341" s="37"/>
      <c r="AB341" s="37"/>
      <c r="AC341" s="31"/>
      <c r="AD341" s="38"/>
      <c r="AE341" s="48"/>
      <c r="AF341" s="37"/>
      <c r="AG341" s="4"/>
      <c r="AH341" s="4"/>
      <c r="AI341" s="31"/>
      <c r="AJ341" s="49" t="s">
        <v>2032</v>
      </c>
      <c r="AK341" s="41"/>
      <c r="AL341" s="44" t="s">
        <v>2033</v>
      </c>
      <c r="AM341" s="45" t="s">
        <v>2033</v>
      </c>
      <c r="AN341" s="44" t="s">
        <v>2034</v>
      </c>
      <c r="AO341" s="45" t="s">
        <v>2034</v>
      </c>
      <c r="AP341" s="44" t="s">
        <v>2035</v>
      </c>
      <c r="AQ341" s="43"/>
      <c r="AR341" s="44" t="s">
        <v>863</v>
      </c>
      <c r="AS341" s="43"/>
      <c r="AT341" s="44"/>
      <c r="AU341" s="43"/>
      <c r="AV341" s="44"/>
      <c r="AW341" s="43"/>
      <c r="AX341" s="44" t="s">
        <v>2036</v>
      </c>
      <c r="AY341" s="43"/>
      <c r="AZ341" s="44" t="s">
        <v>721</v>
      </c>
      <c r="BA341" s="43"/>
      <c r="BB341" s="42"/>
      <c r="BC341" s="43"/>
      <c r="BD341" s="42"/>
      <c r="BE341" s="43"/>
    </row>
    <row r="342" ht="15.75" customHeight="1">
      <c r="A342" s="28" t="s">
        <v>55</v>
      </c>
      <c r="B342" s="37" t="s">
        <v>1971</v>
      </c>
      <c r="C342" s="37"/>
      <c r="D342" s="33"/>
      <c r="E342" s="34" t="s">
        <v>2037</v>
      </c>
      <c r="F342" s="31" t="str">
        <f t="shared" si="1"/>
        <v>Ganymede Colony</v>
      </c>
      <c r="G342" s="30"/>
      <c r="H342" s="30"/>
      <c r="I342" s="32"/>
      <c r="J342" s="28">
        <v>28.0</v>
      </c>
      <c r="K342" s="33"/>
      <c r="L342" s="29" t="s">
        <v>62</v>
      </c>
      <c r="M342" s="37" t="s">
        <v>83</v>
      </c>
      <c r="N342" s="37" t="s">
        <v>101</v>
      </c>
      <c r="O342" s="29"/>
      <c r="P342" s="31" t="str">
        <f t="array" ref="P342">IFERROR(INDEX(params!$H:$H,MATCH($M342,params!$G:$G,0)),"")&amp;IF(AND($M342&lt;&gt;"",$N342&lt;&gt;""),",","")&amp;IFERROR(INDEX(params!$H:$H,MATCH($N342,params!$G:$G,0)),"")&amp;IF(AND($N342&lt;&gt;"",$O342&lt;&gt;""),",","")&amp;IFERROR(INDEX(params!$H:$H,MATCH($O342,params!$G:$G,0)),"")</f>
        <v>1,5</v>
      </c>
      <c r="Q342" s="34" t="s">
        <v>259</v>
      </c>
      <c r="R342" s="35">
        <f t="shared" si="2"/>
        <v>1</v>
      </c>
      <c r="S342" s="36"/>
      <c r="T342" s="36"/>
      <c r="U342" s="37" t="s">
        <v>812</v>
      </c>
      <c r="V342" s="29"/>
      <c r="W342" s="29"/>
      <c r="X342" s="29"/>
      <c r="Y342" s="29"/>
      <c r="Z342" s="29"/>
      <c r="AA342" s="37"/>
      <c r="AB342" s="29"/>
      <c r="AC342" s="31" t="str">
        <f t="array" ref="AC342">IFERROR(INDEX(params!$H:$H,MATCH($AB342,params!$G:$G,0)),"")</f>
        <v/>
      </c>
      <c r="AD342" s="51"/>
      <c r="AE342" s="32"/>
      <c r="AF342" s="29"/>
      <c r="AG342" s="37"/>
      <c r="AH342" s="29"/>
      <c r="AI342" s="31" t="str">
        <f>IFERROR(LEFT(AF342&amp;IF(AF342&lt;&gt;"",",","")&amp;AG342&amp;IF(AG342&lt;&gt;"",",","")&amp;AH342&amp;IF(AH342&lt;&gt;"",",",""),LEN(AF342&amp;IF(AF342&lt;&gt;"",",","")&amp;AG342&amp;IF(AG342&lt;&gt;"",",","")&amp;AH342&amp;IF(AH342&lt;&gt;"",",",""))-1),"")</f>
        <v/>
      </c>
      <c r="AJ342" s="49" t="s">
        <v>2038</v>
      </c>
      <c r="AK342" s="41"/>
      <c r="AL342" s="44" t="s">
        <v>615</v>
      </c>
      <c r="AM342" s="45" t="s">
        <v>615</v>
      </c>
      <c r="AN342" s="44" t="s">
        <v>991</v>
      </c>
      <c r="AO342" s="45" t="s">
        <v>991</v>
      </c>
      <c r="AP342" s="44" t="s">
        <v>992</v>
      </c>
      <c r="AQ342" s="43"/>
      <c r="AR342" s="42"/>
      <c r="AS342" s="43"/>
      <c r="AT342" s="42"/>
      <c r="AU342" s="43"/>
      <c r="AV342" s="44" t="s">
        <v>1735</v>
      </c>
      <c r="AW342" s="43"/>
      <c r="AX342" s="42"/>
      <c r="AY342" s="43"/>
      <c r="AZ342" s="42"/>
      <c r="BA342" s="43"/>
      <c r="BB342" s="42"/>
      <c r="BC342" s="43"/>
      <c r="BD342" s="42"/>
      <c r="BE342" s="43"/>
    </row>
    <row r="343" ht="15.75" customHeight="1">
      <c r="A343" s="28" t="s">
        <v>55</v>
      </c>
      <c r="B343" s="37" t="s">
        <v>1971</v>
      </c>
      <c r="C343" s="37"/>
      <c r="D343" s="28"/>
      <c r="E343" s="34" t="s">
        <v>2039</v>
      </c>
      <c r="F343" s="31" t="str">
        <f t="shared" si="1"/>
        <v>Space Relay</v>
      </c>
      <c r="G343" s="30"/>
      <c r="H343" s="30"/>
      <c r="I343" s="32"/>
      <c r="J343" s="28">
        <v>13.0</v>
      </c>
      <c r="K343" s="33"/>
      <c r="L343" s="37" t="s">
        <v>64</v>
      </c>
      <c r="M343" s="37" t="s">
        <v>83</v>
      </c>
      <c r="N343" s="37" t="s">
        <v>101</v>
      </c>
      <c r="O343" s="29" t="s">
        <v>165</v>
      </c>
      <c r="P343" s="31" t="str">
        <f t="array" ref="P343">IFERROR(INDEX(params!$H:$H,MATCH($M343,params!$G:$G,0)),"")&amp;IF(AND($M343&lt;&gt;"",$N343&lt;&gt;""),",","")&amp;IFERROR(INDEX(params!$H:$H,MATCH($N343,params!$G:$G,0)),"")&amp;IF(AND($N343&lt;&gt;"",$O343&lt;&gt;""),",","")&amp;IFERROR(INDEX(params!$H:$H,MATCH($O343,params!$G:$G,0)),"")</f>
        <v>1,5</v>
      </c>
      <c r="Q343" s="30"/>
      <c r="R343" s="35">
        <f t="shared" si="2"/>
        <v>0</v>
      </c>
      <c r="S343" s="36"/>
      <c r="T343" s="47"/>
      <c r="U343" s="37" t="s">
        <v>167</v>
      </c>
      <c r="V343" s="29"/>
      <c r="W343" s="29"/>
      <c r="X343" s="29"/>
      <c r="Y343" s="37" t="s">
        <v>188</v>
      </c>
      <c r="Z343" s="37"/>
      <c r="AA343" s="37"/>
      <c r="AB343" s="37"/>
      <c r="AC343" s="31"/>
      <c r="AD343" s="38"/>
      <c r="AE343" s="48"/>
      <c r="AF343" s="29"/>
      <c r="AG343" s="4"/>
      <c r="AH343" s="4"/>
      <c r="AI343" s="31"/>
      <c r="AJ343" s="49" t="s">
        <v>2040</v>
      </c>
      <c r="AK343" s="41"/>
      <c r="AL343" s="42"/>
      <c r="AM343" s="43"/>
      <c r="AN343" s="44" t="s">
        <v>2041</v>
      </c>
      <c r="AO343" s="45" t="s">
        <v>2041</v>
      </c>
      <c r="AP343" s="44" t="s">
        <v>2042</v>
      </c>
      <c r="AQ343" s="43"/>
      <c r="AR343" s="42"/>
      <c r="AS343" s="43"/>
      <c r="AT343" s="42"/>
      <c r="AU343" s="43"/>
      <c r="AV343" s="44"/>
      <c r="AW343" s="43"/>
      <c r="AX343" s="44"/>
      <c r="AY343" s="43"/>
      <c r="AZ343" s="44"/>
      <c r="BA343" s="43"/>
      <c r="BB343" s="42"/>
      <c r="BC343" s="43"/>
      <c r="BD343" s="42"/>
      <c r="BE343" s="43"/>
    </row>
    <row r="344" ht="15.75" customHeight="1">
      <c r="A344" s="33"/>
      <c r="B344" s="29"/>
      <c r="C344" s="29"/>
      <c r="D344" s="33"/>
      <c r="E344" s="30"/>
      <c r="F344" s="31" t="str">
        <f t="shared" si="1"/>
        <v/>
      </c>
      <c r="G344" s="30"/>
      <c r="H344" s="30"/>
      <c r="I344" s="32"/>
      <c r="J344" s="33"/>
      <c r="K344" s="33"/>
      <c r="L344" s="29"/>
      <c r="M344" s="29"/>
      <c r="N344" s="29"/>
      <c r="O344" s="29"/>
      <c r="P344" s="31" t="str">
        <f t="array" ref="P344">IFERROR(INDEX(params!$H:$H,MATCH($M344,params!$G:$G,0)),"")&amp;IF(AND($M344&lt;&gt;"",$N344&lt;&gt;""),",","")&amp;IFERROR(INDEX(params!$H:$H,MATCH($N344,params!$G:$G,0)),"")&amp;IF(AND($N344&lt;&gt;"",$O344&lt;&gt;""),",","")&amp;IFERROR(INDEX(params!$H:$H,MATCH($O344,params!$G:$G,0)),"")</f>
        <v/>
      </c>
      <c r="Q344" s="30"/>
      <c r="R344" s="35">
        <f t="shared" si="2"/>
        <v>0</v>
      </c>
      <c r="S344" s="36"/>
      <c r="T344" s="36"/>
      <c r="U344" s="29"/>
      <c r="V344" s="29"/>
      <c r="W344" s="29"/>
      <c r="X344" s="29"/>
      <c r="Y344" s="29"/>
      <c r="Z344" s="29"/>
      <c r="AA344" s="37"/>
      <c r="AB344" s="29"/>
      <c r="AC344" s="31" t="str">
        <f t="array" ref="AC344">IFERROR(INDEX(params!$H:$H,MATCH($AB344,params!$G:$G,0)),"")</f>
        <v/>
      </c>
      <c r="AD344" s="51"/>
      <c r="AE344" s="32"/>
      <c r="AF344" s="29"/>
      <c r="AG344" s="4"/>
      <c r="AH344" s="4"/>
      <c r="AI344" s="31" t="str">
        <f t="shared" ref="AI344:AI1014" si="14">IFERROR(LEFT(AF344&amp;IF(AF344&lt;&gt;"",",","")&amp;AG344&amp;IF(AG344&lt;&gt;"",",","")&amp;AH344&amp;IF(AH344&lt;&gt;"",",",""),LEN(AF344&amp;IF(AF344&lt;&gt;"",",","")&amp;AG344&amp;IF(AG344&lt;&gt;"",",","")&amp;AH344&amp;IF(AH344&lt;&gt;"",",",""))-1),"")</f>
        <v/>
      </c>
      <c r="AJ344" s="40"/>
      <c r="AK344" s="41"/>
      <c r="AL344" s="42"/>
      <c r="AM344" s="43"/>
      <c r="AN344" s="42"/>
      <c r="AO344" s="43"/>
      <c r="AP344" s="42"/>
      <c r="AQ344" s="43"/>
      <c r="AR344" s="42"/>
      <c r="AS344" s="43"/>
      <c r="AT344" s="42"/>
      <c r="AU344" s="43"/>
      <c r="AV344" s="42"/>
      <c r="AW344" s="43"/>
      <c r="AX344" s="42"/>
      <c r="AY344" s="43"/>
      <c r="AZ344" s="42"/>
      <c r="BA344" s="43"/>
      <c r="BB344" s="42"/>
      <c r="BC344" s="43"/>
      <c r="BD344" s="42"/>
      <c r="BE344" s="43"/>
    </row>
    <row r="345" ht="15.75"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si="14"/>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sheetData>
  <autoFilter ref="$A$1:$BE$1014"/>
  <dataValidations>
    <dataValidation type="list" allowBlank="1" showErrorMessage="1" sqref="C2:C1014">
      <formula1>params!$X$2:$X$4</formula1>
    </dataValidation>
    <dataValidation type="list" allowBlank="1" showErrorMessage="1" sqref="V2:V1014">
      <formula1>params!$E$2:$E$8</formula1>
    </dataValidation>
    <dataValidation type="list" allowBlank="1" showErrorMessage="1" sqref="AA2:AA1014">
      <formula1>params!$R$2:$R$5</formula1>
    </dataValidation>
    <dataValidation type="list" allowBlank="1" showErrorMessage="1" sqref="AD2:AD1014">
      <formula1>params!$P$2:$P$5</formula1>
    </dataValidation>
    <dataValidation type="list" allowBlank="1" showErrorMessage="1" sqref="B2:B1014">
      <formula1>params!$N$2:$N$6</formula1>
    </dataValidation>
    <dataValidation type="list" allowBlank="1" showErrorMessage="1" sqref="Z2:Z1014">
      <formula1>params!$J$2:$J$4</formula1>
    </dataValidation>
    <dataValidation type="list" allowBlank="1" showErrorMessage="1" sqref="M2:O1014 AB2:AB1014">
      <formula1>params!$G$2:$G$15</formula1>
    </dataValidation>
    <dataValidation type="list" allowBlank="1" showErrorMessage="1" sqref="AF2:AH1014">
      <formula1>params!$T$2:$T$5</formula1>
    </dataValidation>
    <dataValidation type="list" allowBlank="1" showErrorMessage="1" sqref="L2:L222 L229:L319 L323:L324 L327 L331:L343">
      <formula1>params!$A$2:$A$5</formula1>
    </dataValidation>
    <dataValidation type="list" allowBlank="1" showErrorMessage="1" sqref="A2:A1014">
      <formula1>params!$V$3:$V$10</formula1>
    </dataValidation>
    <dataValidation type="list" allowBlank="1" showErrorMessage="1" sqref="W2:W7 W8:X8 W9:W22 W23:X23 W24:W55 W56:X56 W57:W63 W64:X66 W211:W218 W220:W237 W268 W270:W273 W274:X274 W293 W295 W298:X298 W300:W314 W320:W322 U2:U1014 W325:W1014">
      <formula1>params!$C$2:$C$8</formula1>
    </dataValidation>
    <dataValidation type="list" allowBlank="1" showErrorMessage="1" sqref="X2:Y7 Y8 X9:Y22 Y23 X24:Y55 Y56 X57:Y63 Y64:Y66 W67:Y210 X211:Y237 W238:Y267 X268:Y268 W269:Y269 X270:Y273 Y274 W275:Y292 X293:Y293 W294:Y294 X295:Y295 W296:Y297 Y298 W299:Y299 X300:Y314 W315:Y319 X320:Y322 W323:Y324 X325:Y1014">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2043</v>
      </c>
      <c r="C1" s="3" t="s">
        <v>24</v>
      </c>
      <c r="E1" s="8" t="s">
        <v>2044</v>
      </c>
      <c r="G1" s="3" t="s">
        <v>2045</v>
      </c>
      <c r="H1" s="3" t="s">
        <v>19</v>
      </c>
      <c r="J1" s="3" t="s">
        <v>26</v>
      </c>
      <c r="L1" s="3" t="s">
        <v>25</v>
      </c>
      <c r="N1" s="3" t="s">
        <v>11</v>
      </c>
      <c r="P1" s="3" t="s">
        <v>140</v>
      </c>
      <c r="R1" s="8" t="s">
        <v>139</v>
      </c>
      <c r="T1" s="3" t="s">
        <v>142</v>
      </c>
      <c r="V1" s="8" t="s">
        <v>2046</v>
      </c>
      <c r="X1" s="8" t="s">
        <v>122</v>
      </c>
    </row>
    <row r="2">
      <c r="A2" s="3" t="s">
        <v>64</v>
      </c>
      <c r="H2" s="8">
        <v>-1.0</v>
      </c>
      <c r="J2" s="3" t="s">
        <v>189</v>
      </c>
      <c r="L2" s="3" t="s">
        <v>188</v>
      </c>
      <c r="N2" s="3" t="s">
        <v>163</v>
      </c>
      <c r="P2" s="8" t="s">
        <v>842</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812</v>
      </c>
      <c r="G5" s="3" t="s">
        <v>87</v>
      </c>
      <c r="H5" s="3">
        <f t="shared" si="1"/>
        <v>2</v>
      </c>
      <c r="L5" s="3" t="s">
        <v>88</v>
      </c>
      <c r="N5" s="3" t="s">
        <v>1394</v>
      </c>
      <c r="P5" s="8" t="s">
        <v>997</v>
      </c>
      <c r="T5" s="3" t="s">
        <v>97</v>
      </c>
      <c r="V5" s="8" t="s">
        <v>58</v>
      </c>
    </row>
    <row r="6">
      <c r="N6" s="8" t="s">
        <v>1971</v>
      </c>
      <c r="V6" s="8" t="s">
        <v>59</v>
      </c>
    </row>
    <row r="7">
      <c r="C7" s="3" t="s">
        <v>854</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2047</v>
      </c>
    </row>
    <row r="2">
      <c r="A2" s="8" t="s">
        <v>2048</v>
      </c>
    </row>
    <row r="3">
      <c r="A3" s="8" t="s">
        <v>2049</v>
      </c>
    </row>
    <row r="4">
      <c r="A4" s="8" t="s">
        <v>2050</v>
      </c>
    </row>
    <row r="5">
      <c r="A5" s="8" t="s">
        <v>2051</v>
      </c>
    </row>
    <row r="6">
      <c r="A6" s="8" t="s">
        <v>2052</v>
      </c>
    </row>
    <row r="7">
      <c r="A7" s="8" t="s">
        <v>2053</v>
      </c>
    </row>
    <row r="8">
      <c r="A8" s="8" t="s">
        <v>2054</v>
      </c>
    </row>
    <row r="9">
      <c r="A9" s="8" t="s">
        <v>2055</v>
      </c>
    </row>
    <row r="10">
      <c r="A10" s="8" t="s">
        <v>2056</v>
      </c>
    </row>
    <row r="11">
      <c r="A11" s="8" t="s">
        <v>2057</v>
      </c>
    </row>
    <row r="12">
      <c r="A12" s="8" t="s">
        <v>2058</v>
      </c>
    </row>
    <row r="13">
      <c r="A13" s="8" t="s">
        <v>2059</v>
      </c>
    </row>
    <row r="16">
      <c r="A16" s="8" t="s">
        <v>2060</v>
      </c>
    </row>
    <row r="17">
      <c r="A17" s="8" t="s">
        <v>2061</v>
      </c>
    </row>
    <row r="18">
      <c r="A18" s="8" t="s">
        <v>2062</v>
      </c>
    </row>
    <row r="19">
      <c r="A19" s="8" t="s">
        <v>2063</v>
      </c>
    </row>
    <row r="21">
      <c r="A21" s="8" t="s">
        <v>2064</v>
      </c>
    </row>
    <row r="22">
      <c r="A22" s="8" t="s">
        <v>2065</v>
      </c>
    </row>
    <row r="23">
      <c r="A23" s="8" t="s">
        <v>2066</v>
      </c>
    </row>
    <row r="24">
      <c r="A24" s="8" t="s">
        <v>2067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