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card_list!$A$1:$BE$1015</definedName>
  </definedNames>
  <calcPr/>
  <extLst>
    <ext uri="GoogleSheetsCustomDataVersion2">
      <go:sheetsCustomData xmlns:go="http://customooxmlschemas.google.com/" r:id="rId10" roundtripDataChecksum="vS3Lpi56BfuCioiAaF393e69404skB3gMllgFfHUt2U="/>
    </ext>
  </extLst>
</workbook>
</file>

<file path=xl/sharedStrings.xml><?xml version="1.0" encoding="utf-8"?>
<sst xmlns="http://schemas.openxmlformats.org/spreadsheetml/2006/main" count="6091" uniqueCount="2079">
  <si>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</si>
  <si>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</si>
  <si>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</si>
  <si>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</si>
  <si>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</si>
  <si>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</si>
  <si>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</si>
  <si>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</si>
  <si>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</si>
  <si>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</si>
  <si>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</si>
  <si>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</si>
  <si>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</si>
  <si>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</si>
  <si>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</si>
  <si>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</si>
  <si>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</si>
  <si>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</si>
  <si>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</si>
  <si>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</si>
  <si>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</si>
  <si>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</si>
  <si>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</si>
  <si>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</si>
  <si>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</si>
  <si>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</si>
  <si>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</si>
  <si>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</si>
  <si>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</si>
  <si>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</si>
  <si>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</si>
  <si>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</si>
  <si>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</si>
  <si>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</si>
  <si>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</si>
  <si>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</si>
  <si>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</si>
  <si>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</si>
  <si>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</si>
  <si>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</si>
  <si>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</si>
  <si>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</si>
  <si>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</si>
  <si>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</si>
  <si>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</si>
  <si>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</si>
  <si>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</si>
  <si>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</si>
  <si>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</si>
  <si>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</si>
  <si>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</si>
  <si>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</si>
  <si>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</si>
  <si>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</si>
  <si>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</si>
  <si>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</si>
  <si>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</si>
  <si>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</si>
  <si>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</si>
  <si>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</si>
  <si>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</si>
  <si>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</si>
  <si>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</si>
  <si>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</si>
  <si>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</si>
  <si>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</si>
  <si>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</si>
  <si>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</si>
  <si>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</si>
  <si>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</si>
  <si>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</si>
  <si>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</si>
  <si>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</si>
  <si>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</si>
  <si>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</si>
  <si>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</si>
  <si>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</si>
  <si>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</si>
  <si>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</si>
  <si>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</si>
  <si>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</si>
  <si>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</si>
  <si>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</si>
  <si>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</si>
  <si>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</si>
  <si>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</si>
  <si>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</si>
  <si>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</si>
  <si>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</si>
  <si>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</si>
  <si>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</si>
  <si>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</si>
  <si>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</si>
  <si>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</si>
  <si>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</si>
  <si>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</si>
  <si>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</si>
  <si>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</si>
  <si>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</si>
  <si>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</si>
  <si>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</si>
  <si>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</si>
  <si>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</si>
  <si>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</si>
  <si>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</si>
  <si>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</si>
  <si>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</si>
  <si>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</si>
  <si>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</si>
  <si>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</si>
  <si>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</si>
  <si>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</si>
  <si>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</si>
  <si>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</si>
  <si>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</si>
  <si>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</si>
  <si>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</si>
  <si>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</si>
  <si>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</si>
  <si>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</si>
  <si>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</si>
  <si>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</si>
  <si>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</si>
  <si>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</si>
  <si>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</si>
  <si>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</si>
  <si>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</si>
  <si>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</si>
  <si>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</si>
  <si>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</si>
  <si>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</si>
  <si>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</si>
  <si>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</si>
  <si>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</si>
  <si>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</si>
  <si>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</si>
  <si>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</si>
  <si>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</si>
  <si>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</si>
  <si>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</si>
  <si>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</si>
  <si>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</si>
  <si>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</si>
  <si>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</si>
  <si>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</si>
  <si>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</si>
  <si>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</si>
  <si>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</si>
  <si>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</si>
  <si>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</si>
  <si>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</si>
  <si>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</si>
  <si>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</si>
  <si>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</si>
  <si>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</si>
  <si>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</si>
  <si>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</si>
  <si>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</si>
  <si>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</si>
  <si>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</si>
  <si>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</si>
  <si>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</si>
  <si>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</si>
  <si>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</si>
  <si>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</si>
  <si>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</si>
  <si>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</si>
  <si>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</si>
  <si>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</si>
  <si>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</si>
  <si>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</si>
  <si>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</si>
  <si>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</si>
  <si>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</si>
  <si>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</si>
  <si>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</si>
  <si>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</si>
  <si>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</si>
  <si>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</si>
  <si>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</si>
  <si>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</si>
  <si>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</si>
  <si>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</si>
  <si>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</si>
  <si>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</si>
  <si>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</si>
  <si>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</si>
  <si>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</si>
  <si>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</si>
  <si>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</si>
  <si>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</si>
  <si>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</si>
  <si>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</si>
  <si>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</si>
  <si>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</si>
  <si>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</si>
  <si>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</si>
  <si>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</si>
  <si>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</si>
  <si>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</si>
  <si>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</si>
  <si>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</si>
  <si>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</si>
  <si>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</si>
  <si>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</si>
  <si>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</si>
  <si>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</si>
  <si>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</si>
  <si>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</si>
  <si>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</si>
  <si>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</si>
  <si>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</si>
  <si>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</si>
  <si>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</si>
  <si>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</si>
  <si>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</si>
  <si>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</si>
  <si>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</si>
  <si>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</si>
  <si>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</si>
  <si>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</si>
  <si>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</si>
  <si>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</si>
  <si>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</si>
  <si>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</si>
  <si>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</si>
  <si>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</si>
  <si>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</si>
  <si>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</si>
  <si>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</si>
  <si>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</si>
  <si>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</si>
  <si>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</si>
  <si>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</si>
  <si>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</si>
  <si>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</si>
  <si>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</si>
  <si>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</si>
  <si>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</si>
  <si>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</si>
  <si>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</si>
  <si>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</si>
  <si>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</si>
  <si>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</si>
  <si>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</si>
  <si>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</si>
  <si>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</si>
  <si>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</si>
  <si>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</si>
  <si>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</si>
  <si>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</si>
  <si>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</si>
  <si>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</si>
  <si>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</si>
  <si>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</si>
  <si>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</si>
  <si>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</si>
  <si>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</si>
  <si>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</si>
  <si>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</si>
  <si>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</si>
  <si>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</si>
  <si>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</si>
  <si>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</si>
  <si>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</si>
  <si>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</si>
  <si>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</si>
  <si>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</si>
  <si>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</si>
  <si>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</si>
  <si>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</si>
  <si>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</si>
  <si>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</si>
  <si>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</si>
  <si>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</si>
  <si>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</si>
  <si>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</si>
  <si>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</si>
  <si>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</si>
  <si>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</si>
  <si>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</si>
  <si>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</si>
  <si>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</si>
  <si>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</si>
  <si>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</si>
  <si>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</si>
  <si>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</si>
  <si>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</si>
  <si>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</si>
  <si>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</si>
  <si>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</si>
  <si>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</si>
  <si>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</si>
  <si>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</si>
  <si>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</si>
  <si>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</si>
  <si>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</si>
  <si>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</si>
  <si>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</si>
  <si>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</si>
  <si>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</si>
  <si>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</si>
  <si>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</si>
  <si>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</si>
  <si>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</si>
  <si>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</si>
  <si>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</si>
  <si>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</si>
  <si>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</si>
  <si>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</si>
  <si>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</si>
  <si>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</si>
  <si>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</si>
  <si>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</si>
  <si>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</si>
  <si>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</si>
  <si>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</si>
  <si>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</si>
  <si>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</si>
  <si>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</si>
  <si>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</si>
  <si>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</si>
  <si>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</si>
  <si>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</si>
  <si>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</si>
  <si>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</si>
  <si>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</si>
  <si>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</si>
  <si>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</si>
  <si>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</si>
  <si>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</si>
  <si>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</si>
  <si>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</si>
  <si>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</si>
  <si>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</si>
  <si>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</si>
  <si>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</si>
  <si>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</si>
  <si>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</si>
  <si>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</si>
  <si>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</si>
  <si>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</si>
  <si>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</si>
  <si>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</si>
  <si>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</si>
  <si>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</si>
  <si>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</si>
  <si>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</si>
  <si>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</si>
  <si>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</si>
  <si>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</si>
  <si>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</si>
  <si>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</si>
  <si>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</si>
  <si>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</si>
  <si>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</si>
  <si>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</si>
  <si>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</si>
  <si>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</si>
  <si>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</si>
  <si>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</si>
  <si>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</si>
  <si>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</si>
  <si>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</si>
  <si>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</si>
  <si>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</si>
  <si>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</si>
  <si>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</si>
  <si>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</si>
  <si>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</si>
  <si>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</si>
  <si>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</si>
  <si>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</si>
  <si>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</si>
  <si>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</si>
  <si>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</si>
  <si>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</si>
  <si>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</si>
  <si>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</si>
  <si>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</si>
  <si>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</si>
  <si>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</si>
  <si>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</si>
  <si>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</si>
  <si>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</si>
  <si>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</si>
  <si>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</si>
  <si>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</si>
  <si>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</si>
  <si>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</si>
  <si>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</si>
  <si>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</si>
  <si>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</si>
  <si>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</si>
  <si>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</si>
  <si>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</si>
  <si>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</si>
  <si>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</si>
  <si>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</si>
  <si>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</si>
  <si>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</si>
  <si>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</si>
  <si>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</si>
  <si>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</si>
  <si>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</si>
  <si>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</si>
  <si>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</si>
  <si>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</si>
  <si>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</si>
  <si>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</si>
  <si>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</si>
  <si>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</si>
  <si>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</si>
  <si>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</si>
  <si>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</si>
  <si>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</si>
  <si>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</si>
  <si>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</si>
  <si>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</si>
  <si>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</si>
  <si>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</si>
  <si>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</si>
  <si>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</si>
  <si>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</si>
  <si>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</si>
  <si>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</si>
  <si>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</si>
  <si>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</si>
  <si>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</si>
  <si>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</si>
  <si>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</si>
  <si>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</si>
  <si>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</si>
  <si>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</si>
  <si>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</si>
  <si>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</si>
  <si>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</si>
  <si>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</si>
  <si>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</si>
  <si>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</si>
  <si>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</si>
  <si>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</si>
  <si>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</si>
  <si>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</si>
  <si>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</si>
  <si>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</si>
  <si>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</si>
  <si>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</si>
  <si>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</si>
  <si>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</si>
  <si>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</si>
  <si>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</si>
  <si>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</si>
  <si>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</si>
  <si>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</si>
  <si>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</si>
  <si>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</si>
  <si>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</si>
  <si>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</si>
  <si>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</si>
  <si>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</si>
  <si>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</si>
  <si>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</si>
  <si>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</si>
  <si>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</si>
  <si>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</si>
  <si>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</si>
  <si>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</si>
  <si>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</si>
  <si>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</si>
  <si>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</si>
  <si>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</si>
  <si>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</si>
  <si>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</si>
  <si>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</si>
  <si>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</si>
  <si>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</si>
  <si>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</si>
  <si>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</si>
  <si>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</si>
  <si>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</si>
  <si>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</si>
  <si>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</si>
  <si>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</si>
  <si>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</si>
  <si>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</si>
  <si>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</si>
  <si>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</si>
  <si>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</si>
  <si>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</si>
  <si>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</si>
  <si>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</si>
  <si>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</si>
  <si>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</si>
  <si>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</si>
  <si>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</si>
  <si>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</si>
  <si>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</si>
  <si>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</si>
  <si>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</si>
  <si>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</si>
  <si>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</si>
  <si>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</si>
  <si>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</si>
  <si>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</si>
  <si>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</si>
  <si>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</si>
  <si>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</si>
  <si>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</si>
  <si>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</si>
  <si>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</si>
  <si>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</si>
  <si>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</si>
  <si>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</si>
  <si>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</si>
  <si>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</si>
  <si>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</si>
  <si>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</si>
  <si>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</si>
  <si>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</si>
  <si>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</si>
  <si>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</si>
  <si>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</si>
  <si>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</si>
  <si>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</si>
  <si>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</si>
  <si>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</si>
  <si>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</si>
  <si>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</si>
  <si>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</si>
  <si>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</si>
  <si>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</si>
  <si>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</si>
  <si>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</si>
  <si>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</si>
  <si>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</si>
  <si>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</si>
  <si>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</si>
  <si>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</si>
  <si>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</si>
  <si>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</si>
  <si>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</si>
  <si>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</si>
  <si>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</si>
  <si>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</si>
  <si>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</si>
  <si>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</si>
  <si>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</si>
  <si>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</si>
  <si>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</si>
  <si>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</si>
  <si>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</si>
  <si>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</si>
  <si>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</si>
  <si>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</si>
  <si>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</si>
  <si>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</si>
  <si>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</si>
  <si>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</si>
  <si>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</si>
  <si>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</si>
  <si>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</si>
  <si>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</si>
  <si>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</si>
  <si>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</si>
  <si>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</si>
  <si>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</si>
  <si>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</si>
  <si>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</si>
  <si>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</si>
  <si>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</si>
  <si>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</si>
  <si>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</si>
  <si>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</si>
  <si>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</si>
  <si>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</si>
  <si>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</si>
  <si>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</si>
  <si>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</si>
  <si>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</si>
  <si>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</si>
  <si>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</si>
  <si>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</si>
  <si>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</si>
  <si>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</si>
  <si>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</si>
  <si>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</si>
  <si>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</si>
  <si>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</si>
  <si>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</si>
  <si>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</si>
  <si>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</si>
  <si>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</si>
  <si>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</si>
  <si>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</si>
  <si>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</si>
  <si>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</si>
  <si>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</si>
  <si>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</si>
  <si>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</si>
  <si>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</si>
  <si>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</si>
  <si>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</si>
  <si>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</si>
  <si>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</si>
  <si>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</si>
  <si>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</si>
  <si>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</si>
  <si>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</si>
  <si>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</si>
  <si>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</si>
  <si>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</si>
  <si>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</si>
  <si>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</si>
  <si>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</si>
  <si>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</si>
  <si>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</si>
  <si>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</si>
  <si>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</si>
  <si>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</si>
  <si>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</si>
  <si>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</si>
  <si>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</si>
  <si>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</si>
  <si>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</si>
  <si>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</si>
  <si>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</si>
  <si>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</si>
  <si>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</si>
  <si>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</si>
  <si>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</si>
  <si>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</si>
  <si>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</si>
  <si>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</si>
  <si>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</si>
  <si>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</si>
  <si>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</si>
  <si>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</si>
  <si>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</si>
  <si>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</si>
  <si>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</si>
  <si>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</si>
  <si>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</si>
  <si>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</si>
  <si>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</si>
  <si>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</si>
  <si>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</si>
  <si>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</si>
  <si>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</si>
  <si>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</si>
  <si>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</si>
  <si>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</si>
  <si>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</si>
  <si>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</si>
  <si>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</si>
  <si>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</si>
  <si>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</si>
  <si>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</si>
  <si>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</si>
  <si>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</si>
  <si>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</si>
  <si>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</si>
  <si>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</si>
  <si>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</si>
  <si>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</si>
  <si>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</si>
  <si>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</si>
  <si>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</si>
  <si>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</si>
  <si>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</si>
  <si>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</si>
  <si>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</si>
  <si>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</si>
  <si>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</si>
  <si>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</si>
  <si>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</si>
  <si>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</si>
  <si>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</si>
  <si>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</si>
  <si>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</si>
  <si>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</si>
  <si>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</si>
  <si>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</si>
  <si>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</si>
  <si>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</si>
  <si>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</si>
  <si>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</si>
  <si>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</si>
  <si>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</si>
  <si>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</si>
  <si>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</si>
  <si>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</si>
  <si>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</si>
  <si>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</si>
  <si>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</si>
  <si>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</si>
  <si>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</si>
  <si>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</si>
  <si>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</si>
  <si>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</si>
  <si>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</si>
  <si>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</si>
  <si>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</si>
  <si>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</si>
  <si>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</si>
  <si>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</si>
  <si>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</si>
  <si>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</si>
  <si>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</si>
  <si>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</si>
  <si>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</si>
  <si>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</si>
  <si>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</si>
  <si>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</si>
  <si>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</si>
  <si>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</si>
  <si>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</si>
  <si>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</si>
  <si>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</si>
  <si>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</si>
  <si>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</si>
  <si>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</si>
  <si>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</si>
  <si>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</si>
  <si>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</si>
  <si>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</si>
  <si>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</si>
  <si>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</si>
  <si>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</si>
  <si>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</si>
  <si>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</si>
  <si>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</si>
  <si>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</si>
  <si>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</si>
  <si>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</si>
  <si>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</si>
  <si>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</si>
  <si>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</si>
  <si>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</si>
  <si>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</si>
  <si>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</si>
  <si>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</si>
  <si>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</si>
  <si>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</si>
  <si>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</si>
  <si>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</si>
  <si>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</si>
  <si>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</si>
  <si>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</si>
  <si>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</si>
  <si>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</si>
  <si>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</si>
  <si>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</si>
  <si>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</si>
  <si>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</si>
  <si>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</si>
  <si>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</si>
  <si>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</si>
  <si>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</si>
  <si>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</si>
  <si>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</si>
  <si>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</si>
  <si>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</si>
  <si>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</si>
  <si>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</si>
  <si>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</si>
  <si>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</si>
  <si>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</si>
  <si>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</si>
  <si>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</si>
  <si>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</si>
  <si>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</si>
  <si>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</si>
  <si>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</si>
  <si>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</si>
  <si>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</si>
  <si>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</si>
  <si>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</si>
  <si>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</si>
  <si>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</si>
  <si>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</si>
  <si>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</si>
  <si>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</si>
  <si>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</si>
  <si>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</si>
  <si>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</si>
  <si>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</si>
  <si>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</si>
  <si>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</si>
  <si>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</si>
  <si>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</si>
  <si>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</si>
  <si>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</si>
  <si>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</si>
  <si>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</si>
  <si>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</si>
  <si>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</si>
  <si>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</si>
  <si>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</si>
  <si>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</si>
  <si>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</si>
  <si>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</si>
  <si>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</si>
  <si>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</si>
  <si>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</si>
  <si>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</si>
  <si>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</si>
  <si>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</si>
  <si>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</si>
  <si>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</si>
  <si>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</si>
  <si>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</si>
  <si>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</si>
  <si>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</si>
  <si>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</si>
  <si>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</si>
  <si>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</si>
  <si>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</si>
  <si>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</si>
  <si>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</si>
  <si>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</si>
  <si>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</si>
  <si>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</si>
  <si>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</si>
  <si>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</si>
  <si>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</si>
  <si>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</si>
  <si>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</si>
  <si>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</si>
  <si>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</si>
  <si>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</si>
  <si>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</si>
  <si>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</si>
  <si>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</si>
  <si>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</si>
  <si>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</si>
  <si>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</si>
  <si>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</si>
  <si>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</si>
  <si>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</si>
  <si>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</si>
  <si>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</si>
  <si>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</si>
  <si>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</si>
  <si>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</si>
  <si>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</si>
  <si>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</si>
  <si>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</si>
  <si>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</si>
  <si>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</si>
  <si>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</si>
  <si>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</si>
  <si>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</si>
  <si>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</si>
  <si>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</si>
  <si>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</si>
  <si>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</si>
  <si>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</si>
  <si>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</si>
  <si>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</si>
  <si>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</si>
  <si>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</si>
  <si>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</si>
  <si>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</si>
  <si>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</si>
  <si>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</si>
  <si>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</si>
  <si>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</si>
  <si>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</si>
  <si>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</si>
  <si>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</si>
  <si>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</si>
  <si>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</si>
  <si>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</si>
  <si>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</si>
  <si>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</si>
  <si>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</si>
  <si>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</si>
  <si>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</si>
  <si>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</si>
  <si>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</si>
  <si>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</si>
  <si>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</si>
  <si>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</si>
  <si>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</si>
  <si>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</si>
  <si>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</si>
  <si>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</si>
  <si>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</si>
  <si>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</si>
  <si>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</si>
  <si>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</si>
  <si>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</si>
  <si>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</si>
  <si>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</si>
  <si>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</si>
  <si>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</si>
  <si>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</si>
  <si>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</si>
  <si>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</si>
  <si>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</si>
  <si>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</si>
  <si>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</si>
  <si>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</si>
  <si>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</si>
  <si>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</si>
  <si>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</si>
  <si>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</si>
  <si>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</si>
  <si>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</si>
  <si>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</si>
  <si>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</si>
  <si>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</si>
  <si>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</si>
  <si>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</si>
  <si>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</si>
  <si>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</si>
  <si>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</si>
  <si>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</si>
  <si>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</si>
  <si>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</si>
  <si>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</si>
  <si>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</si>
  <si>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</si>
  <si>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</si>
  <si>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</si>
  <si>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</si>
  <si>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</si>
  <si>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</si>
  <si>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</si>
  <si>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</si>
  <si>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</si>
  <si>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</si>
  <si>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</si>
  <si>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</si>
  <si>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</si>
  <si>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</si>
  <si>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</si>
  <si>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</si>
  <si>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</si>
  <si>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</si>
  <si>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</si>
  <si>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</si>
  <si>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</si>
  <si>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</si>
  <si>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</si>
  <si>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</si>
  <si>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</si>
  <si>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</si>
  <si>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</si>
  <si>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</si>
  <si>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</si>
  <si>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</si>
  <si>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</si>
  <si>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</si>
  <si>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</si>
  <si>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</si>
  <si>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</si>
  <si>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</si>
  <si>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</si>
  <si>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</si>
  <si>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</si>
  <si>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</si>
  <si>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</si>
  <si>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</si>
  <si>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</si>
  <si>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</si>
  <si>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</si>
  <si>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</si>
  <si>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</si>
  <si>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</si>
  <si>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</si>
  <si>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</si>
  <si>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</si>
  <si>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</si>
  <si>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</si>
  <si>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</si>
  <si>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</si>
  <si>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</si>
  <si>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</si>
  <si>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</si>
  <si>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</si>
  <si>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</si>
  <si>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</si>
  <si>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</si>
  <si>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</si>
  <si>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</si>
  <si>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</si>
  <si>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</si>
  <si>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</si>
  <si>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</si>
  <si>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</si>
  <si>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</si>
  <si>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</si>
  <si>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</si>
  <si>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</si>
  <si>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</si>
  <si>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</si>
  <si>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</si>
  <si>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</si>
  <si>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</si>
  <si>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</si>
  <si>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</si>
  <si>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</si>
  <si>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</si>
  <si>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</si>
  <si>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</si>
  <si>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</si>
  <si>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</si>
  <si>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</si>
  <si>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</si>
  <si>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</si>
  <si>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</si>
  <si>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</si>
  <si>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</si>
  <si>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</si>
  <si>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</si>
  <si>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</si>
  <si>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</si>
  <si>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</si>
  <si>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</si>
  <si>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</si>
  <si>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</si>
  <si>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</si>
  <si>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</si>
  <si>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</si>
  <si>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</si>
  <si>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</si>
  <si>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</si>
  <si>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</si>
  <si>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</si>
  <si>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</si>
  <si>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</si>
  <si>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</si>
  <si>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</si>
  <si>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</si>
  <si>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</si>
  <si>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</si>
  <si>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</si>
  <si>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</si>
  <si>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</si>
  <si>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</si>
  <si>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</si>
  <si>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</si>
  <si>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</si>
  <si>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</si>
  <si>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</si>
  <si>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</si>
  <si>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</si>
  <si>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</si>
  <si>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</si>
  <si>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</si>
  <si>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</si>
  <si>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</si>
  <si>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</si>
  <si>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</si>
  <si>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</si>
  <si>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</si>
  <si>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</si>
  <si>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</si>
  <si>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</si>
  <si>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</si>
  <si>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</si>
  <si>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</si>
  <si>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</si>
  <si>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</si>
  <si>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</si>
  <si>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</si>
  <si>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</si>
  <si>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</si>
  <si>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</si>
  <si>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</si>
  <si>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</si>
  <si>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</si>
  <si>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</si>
  <si>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</si>
  <si>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</si>
  <si>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</si>
  <si>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</si>
  <si>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</si>
  <si>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</si>
  <si>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</si>
  <si>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</si>
  <si>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</si>
  <si>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</si>
  <si>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</si>
  <si>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</si>
  <si>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</si>
  <si>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</si>
  <si>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</si>
  <si>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</si>
  <si>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</si>
  <si>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</si>
  <si>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</si>
  <si>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</si>
  <si>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</si>
  <si>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</si>
  <si>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</si>
  <si>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</si>
  <si>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</si>
  <si>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</si>
  <si>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</si>
  <si>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</si>
  <si>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</si>
  <si>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</si>
  <si>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</si>
  <si>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</si>
  <si>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</si>
  <si>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</si>
  <si>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</si>
  <si>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</si>
  <si>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</si>
  <si>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</si>
  <si>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</si>
  <si>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</si>
  <si>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</si>
  <si>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</si>
  <si>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</si>
  <si>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</si>
  <si>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</si>
  <si>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</si>
  <si>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</si>
  <si>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</si>
  <si>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</si>
  <si>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</si>
  <si>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</si>
  <si>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</si>
  <si>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</si>
  <si>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</si>
  <si>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</si>
  <si>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</si>
  <si>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</si>
  <si>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</si>
  <si>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</si>
  <si>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</si>
  <si>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</si>
  <si>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</si>
  <si>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</si>
  <si>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</si>
  <si>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</si>
  <si>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</si>
  <si>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</si>
  <si>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</si>
  <si>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</si>
  <si>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</si>
  <si>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</si>
  <si>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</si>
  <si>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</si>
  <si>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</si>
  <si>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</si>
  <si>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</si>
  <si>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</si>
  <si>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</si>
  <si>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</si>
  <si>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</si>
  <si>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</si>
  <si>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</si>
  <si>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</si>
  <si>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</si>
  <si>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</si>
  <si>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</si>
  <si>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</si>
  <si>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</si>
  <si>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</si>
  <si>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</si>
  <si>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</si>
  <si>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</si>
  <si>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</si>
  <si>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</si>
  <si>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</si>
  <si>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</si>
  <si>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</si>
  <si>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</si>
  <si>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</si>
  <si>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</si>
  <si>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</si>
  <si>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</si>
  <si>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</si>
  <si>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</si>
  <si>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</si>
  <si>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</si>
  <si>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</si>
  <si>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</si>
  <si>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</si>
  <si>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</si>
  <si>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</si>
  <si>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</si>
  <si>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</si>
  <si>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</si>
  <si>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</si>
  <si>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</si>
  <si>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</si>
  <si>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</si>
  <si>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</si>
  <si>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</si>
  <si>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</si>
  <si>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</si>
  <si>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</si>
  <si>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</si>
  <si>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</si>
  <si>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</si>
  <si>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</si>
  <si>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</si>
  <si>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</si>
  <si>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</si>
  <si>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</si>
  <si>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</si>
  <si>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</si>
  <si>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</si>
  <si>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</si>
  <si>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</si>
  <si>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</si>
  <si>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</si>
  <si>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</si>
  <si>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</si>
  <si>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</si>
  <si>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</si>
  <si>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</si>
  <si>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</si>
  <si>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</si>
  <si>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</si>
  <si>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</si>
  <si>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</si>
  <si>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</si>
  <si>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</si>
  <si>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</si>
  <si>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</si>
  <si>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</si>
  <si>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</si>
  <si>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</si>
  <si>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</si>
  <si>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</si>
  <si>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</si>
  <si>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</si>
  <si>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</si>
  <si>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</si>
  <si>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</si>
  <si>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</si>
  <si>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</si>
  <si>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</si>
  <si>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</si>
  <si>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</si>
  <si>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</si>
  <si>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</si>
  <si>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</si>
  <si>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</si>
  <si>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</si>
  <si>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</si>
  <si>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</si>
  <si>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</si>
  <si>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</si>
  <si>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</si>
  <si>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</si>
  <si>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</si>
  <si>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</si>
  <si>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</si>
  <si>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</si>
  <si>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</si>
  <si>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</si>
  <si>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</si>
  <si>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</si>
  <si>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</si>
  <si>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</si>
  <si>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</si>
  <si>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</si>
  <si>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</si>
  <si>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</si>
  <si>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</si>
  <si>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</si>
  <si>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</si>
  <si>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</si>
  <si>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</si>
  <si>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</si>
  <si>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</si>
  <si>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</si>
  <si>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</si>
  <si>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</si>
  <si>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</si>
  <si>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</si>
  <si>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</si>
  <si>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</si>
  <si>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</si>
  <si>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</si>
  <si>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</si>
  <si>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</si>
  <si>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</si>
  <si>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</si>
  <si>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</si>
  <si>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</si>
  <si>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</si>
  <si>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</si>
  <si>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</si>
  <si>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</si>
  <si>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</si>
  <si>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</si>
  <si>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</si>
  <si>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</si>
  <si>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</si>
  <si>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</si>
  <si>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</si>
  <si>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</si>
  <si>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</si>
  <si>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</si>
  <si>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</si>
  <si>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</si>
  <si>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</si>
  <si>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</si>
  <si>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</si>
  <si>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</si>
  <si>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</si>
  <si>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</si>
  <si>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</si>
  <si>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</si>
  <si>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</si>
  <si>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</si>
  <si>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</si>
  <si>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</si>
  <si>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</si>
  <si>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</si>
  <si>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</si>
  <si>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</si>
  <si>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</si>
  <si>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</si>
  <si>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</si>
  <si>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</si>
  <si>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</si>
  <si>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</si>
  <si>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</si>
  <si>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</si>
  <si>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</si>
  <si>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</si>
  <si>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</si>
  <si>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</si>
  <si>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</si>
  <si>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</si>
  <si>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</si>
  <si>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</si>
  <si>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</si>
  <si>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</si>
  <si>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</si>
  <si>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</si>
  <si>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</si>
  <si>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</si>
  <si>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</si>
  <si>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</si>
  <si>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</si>
  <si>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</si>
  <si>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</si>
  <si>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</si>
  <si>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</si>
  <si>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</si>
  <si>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</si>
  <si>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</si>
  <si>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</si>
  <si>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</si>
  <si>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</si>
  <si>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</si>
  <si>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</si>
  <si>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</si>
  <si>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</si>
  <si>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</si>
  <si>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</si>
  <si>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</si>
  <si>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</si>
  <si>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</si>
  <si>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</si>
  <si>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</si>
  <si>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</si>
  <si>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</si>
  <si>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</si>
  <si>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</si>
  <si>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</si>
  <si>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</si>
  <si>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</si>
  <si>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</si>
  <si>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</si>
  <si>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</si>
  <si>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</si>
  <si>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</si>
  <si>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</si>
  <si>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</si>
  <si>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</si>
  <si>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</si>
  <si>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</si>
  <si>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</si>
  <si>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</si>
  <si>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</si>
  <si>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</si>
  <si>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</si>
  <si>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</si>
  <si>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</si>
  <si>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</si>
  <si>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</si>
  <si>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</si>
  <si>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</si>
  <si>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</si>
  <si>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</si>
  <si>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</si>
  <si>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</si>
  <si>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</si>
  <si>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</si>
  <si>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</si>
  <si>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</si>
  <si>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</si>
  <si>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</si>
  <si>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</si>
  <si>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</si>
  <si>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</si>
  <si>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</si>
  <si>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</si>
  <si>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V2</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</si>
  <si>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</si>
  <si>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</si>
  <si>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</si>
  <si>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</si>
  <si>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</si>
  <si>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</si>
  <si>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</si>
  <si>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</si>
  <si>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</si>
  <si>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</si>
  <si>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</si>
  <si>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</si>
  <si>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</si>
  <si>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</si>
  <si>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</si>
  <si>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</si>
  <si>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</si>
  <si>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</si>
  <si>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</si>
  <si>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</si>
  <si>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</si>
  <si>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</si>
  <si>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</si>
  <si>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</si>
  <si>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</si>
  <si>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</si>
  <si>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</si>
  <si>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</si>
  <si>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</si>
  <si>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</si>
  <si>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</si>
  <si>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</si>
  <si>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</si>
  <si>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</si>
  <si>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</si>
  <si>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</si>
  <si>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</si>
  <si>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</si>
  <si>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</si>
  <si>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</si>
  <si>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</si>
  <si>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</si>
  <si>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</si>
  <si>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</si>
  <si>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</si>
  <si>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</si>
  <si>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</si>
  <si>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</si>
  <si>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</si>
  <si>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</si>
  <si>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</si>
  <si>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</si>
  <si>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</si>
  <si>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</si>
  <si>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</si>
  <si>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</si>
  <si>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</si>
  <si>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</si>
  <si>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</si>
  <si>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</si>
  <si>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</si>
  <si>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</si>
  <si>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</si>
  <si>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</si>
  <si>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</si>
  <si>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</si>
  <si>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</si>
  <si>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</si>
  <si>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</si>
  <si>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</si>
  <si>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</si>
  <si>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</si>
  <si>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</si>
  <si>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</si>
  <si>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</si>
  <si>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</si>
  <si>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</si>
  <si>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</si>
  <si>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</si>
  <si>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</si>
  <si>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</si>
  <si>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</si>
  <si>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</si>
  <si>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</si>
  <si>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</si>
  <si>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</si>
  <si>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</si>
  <si>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</si>
  <si>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</si>
  <si>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</si>
  <si>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</si>
  <si>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</si>
  <si>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</si>
  <si>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</si>
  <si>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</si>
  <si>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</si>
  <si>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</si>
  <si>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</si>
  <si>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</si>
  <si>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</si>
  <si>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</si>
  <si>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</si>
  <si>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</si>
  <si>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</si>
  <si>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</si>
  <si>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</si>
  <si>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</si>
  <si>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</si>
  <si>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</si>
  <si>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</si>
  <si>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</si>
  <si>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</si>
  <si>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</si>
  <si>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</si>
  <si>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</si>
  <si>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</si>
  <si>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</si>
  <si>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</si>
  <si>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</si>
  <si>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</si>
  <si>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</si>
  <si>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</si>
  <si>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</si>
  <si>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</si>
  <si>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</si>
  <si>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</si>
  <si>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</si>
  <si>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</si>
  <si>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</si>
  <si>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</si>
  <si>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</si>
  <si>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</si>
  <si>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</si>
  <si>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</si>
  <si>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</si>
  <si>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</si>
  <si>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</si>
  <si>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</si>
  <si>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</si>
  <si>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</si>
  <si>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</si>
  <si>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</si>
  <si>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</si>
  <si>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</si>
  <si>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</si>
  <si>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</si>
  <si>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</si>
  <si>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</si>
  <si>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</si>
  <si>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</si>
  <si>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</si>
  <si>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</si>
  <si>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</si>
  <si>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</si>
  <si>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</si>
  <si>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</si>
  <si>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</si>
  <si>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</si>
  <si>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</si>
  <si>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</si>
  <si>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</si>
  <si>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</si>
  <si>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</si>
  <si>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</si>
  <si>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</si>
  <si>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</si>
  <si>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</si>
  <si>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</si>
  <si>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</si>
  <si>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</si>
  <si>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</si>
  <si>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</si>
  <si>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</si>
  <si>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</si>
  <si>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</si>
  <si>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</si>
  <si>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</si>
  <si>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</si>
  <si>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</si>
  <si>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</si>
  <si>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</si>
  <si>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</si>
  <si>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</si>
  <si>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</si>
  <si>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</si>
  <si>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</si>
  <si>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</si>
  <si>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</si>
  <si>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</si>
  <si>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</si>
  <si>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</si>
  <si>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</si>
  <si>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</si>
  <si>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</si>
  <si>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</si>
  <si>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</si>
  <si>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</si>
  <si>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</si>
  <si>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</si>
  <si>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</si>
  <si>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</si>
  <si>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</si>
  <si>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</si>
  <si>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</si>
  <si>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</si>
  <si>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</si>
  <si>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</si>
  <si>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</si>
  <si>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</si>
  <si>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</si>
  <si>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</si>
  <si>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</si>
  <si>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</si>
  <si>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</si>
  <si>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</si>
  <si>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</si>
  <si>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</si>
  <si>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</si>
  <si>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</si>
  <si>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</si>
  <si>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</si>
  <si>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</si>
  <si>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</si>
  <si>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</si>
  <si>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</si>
  <si>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</si>
  <si>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</si>
  <si>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</si>
  <si>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</si>
  <si>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</si>
  <si>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</si>
  <si>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</si>
  <si>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</si>
  <si>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</si>
  <si>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</si>
  <si>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</si>
  <si>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</si>
  <si>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</si>
  <si>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</si>
  <si>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</si>
  <si>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</si>
  <si>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</si>
  <si>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</si>
  <si>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</si>
  <si>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</si>
  <si>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</si>
  <si>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</si>
  <si>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</si>
  <si>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</si>
  <si>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</si>
  <si>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</si>
  <si>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</si>
  <si>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</si>
  <si>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</si>
  <si>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</si>
  <si>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</si>
  <si>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</si>
  <si>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</si>
  <si>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</si>
  <si>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</si>
  <si>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</si>
  <si>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</si>
  <si>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</si>
  <si>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</si>
  <si>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</si>
  <si>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</si>
  <si>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</si>
  <si>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</si>
  <si>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</si>
  <si>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</si>
  <si>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</si>
  <si>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</si>
  <si>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</si>
  <si>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</si>
  <si>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</si>
  <si>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</si>
  <si>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</si>
  <si>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</si>
  <si>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</si>
  <si>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</si>
  <si>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</si>
  <si>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</si>
  <si>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</si>
  <si>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</si>
  <si>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</si>
  <si>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</si>
  <si>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</si>
  <si>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</si>
  <si>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</si>
  <si>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</si>
  <si>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</si>
  <si>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</si>
  <si>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</si>
  <si>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</si>
  <si>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</si>
  <si>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</si>
  <si>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</si>
  <si>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</si>
  <si>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</si>
  <si>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</si>
  <si>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</si>
  <si>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</si>
  <si>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</si>
  <si>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</si>
  <si>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</si>
  <si>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</si>
  <si>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</si>
  <si>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</si>
  <si>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</si>
  <si>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</si>
  <si>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</si>
  <si>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</si>
  <si>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</si>
  <si>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</si>
  <si>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</si>
  <si>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</si>
  <si>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</si>
  <si>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</si>
  <si>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</si>
  <si>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</si>
  <si>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</si>
  <si>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</si>
  <si>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</si>
  <si>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</si>
  <si>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</si>
  <si>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</si>
  <si>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</si>
  <si>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</si>
  <si>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</si>
  <si>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</si>
  <si>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</si>
  <si>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</si>
  <si>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</si>
  <si>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</si>
  <si>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</si>
  <si>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</si>
  <si>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</si>
  <si>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</si>
  <si>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</si>
  <si>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</si>
  <si>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</si>
  <si>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</si>
  <si>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</si>
  <si>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</si>
  <si>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</si>
  <si>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</si>
  <si>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</si>
  <si>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</si>
  <si>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</si>
  <si>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</si>
  <si>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</si>
  <si>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</si>
  <si>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</si>
  <si>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</si>
  <si>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</si>
  <si>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</si>
  <si>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</si>
  <si>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</si>
  <si>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</si>
  <si>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</si>
  <si>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</si>
  <si>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</si>
  <si>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</si>
  <si>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</si>
  <si>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</si>
  <si>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</si>
  <si>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</si>
  <si>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</si>
  <si>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</si>
  <si>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</si>
  <si>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</si>
  <si>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</si>
  <si>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</si>
  <si>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</si>
  <si>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</si>
  <si>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</si>
  <si>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</si>
  <si>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</si>
  <si>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</si>
  <si>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</si>
  <si>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</si>
  <si>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</si>
  <si>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</si>
  <si>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</si>
  <si>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</si>
  <si>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</si>
  <si>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</si>
  <si>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</si>
  <si>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</si>
  <si>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</si>
  <si>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</si>
  <si>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</si>
  <si>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</si>
  <si>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</si>
  <si>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</si>
  <si>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</si>
  <si>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</si>
  <si>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</si>
  <si>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</si>
  <si>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</si>
  <si>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</si>
  <si>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</si>
  <si>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</si>
  <si>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</si>
  <si>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</si>
  <si>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</si>
  <si>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</si>
  <si>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</si>
  <si>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</si>
  <si>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</si>
  <si>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</si>
  <si>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</si>
  <si>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</si>
  <si>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</si>
  <si>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</si>
  <si>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</si>
  <si>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</si>
  <si>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</si>
  <si>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</si>
  <si>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</si>
  <si>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</si>
  <si>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</si>
  <si>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</si>
  <si>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</si>
  <si>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</si>
  <si>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</si>
  <si>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</si>
  <si>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</si>
  <si>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</si>
  <si>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</si>
  <si>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</si>
  <si>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</si>
  <si>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</si>
  <si>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</si>
  <si>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</si>
  <si>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</si>
  <si>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</si>
  <si>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</si>
  <si>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</si>
  <si>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</si>
  <si>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</si>
  <si>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</si>
  <si>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</si>
  <si>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</si>
  <si>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</si>
  <si>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</si>
  <si>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</si>
  <si>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</si>
  <si>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</si>
  <si>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</si>
  <si>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</si>
  <si>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</si>
  <si>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</si>
  <si>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</si>
  <si>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</si>
  <si>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</si>
  <si>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</si>
  <si>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</si>
  <si>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</si>
  <si>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</si>
  <si>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</si>
  <si>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</si>
  <si>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</si>
  <si>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</si>
  <si>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</si>
  <si>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</si>
  <si>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</si>
  <si>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</si>
  <si>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</si>
  <si>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</si>
  <si>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</si>
  <si>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</si>
  <si>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</si>
  <si>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</si>
  <si>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</si>
  <si>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</si>
  <si>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</si>
  <si>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</si>
  <si>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</si>
  <si>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</si>
  <si>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</si>
  <si>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</si>
  <si>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</si>
  <si>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</si>
  <si>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</si>
  <si>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</si>
  <si>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</si>
  <si>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</si>
  <si>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</si>
  <si>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</si>
  <si>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</si>
  <si>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</si>
  <si>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</si>
  <si>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</si>
  <si>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</si>
  <si>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</si>
  <si>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</si>
  <si>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</si>
  <si>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</si>
  <si>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</si>
  <si>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</si>
  <si>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</si>
  <si>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</si>
  <si>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</si>
  <si>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</si>
  <si>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</si>
  <si>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</si>
  <si>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</si>
  <si>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</si>
  <si>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</si>
  <si>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</si>
  <si>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</si>
  <si>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</si>
  <si>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</si>
  <si>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</si>
  <si>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</si>
  <si>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</si>
  <si>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</si>
  <si>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</si>
  <si>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</si>
  <si>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</si>
  <si>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</si>
  <si>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</si>
  <si>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</si>
  <si>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</si>
  <si>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</si>
  <si>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</si>
  <si>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</si>
  <si>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</si>
  <si>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</si>
  <si>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</si>
  <si>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</si>
  <si>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</si>
  <si>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</si>
  <si>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</si>
  <si>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</si>
  <si>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</si>
  <si>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</si>
  <si>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</si>
  <si>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</si>
  <si>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</si>
  <si>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</si>
  <si>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</si>
  <si>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</si>
  <si>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</si>
  <si>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</si>
  <si>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</si>
  <si>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</si>
  <si>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</si>
  <si>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</si>
  <si>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</si>
  <si>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</si>
  <si>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</si>
  <si>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</si>
  <si>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</si>
  <si>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</si>
  <si>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</si>
  <si>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</si>
  <si>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</si>
  <si>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</si>
  <si>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</si>
  <si>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</si>
  <si>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</si>
  <si>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</si>
  <si>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</si>
  <si>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</si>
  <si>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</si>
  <si>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</si>
  <si>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</si>
  <si>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</si>
  <si>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</si>
  <si>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</si>
  <si>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</si>
  <si>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</si>
  <si>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</si>
  <si>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</si>
  <si>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</si>
  <si>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</si>
  <si>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</si>
  <si>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</si>
  <si>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</si>
  <si>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</si>
  <si>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</si>
  <si>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</si>
  <si>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</si>
  <si>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Upgrade your Phase V.</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</si>
  <si>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</si>
  <si>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</si>
  <si>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</si>
  <si>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</si>
  <si>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</si>
  <si>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</si>
  <si>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</si>
  <si>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</si>
  <si>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</si>
  <si>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</si>
  <si>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</si>
  <si>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</si>
  <si>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</si>
  <si>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</si>
  <si>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</si>
  <si>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</si>
  <si>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</si>
  <si>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</si>
  <si>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</si>
  <si>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</si>
  <si>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</si>
  <si>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</si>
  <si>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</si>
  <si>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</si>
  <si>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</si>
  <si>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</si>
  <si>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</si>
  <si>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</si>
  <si>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</si>
  <si>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</si>
  <si>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</si>
  <si>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</si>
  <si>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</si>
  <si>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</si>
  <si>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</si>
  <si>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</si>
  <si>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</si>
  <si>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</si>
  <si>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</si>
  <si>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</si>
  <si>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</si>
  <si>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</si>
  <si>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</si>
  <si>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</si>
  <si>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</si>
  <si>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</si>
  <si>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</si>
  <si>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</si>
  <si>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</si>
  <si>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</si>
  <si>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</si>
  <si>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</si>
  <si>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</si>
  <si>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</si>
  <si>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</si>
  <si>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</si>
  <si>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</si>
  <si>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</si>
  <si>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</si>
  <si>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</si>
  <si>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</si>
  <si>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</si>
  <si>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</si>
  <si>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</si>
  <si>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</si>
  <si>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</si>
  <si>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</si>
  <si>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</si>
  <si>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</si>
  <si>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ajouter psychrophiles</t>
  </si>
  <si>
    <t>ajouter une carte virus 1vp/2</t>
  </si>
  <si>
    <t>add arklight B : prod 1MC/1! here</t>
  </si>
  <si>
    <t>meat industry rework, idem interplanetary conf, plant+animal</t>
  </si>
  <si>
    <t>rework ringcom, virer le scan, ajouter prod 1/3 carte</t>
  </si>
  <si>
    <t>topsoil : 2MC</t>
  </si>
  <si>
    <t>fourmis : 1vp/3 + activable qui ajoute 1 virus / tag virus</t>
  </si>
  <si>
    <t>modpro n'affiche pas son tag</t>
  </si>
  <si>
    <t>modpro premiere activation a bloqué l'app (marche apres refresh) ringcom en corpo 1</t>
  </si>
  <si>
    <t>ajouter deck count</t>
  </si>
  <si>
    <t>ajouter bouton pour aller sur le discord + renommer buy the game</t>
  </si>
  <si>
    <t>corriger le bouton validate/cancel du display upgrade</t>
  </si>
  <si>
    <t>quand un parametre est deja a fond en debut de phase et qu'on le monte quand meme le carré devient blanc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</si>
</sst>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309</v>
      </c>
      <c r="C2" s="3">
        <f>COUNTIFS(card_list!$F:$F,"*",card_list!$L:$L,"corporation")</f>
        <v>34</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0.4703947368</v>
      </c>
      <c r="J2" s="3">
        <f t="shared" ref="J2:J5" si="4">H2*(M2+N2)</f>
        <v>139</v>
      </c>
      <c r="K2" s="10">
        <f t="shared" ref="K2:K4" si="5">J2/sum($J$2:$J$4)</f>
        <v>0.4826388889</v>
      </c>
      <c r="L2" s="11"/>
      <c r="M2" s="11">
        <f>COUNTIFS(card_list!$F:$F,"*",card_list!$L:$L,$E2,card_list!$A:$A,M$1)/$H2</f>
        <v>0.02797202797</v>
      </c>
      <c r="N2" s="11">
        <f>COUNTIFS(card_list!$F:$F,"*",card_list!$L:$L,$E2,card_list!$A:$A,N$1)/$H2</f>
        <v>0.9440559441</v>
      </c>
      <c r="O2" s="12">
        <f>COUNTIFS(card_list!$F:$F,"*",card_list!$L:$L,$E2,card_list!$A:$A,O$1)/$H2</f>
        <v>0.02797202797</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95</v>
      </c>
      <c r="I3" s="10">
        <f t="shared" si="3"/>
        <v>0.3125</v>
      </c>
      <c r="J3" s="3">
        <f t="shared" si="4"/>
        <v>88</v>
      </c>
      <c r="K3" s="10">
        <f t="shared" si="5"/>
        <v>0.3055555556</v>
      </c>
      <c r="L3" s="11"/>
      <c r="M3" s="11">
        <f>COUNTIFS(card_list!$F:$F,"*",card_list!$L:$L,$E3,card_list!$A:$A,M$1)/$H3</f>
        <v>0.06315789474</v>
      </c>
      <c r="N3" s="11">
        <f>COUNTIFS(card_list!$F:$F,"*",card_list!$L:$L,$E3,card_list!$A:$A,N$1)/$H3</f>
        <v>0.8631578947</v>
      </c>
      <c r="O3" s="12">
        <f>COUNTIFS(card_list!$F:$F,"*",card_list!$L:$L,$E3,card_list!$A:$A,O$1)/$H3</f>
        <v>0.06315789474</v>
      </c>
      <c r="P3" s="12">
        <f>COUNTIFS(card_list!$F:$F,"*",card_list!$L:$L,$E3,card_list!$A:$A,P$1)/$H3</f>
        <v>0</v>
      </c>
      <c r="Q3" s="13">
        <f>COUNTIFS(card_list!$F:$F,"*",card_list!$L:$L,$E3,card_list!$A:$A,Q$1)/$H3</f>
        <v>0.02105263158</v>
      </c>
      <c r="R3" s="14">
        <f>COUNTIFS(card_list!$F:$F,"*",card_list!$L:$L,$E3,card_list!$A:$A,R$1)/$H3</f>
        <v>0</v>
      </c>
      <c r="S3" s="13">
        <f t="shared" si="6"/>
        <v>-0.01052631579</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0.2171052632</v>
      </c>
      <c r="J4" s="3">
        <f t="shared" si="4"/>
        <v>61</v>
      </c>
      <c r="K4" s="10">
        <f t="shared" si="5"/>
        <v>0.2118055556</v>
      </c>
      <c r="L4" s="11"/>
      <c r="M4" s="11">
        <f>COUNTIFS(card_list!$F:$F,"*",card_list!$L:$L,$E4,card_list!$A:$A,M$1)/$H4</f>
        <v>0.04545454545</v>
      </c>
      <c r="N4" s="11">
        <f>COUNTIFS(card_list!$F:$F,"*",card_list!$L:$L,$E4,card_list!$A:$A,N$1)/$H4</f>
        <v>0.8787878788</v>
      </c>
      <c r="O4" s="12">
        <f>COUNTIFS(card_list!$F:$F,"*",card_list!$L:$L,$E4,card_list!$A:$A,O$1)/$H4</f>
        <v>0.04545454545</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33</v>
      </c>
      <c r="J5" s="3">
        <f t="shared" si="4"/>
        <v>24</v>
      </c>
      <c r="K5" s="10"/>
      <c r="L5" s="11"/>
      <c r="M5" s="11">
        <f>COUNTIFS(card_list!$F:$F,"*",card_list!$L:$L,$E5,card_list!$A:$A,M$1)/$H5</f>
        <v>0.09090909091</v>
      </c>
      <c r="N5" s="11">
        <f>COUNTIFS(card_list!$F:$F,"*",card_list!$L:$L,$E5,card_list!$A:$A,N$1)/$H5</f>
        <v>0.6363636364</v>
      </c>
      <c r="O5" s="12">
        <f>COUNTIFS(card_list!$F:$F,"*",card_list!$L:$L,$E5,card_list!$A:$A,O$1)/$H5</f>
        <v>0.1818181818</v>
      </c>
      <c r="P5" s="12">
        <f>COUNTIFS(card_list!$F:$F,"*",card_list!$L:$L,$E5,card_list!$A:$A,P$1)/$H5</f>
        <v>0</v>
      </c>
      <c r="Q5" s="13">
        <f>COUNTIFS(card_list!$F:$F,"*",card_list!$L:$L,$E5,card_list!$A:$A,Q$1)/$H5</f>
        <v>0.0303030303</v>
      </c>
      <c r="R5" s="14">
        <f>COUNTIFS(card_list!$F:$F,"*",card_list!$L:$L,$E5,card_list!$A:$A,R$1)/$H5</f>
        <v>0</v>
      </c>
      <c r="S5" s="13">
        <f t="shared" si="6"/>
        <v>0.06060606061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13</v>
      </c>
      <c r="C7" s="3">
        <f>COUNTIFS(card_list!$F:$F,"*",card_list!$L:$L,"corporation",card_list!$A:$A,$A7)</f>
        <v>6</v>
      </c>
    </row>
    <row r="8">
      <c r="A8" s="8" t="s">
        <v>68</v>
      </c>
      <c r="B8" s="3">
        <f>COUNTIFS(card_list!$F:$F,"*",card_list!$L:$L,"&lt;&gt;corporation",card_list!$A:$A,$A8)</f>
        <v>3</v>
      </c>
      <c r="C8" s="3">
        <f>COUNTIFS(card_list!$F:$F,"*",card_list!$L:$L,"corporation",card_list!$A:$A,$A8)</f>
        <v>2</v>
      </c>
    </row>
    <row r="9">
      <c r="A9" s="8" t="s">
        <v>55</v>
      </c>
      <c r="B9" s="3">
        <f>COUNTIFS(card_list!$F:$F,"*",card_list!$L:$L,"&lt;&gt;corporation",card_list!$A:$A,$A9)</f>
        <v>13</v>
      </c>
      <c r="C9" s="3">
        <f>COUNTIFS(card_list!$F:$F,"*",card_list!$L:$L,"corporation",card_list!$A:$A,$A9)</f>
        <v>3</v>
      </c>
    </row>
    <row r="10">
      <c r="A10" s="8" t="s">
        <v>53</v>
      </c>
      <c r="B10" s="3">
        <f>COUNTIFS(card_list!$F:$F,"*",card_list!$L:$L,"&lt;&gt;corporation",card_list!$A:$A,$A10)</f>
        <v>275</v>
      </c>
      <c r="C10" s="3">
        <f>COUNTIFS(card_list!$F:$F,"*",card_list!$L:$L,"corporation",card_list!$A:$A,$A10)</f>
        <v>21</v>
      </c>
    </row>
    <row r="12">
      <c r="A12" s="8" t="s">
        <v>69</v>
      </c>
      <c r="B12" s="3">
        <f t="shared" ref="B12:C12" si="7">sum(B8:B10)</f>
        <v>291</v>
      </c>
      <c r="C12" s="3">
        <f t="shared" si="7"/>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5"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5"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V2</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customHeight="1">
      <c r="A210" s="28" t="s">
        <v>56</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ref="AI211:AI228" si="4">IFERROR(LEFT(AF211&amp;IF(AF211&lt;&gt;"",",","")&amp;AG211&amp;IF(AG211&lt;&gt;"",",","")&amp;AH211&amp;IF(AH211&lt;&gt;"",",",""),LEN(AF211&amp;IF(AF211&lt;&gt;"",",","")&amp;AG211&amp;IF(AG211&lt;&gt;"",",","")&amp;AH211&amp;IF(AH211&lt;&gt;"",",",""))-1),"")</f>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4"/>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4"/>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4"/>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4"/>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4"/>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4"/>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4"/>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4"/>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4"/>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4"/>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4"/>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4"/>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4"/>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V2</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4"/>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4"/>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V2</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4"/>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4"/>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ref="AI229:AI273" si="5">iferror(left(AF229&amp;if(AF229&lt;&gt;"",",","")&amp;AG229&amp;if(AG229&lt;&gt;"",",","")&amp;AH229&amp;if(AH229&lt;&gt;"",",",""),len(AF229&amp;if(AF229&lt;&gt;"",",","")&amp;AG229&amp;if(AG229&lt;&gt;"",",","")&amp;AH229&amp;if(AH229&lt;&gt;"",",",""))-1),"")</f>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5"/>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5"/>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5"/>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5"/>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5"/>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5"/>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5"/>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5"/>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5"/>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5"/>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5"/>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5"/>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5"/>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56</v>
      </c>
      <c r="B243" s="29" t="s">
        <v>1399</v>
      </c>
      <c r="C243" s="29"/>
      <c r="D243" s="28" t="s">
        <v>1521</v>
      </c>
      <c r="E243" s="30" t="s">
        <v>1522</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1523</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5"/>
        <v/>
      </c>
      <c r="AJ243" s="40" t="s">
        <v>1524</v>
      </c>
      <c r="AK243" s="46" t="s">
        <v>1525</v>
      </c>
      <c r="AL243" s="42"/>
      <c r="AM243" s="43"/>
      <c r="AN243" s="42"/>
      <c r="AO243" s="43"/>
      <c r="AP243" s="42"/>
      <c r="AQ243" s="43"/>
      <c r="AR243" s="42"/>
      <c r="AS243" s="43"/>
      <c r="AT243" s="42"/>
      <c r="AU243" s="43"/>
      <c r="AV243" s="44" t="s">
        <v>635</v>
      </c>
      <c r="AW243" s="45" t="s">
        <v>685</v>
      </c>
      <c r="AX243" s="44" t="s">
        <v>1526</v>
      </c>
      <c r="AY243" s="45" t="s">
        <v>1527</v>
      </c>
      <c r="AZ243" s="44" t="s">
        <v>1528</v>
      </c>
      <c r="BA243" s="43"/>
      <c r="BB243" s="42"/>
      <c r="BC243" s="43"/>
      <c r="BD243" s="42"/>
      <c r="BE243" s="43"/>
    </row>
    <row r="244" ht="42.0" customHeight="1">
      <c r="A244" s="28" t="s">
        <v>53</v>
      </c>
      <c r="B244" s="29" t="s">
        <v>1399</v>
      </c>
      <c r="C244" s="29"/>
      <c r="D244" s="33"/>
      <c r="E244" s="30" t="s">
        <v>1529</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1530</v>
      </c>
      <c r="U244" s="29"/>
      <c r="V244" s="29"/>
      <c r="W244" s="29"/>
      <c r="X244" s="29"/>
      <c r="Y244" s="29"/>
      <c r="Z244" s="29"/>
      <c r="AA244" s="37"/>
      <c r="AB244" s="29"/>
      <c r="AC244" s="31" t="str">
        <f t="array" ref="AC244">IFERROR(INDEX(params!$H:$H,MATCH($AB244,params!$G:$G,0)),"")</f>
        <v/>
      </c>
      <c r="AD244" s="51"/>
      <c r="AE244" s="32"/>
      <c r="AF244" s="29"/>
      <c r="AG244" s="4"/>
      <c r="AH244" s="4"/>
      <c r="AI244" s="31" t="str">
        <f t="shared" si="5"/>
        <v/>
      </c>
      <c r="AJ244" s="40" t="s">
        <v>1531</v>
      </c>
      <c r="AK244" s="46" t="s">
        <v>1532</v>
      </c>
      <c r="AL244" s="42"/>
      <c r="AM244" s="43"/>
      <c r="AN244" s="42"/>
      <c r="AO244" s="43"/>
      <c r="AP244" s="42"/>
      <c r="AQ244" s="43"/>
      <c r="AR244" s="42"/>
      <c r="AS244" s="43"/>
      <c r="AT244" s="42"/>
      <c r="AU244" s="43"/>
      <c r="AV244" s="44" t="s">
        <v>1533</v>
      </c>
      <c r="AW244" s="45" t="s">
        <v>1534</v>
      </c>
      <c r="AX244" s="42"/>
      <c r="AY244" s="43"/>
      <c r="AZ244" s="42"/>
      <c r="BA244" s="43"/>
      <c r="BB244" s="42"/>
      <c r="BC244" s="43"/>
      <c r="BD244" s="42"/>
      <c r="BE244" s="43"/>
    </row>
    <row r="245" ht="42.0" customHeight="1">
      <c r="A245" s="28" t="s">
        <v>53</v>
      </c>
      <c r="B245" s="29" t="s">
        <v>1399</v>
      </c>
      <c r="C245" s="29"/>
      <c r="D245" s="33"/>
      <c r="E245" s="30" t="s">
        <v>1535</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5"/>
        <v/>
      </c>
      <c r="AJ245" s="40" t="s">
        <v>1536</v>
      </c>
      <c r="AK245" s="46" t="s">
        <v>1537</v>
      </c>
      <c r="AL245" s="42"/>
      <c r="AM245" s="43"/>
      <c r="AN245" s="44" t="s">
        <v>948</v>
      </c>
      <c r="AO245" s="45" t="s">
        <v>948</v>
      </c>
      <c r="AP245" s="44" t="s">
        <v>1538</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1539</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5"/>
        <v/>
      </c>
      <c r="AJ246" s="40" t="s">
        <v>1540</v>
      </c>
      <c r="AK246" s="46" t="s">
        <v>1541</v>
      </c>
      <c r="AL246" s="42"/>
      <c r="AM246" s="43"/>
      <c r="AN246" s="44" t="s">
        <v>1542</v>
      </c>
      <c r="AO246" s="45" t="s">
        <v>1542</v>
      </c>
      <c r="AP246" s="44" t="s">
        <v>836</v>
      </c>
      <c r="AQ246" s="45" t="s">
        <v>1543</v>
      </c>
      <c r="AR246" s="44"/>
      <c r="AS246" s="45"/>
      <c r="AT246" s="44"/>
      <c r="AU246" s="45"/>
      <c r="AV246" s="44" t="s">
        <v>1544</v>
      </c>
      <c r="AW246" s="45" t="s">
        <v>1545</v>
      </c>
      <c r="AX246" s="44"/>
      <c r="AY246" s="45"/>
      <c r="AZ246" s="44"/>
      <c r="BA246" s="45"/>
      <c r="BB246" s="44"/>
      <c r="BC246" s="45"/>
      <c r="BD246" s="44"/>
      <c r="BE246" s="45"/>
    </row>
    <row r="247" ht="42.0" customHeight="1">
      <c r="A247" s="28" t="s">
        <v>53</v>
      </c>
      <c r="B247" s="29" t="s">
        <v>1399</v>
      </c>
      <c r="C247" s="29"/>
      <c r="D247" s="33"/>
      <c r="E247" s="30" t="s">
        <v>1546</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5"/>
        <v/>
      </c>
      <c r="AJ247" s="40" t="s">
        <v>1547</v>
      </c>
      <c r="AK247" s="46" t="s">
        <v>1548</v>
      </c>
      <c r="AL247" s="42"/>
      <c r="AM247" s="43"/>
      <c r="AN247" s="44" t="s">
        <v>971</v>
      </c>
      <c r="AO247" s="45" t="s">
        <v>971</v>
      </c>
      <c r="AP247" s="44" t="s">
        <v>972</v>
      </c>
      <c r="AQ247" s="45" t="s">
        <v>1549</v>
      </c>
      <c r="AR247" s="42"/>
      <c r="AS247" s="43"/>
      <c r="AT247" s="42"/>
      <c r="AU247" s="43"/>
      <c r="AV247" s="44" t="s">
        <v>1544</v>
      </c>
      <c r="AW247" s="43"/>
      <c r="AX247" s="42"/>
      <c r="AY247" s="43"/>
      <c r="AZ247" s="42"/>
      <c r="BA247" s="43"/>
      <c r="BB247" s="42"/>
      <c r="BC247" s="43"/>
      <c r="BD247" s="42"/>
      <c r="BE247" s="43"/>
    </row>
    <row r="248" ht="42.0" customHeight="1">
      <c r="A248" s="28" t="s">
        <v>53</v>
      </c>
      <c r="B248" s="29" t="s">
        <v>1399</v>
      </c>
      <c r="C248" s="29"/>
      <c r="D248" s="33"/>
      <c r="E248" s="30" t="s">
        <v>1550</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5"/>
        <v/>
      </c>
      <c r="AJ248" s="40" t="s">
        <v>1551</v>
      </c>
      <c r="AK248" s="46" t="s">
        <v>1552</v>
      </c>
      <c r="AL248" s="42"/>
      <c r="AM248" s="43"/>
      <c r="AN248" s="44" t="s">
        <v>1553</v>
      </c>
      <c r="AO248" s="45" t="s">
        <v>1553</v>
      </c>
      <c r="AP248" s="44" t="s">
        <v>1554</v>
      </c>
      <c r="AQ248" s="45" t="s">
        <v>1555</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1556</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5"/>
        <v/>
      </c>
      <c r="AJ249" s="40" t="s">
        <v>1557</v>
      </c>
      <c r="AK249" s="46" t="s">
        <v>1558</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1559</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1560</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5"/>
        <v/>
      </c>
      <c r="AJ250" s="40" t="s">
        <v>1561</v>
      </c>
      <c r="AK250" s="46" t="s">
        <v>1562</v>
      </c>
      <c r="AL250" s="42"/>
      <c r="AM250" s="43"/>
      <c r="AN250" s="44" t="s">
        <v>991</v>
      </c>
      <c r="AO250" s="45" t="s">
        <v>991</v>
      </c>
      <c r="AP250" s="44" t="s">
        <v>1563</v>
      </c>
      <c r="AQ250" s="45" t="s">
        <v>993</v>
      </c>
      <c r="AR250" s="42"/>
      <c r="AS250" s="43"/>
      <c r="AT250" s="42"/>
      <c r="AU250" s="43"/>
      <c r="AV250" s="44" t="s">
        <v>1564</v>
      </c>
      <c r="AW250" s="45" t="s">
        <v>1565</v>
      </c>
      <c r="AX250" s="42"/>
      <c r="AY250" s="43"/>
      <c r="AZ250" s="42"/>
      <c r="BA250" s="43"/>
      <c r="BB250" s="42"/>
      <c r="BC250" s="43"/>
      <c r="BD250" s="42"/>
      <c r="BE250" s="43"/>
    </row>
    <row r="251" ht="42.0" customHeight="1">
      <c r="A251" s="28" t="s">
        <v>53</v>
      </c>
      <c r="B251" s="29" t="s">
        <v>1399</v>
      </c>
      <c r="C251" s="29"/>
      <c r="D251" s="33"/>
      <c r="E251" s="30" t="s">
        <v>1566</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5"/>
        <v/>
      </c>
      <c r="AJ251" s="40" t="s">
        <v>1567</v>
      </c>
      <c r="AK251" s="46" t="s">
        <v>1568</v>
      </c>
      <c r="AL251" s="42"/>
      <c r="AM251" s="43"/>
      <c r="AN251" s="44" t="s">
        <v>1569</v>
      </c>
      <c r="AO251" s="45" t="s">
        <v>1569</v>
      </c>
      <c r="AP251" s="44" t="s">
        <v>1570</v>
      </c>
      <c r="AQ251" s="45" t="s">
        <v>1571</v>
      </c>
      <c r="AR251" s="42"/>
      <c r="AS251" s="43"/>
      <c r="AT251" s="42"/>
      <c r="AU251" s="43"/>
      <c r="AV251" s="44" t="s">
        <v>1544</v>
      </c>
      <c r="AW251" s="45" t="s">
        <v>1463</v>
      </c>
      <c r="AX251" s="42"/>
      <c r="AY251" s="43"/>
      <c r="AZ251" s="42"/>
      <c r="BA251" s="43"/>
      <c r="BB251" s="42"/>
      <c r="BC251" s="43"/>
      <c r="BD251" s="42"/>
      <c r="BE251" s="43"/>
    </row>
    <row r="252" ht="42.0" customHeight="1">
      <c r="A252" s="28" t="s">
        <v>53</v>
      </c>
      <c r="B252" s="29" t="s">
        <v>1399</v>
      </c>
      <c r="C252" s="29"/>
      <c r="D252" s="33"/>
      <c r="E252" s="30" t="s">
        <v>1572</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5"/>
        <v/>
      </c>
      <c r="AJ252" s="40" t="s">
        <v>1573</v>
      </c>
      <c r="AK252" s="46" t="s">
        <v>1574</v>
      </c>
      <c r="AL252" s="42"/>
      <c r="AM252" s="43"/>
      <c r="AN252" s="44" t="s">
        <v>910</v>
      </c>
      <c r="AO252" s="45" t="s">
        <v>910</v>
      </c>
      <c r="AP252" s="44" t="s">
        <v>911</v>
      </c>
      <c r="AQ252" s="45" t="s">
        <v>953</v>
      </c>
      <c r="AR252" s="42"/>
      <c r="AS252" s="43"/>
      <c r="AT252" s="42"/>
      <c r="AU252" s="43"/>
      <c r="AV252" s="44" t="s">
        <v>1544</v>
      </c>
      <c r="AW252" s="45" t="s">
        <v>1463</v>
      </c>
      <c r="AX252" s="42"/>
      <c r="AY252" s="43"/>
      <c r="AZ252" s="42"/>
      <c r="BA252" s="43"/>
      <c r="BB252" s="42"/>
      <c r="BC252" s="43"/>
      <c r="BD252" s="42"/>
      <c r="BE252" s="43"/>
    </row>
    <row r="253" ht="42.0" customHeight="1">
      <c r="A253" s="28" t="s">
        <v>53</v>
      </c>
      <c r="B253" s="29" t="s">
        <v>1399</v>
      </c>
      <c r="C253" s="37" t="s">
        <v>239</v>
      </c>
      <c r="D253" s="28"/>
      <c r="E253" s="30" t="s">
        <v>1575</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5"/>
        <v/>
      </c>
      <c r="AJ253" s="40" t="s">
        <v>1576</v>
      </c>
      <c r="AK253" s="46" t="s">
        <v>1577</v>
      </c>
      <c r="AL253" s="42"/>
      <c r="AM253" s="43"/>
      <c r="AN253" s="44" t="s">
        <v>1578</v>
      </c>
      <c r="AO253" s="45" t="s">
        <v>1578</v>
      </c>
      <c r="AP253" s="44" t="s">
        <v>1579</v>
      </c>
      <c r="AQ253" s="45" t="s">
        <v>1580</v>
      </c>
      <c r="AR253" s="42"/>
      <c r="AS253" s="45"/>
      <c r="AT253" s="42"/>
      <c r="AU253" s="45"/>
      <c r="AV253" s="44" t="s">
        <v>1544</v>
      </c>
      <c r="AW253" s="45"/>
      <c r="AX253" s="42"/>
      <c r="AY253" s="45"/>
      <c r="AZ253" s="42"/>
      <c r="BA253" s="45"/>
      <c r="BB253" s="42"/>
      <c r="BC253" s="45"/>
      <c r="BD253" s="42"/>
      <c r="BE253" s="45"/>
    </row>
    <row r="254" ht="42.0" customHeight="1">
      <c r="A254" s="28" t="s">
        <v>55</v>
      </c>
      <c r="B254" s="29" t="s">
        <v>1399</v>
      </c>
      <c r="C254" s="37" t="s">
        <v>250</v>
      </c>
      <c r="D254" s="28"/>
      <c r="E254" s="34" t="s">
        <v>1581</v>
      </c>
      <c r="F254" s="31" t="str">
        <f t="shared" si="1"/>
        <v>Hematite Mining V2</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5"/>
        <v/>
      </c>
      <c r="AJ254" s="49" t="s">
        <v>1582</v>
      </c>
      <c r="AK254" s="46" t="s">
        <v>1582</v>
      </c>
      <c r="AL254" s="42"/>
      <c r="AM254" s="43"/>
      <c r="AN254" s="44" t="s">
        <v>1578</v>
      </c>
      <c r="AO254" s="45" t="s">
        <v>1578</v>
      </c>
      <c r="AP254" s="44" t="s">
        <v>1579</v>
      </c>
      <c r="AQ254" s="45" t="s">
        <v>1580</v>
      </c>
      <c r="AR254" s="42"/>
      <c r="AS254" s="45"/>
      <c r="AT254" s="42"/>
      <c r="AU254" s="45"/>
      <c r="AV254" s="44" t="s">
        <v>1544</v>
      </c>
      <c r="AW254" s="45"/>
      <c r="AX254" s="44" t="s">
        <v>1583</v>
      </c>
      <c r="AY254" s="45"/>
      <c r="AZ254" s="44" t="s">
        <v>1584</v>
      </c>
      <c r="BA254" s="45"/>
      <c r="BB254" s="42"/>
      <c r="BC254" s="45"/>
      <c r="BD254" s="42"/>
      <c r="BE254" s="45"/>
    </row>
    <row r="255" ht="42.0" customHeight="1">
      <c r="A255" s="28" t="s">
        <v>53</v>
      </c>
      <c r="B255" s="29" t="s">
        <v>1399</v>
      </c>
      <c r="C255" s="29"/>
      <c r="D255" s="33"/>
      <c r="E255" s="30" t="s">
        <v>1585</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5"/>
        <v/>
      </c>
      <c r="AJ255" s="40" t="s">
        <v>1586</v>
      </c>
      <c r="AK255" s="46" t="s">
        <v>1587</v>
      </c>
      <c r="AL255" s="42"/>
      <c r="AM255" s="43"/>
      <c r="AN255" s="44" t="s">
        <v>1588</v>
      </c>
      <c r="AO255" s="45" t="s">
        <v>1588</v>
      </c>
      <c r="AP255" s="44" t="s">
        <v>1589</v>
      </c>
      <c r="AQ255" s="45" t="s">
        <v>1590</v>
      </c>
      <c r="AR255" s="42"/>
      <c r="AS255" s="43"/>
      <c r="AT255" s="42"/>
      <c r="AU255" s="43"/>
      <c r="AV255" s="44" t="s">
        <v>1544</v>
      </c>
      <c r="AW255" s="45" t="s">
        <v>1463</v>
      </c>
      <c r="AX255" s="42"/>
      <c r="AY255" s="43"/>
      <c r="AZ255" s="42"/>
      <c r="BA255" s="43"/>
      <c r="BB255" s="42"/>
      <c r="BC255" s="43"/>
      <c r="BD255" s="42"/>
      <c r="BE255" s="43"/>
    </row>
    <row r="256" ht="42.0" customHeight="1">
      <c r="A256" s="28" t="s">
        <v>53</v>
      </c>
      <c r="B256" s="29" t="s">
        <v>1399</v>
      </c>
      <c r="C256" s="29"/>
      <c r="D256" s="33"/>
      <c r="E256" s="30" t="s">
        <v>1591</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5"/>
        <v/>
      </c>
      <c r="AJ256" s="40" t="s">
        <v>1592</v>
      </c>
      <c r="AK256" s="46" t="s">
        <v>1593</v>
      </c>
      <c r="AL256" s="42"/>
      <c r="AM256" s="43"/>
      <c r="AN256" s="44" t="s">
        <v>858</v>
      </c>
      <c r="AO256" s="45" t="s">
        <v>858</v>
      </c>
      <c r="AP256" s="44" t="s">
        <v>1594</v>
      </c>
      <c r="AQ256" s="45" t="s">
        <v>1595</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1596</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5"/>
        <v/>
      </c>
      <c r="AJ257" s="40" t="s">
        <v>1597</v>
      </c>
      <c r="AK257" s="46" t="s">
        <v>1598</v>
      </c>
      <c r="AL257" s="42"/>
      <c r="AM257" s="43"/>
      <c r="AN257" s="44" t="s">
        <v>1129</v>
      </c>
      <c r="AO257" s="45" t="s">
        <v>1129</v>
      </c>
      <c r="AP257" s="44" t="s">
        <v>1599</v>
      </c>
      <c r="AQ257" s="45" t="s">
        <v>1600</v>
      </c>
      <c r="AR257" s="44"/>
      <c r="AS257" s="45"/>
      <c r="AT257" s="44"/>
      <c r="AU257" s="45"/>
      <c r="AV257" s="44" t="s">
        <v>1544</v>
      </c>
      <c r="AW257" s="45" t="s">
        <v>1545</v>
      </c>
      <c r="AX257" s="44"/>
      <c r="AY257" s="45"/>
      <c r="AZ257" s="44"/>
      <c r="BA257" s="45"/>
      <c r="BB257" s="44"/>
      <c r="BC257" s="45"/>
      <c r="BD257" s="44"/>
      <c r="BE257" s="45"/>
    </row>
    <row r="258" ht="42.0" customHeight="1">
      <c r="A258" s="28" t="s">
        <v>53</v>
      </c>
      <c r="B258" s="29" t="s">
        <v>1399</v>
      </c>
      <c r="C258" s="29"/>
      <c r="D258" s="33"/>
      <c r="E258" s="30" t="s">
        <v>1601</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5"/>
        <v/>
      </c>
      <c r="AJ258" s="40" t="s">
        <v>1602</v>
      </c>
      <c r="AK258" s="46" t="s">
        <v>1603</v>
      </c>
      <c r="AL258" s="42"/>
      <c r="AM258" s="43"/>
      <c r="AN258" s="44" t="s">
        <v>1422</v>
      </c>
      <c r="AO258" s="45" t="s">
        <v>1422</v>
      </c>
      <c r="AP258" s="44" t="s">
        <v>1604</v>
      </c>
      <c r="AQ258" s="45" t="s">
        <v>1605</v>
      </c>
      <c r="AR258" s="42"/>
      <c r="AS258" s="43"/>
      <c r="AT258" s="42"/>
      <c r="AU258" s="43"/>
      <c r="AV258" s="44" t="s">
        <v>1544</v>
      </c>
      <c r="AW258" s="45" t="s">
        <v>1463</v>
      </c>
      <c r="AX258" s="42"/>
      <c r="AY258" s="43"/>
      <c r="AZ258" s="42"/>
      <c r="BA258" s="43"/>
      <c r="BB258" s="42"/>
      <c r="BC258" s="43"/>
      <c r="BD258" s="42"/>
      <c r="BE258" s="43"/>
    </row>
    <row r="259" ht="42.0" customHeight="1">
      <c r="A259" s="28" t="s">
        <v>53</v>
      </c>
      <c r="B259" s="29" t="s">
        <v>1399</v>
      </c>
      <c r="C259" s="29"/>
      <c r="D259" s="33"/>
      <c r="E259" s="30" t="s">
        <v>1606</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5"/>
        <v/>
      </c>
      <c r="AJ259" s="40" t="s">
        <v>1607</v>
      </c>
      <c r="AK259" s="46" t="s">
        <v>1608</v>
      </c>
      <c r="AL259" s="42"/>
      <c r="AM259" s="43"/>
      <c r="AN259" s="44" t="s">
        <v>864</v>
      </c>
      <c r="AO259" s="45" t="s">
        <v>864</v>
      </c>
      <c r="AP259" s="44" t="s">
        <v>1609</v>
      </c>
      <c r="AQ259" s="45" t="s">
        <v>866</v>
      </c>
      <c r="AR259" s="42"/>
      <c r="AS259" s="43"/>
      <c r="AT259" s="42"/>
      <c r="AU259" s="43"/>
      <c r="AV259" s="44" t="s">
        <v>1544</v>
      </c>
      <c r="AW259" s="45" t="s">
        <v>1463</v>
      </c>
      <c r="AX259" s="42"/>
      <c r="AY259" s="43"/>
      <c r="AZ259" s="42"/>
      <c r="BA259" s="43"/>
      <c r="BB259" s="42"/>
      <c r="BC259" s="43"/>
      <c r="BD259" s="42"/>
      <c r="BE259" s="43"/>
    </row>
    <row r="260" ht="42.0" customHeight="1">
      <c r="A260" s="28" t="s">
        <v>56</v>
      </c>
      <c r="B260" s="29" t="s">
        <v>1399</v>
      </c>
      <c r="C260" s="29"/>
      <c r="D260" s="28" t="s">
        <v>1521</v>
      </c>
      <c r="E260" s="30" t="s">
        <v>1610</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5"/>
        <v/>
      </c>
      <c r="AJ260" s="40" t="s">
        <v>1611</v>
      </c>
      <c r="AK260" s="46" t="s">
        <v>1612</v>
      </c>
      <c r="AL260" s="42"/>
      <c r="AM260" s="43"/>
      <c r="AN260" s="44" t="s">
        <v>943</v>
      </c>
      <c r="AO260" s="45" t="s">
        <v>943</v>
      </c>
      <c r="AP260" s="44" t="s">
        <v>1043</v>
      </c>
      <c r="AQ260" s="45" t="s">
        <v>1044</v>
      </c>
      <c r="AR260" s="44"/>
      <c r="AS260" s="45"/>
      <c r="AT260" s="44"/>
      <c r="AU260" s="45"/>
      <c r="AV260" s="44" t="s">
        <v>1613</v>
      </c>
      <c r="AW260" s="45" t="s">
        <v>1614</v>
      </c>
      <c r="AX260" s="44"/>
      <c r="AY260" s="45"/>
      <c r="AZ260" s="44"/>
      <c r="BA260" s="45"/>
      <c r="BB260" s="44"/>
      <c r="BC260" s="45"/>
      <c r="BD260" s="44"/>
      <c r="BE260" s="45"/>
    </row>
    <row r="261" ht="42.0" customHeight="1">
      <c r="A261" s="28" t="s">
        <v>53</v>
      </c>
      <c r="B261" s="29" t="s">
        <v>1399</v>
      </c>
      <c r="C261" s="29"/>
      <c r="D261" s="33"/>
      <c r="E261" s="30" t="s">
        <v>1615</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5"/>
        <v/>
      </c>
      <c r="AJ261" s="40" t="s">
        <v>1616</v>
      </c>
      <c r="AK261" s="46" t="s">
        <v>1617</v>
      </c>
      <c r="AL261" s="42"/>
      <c r="AM261" s="43"/>
      <c r="AN261" s="44" t="s">
        <v>1021</v>
      </c>
      <c r="AO261" s="45" t="s">
        <v>1021</v>
      </c>
      <c r="AP261" s="44" t="s">
        <v>1285</v>
      </c>
      <c r="AQ261" s="45" t="s">
        <v>1618</v>
      </c>
      <c r="AR261" s="42"/>
      <c r="AS261" s="43"/>
      <c r="AT261" s="42"/>
      <c r="AU261" s="43"/>
      <c r="AV261" s="44" t="s">
        <v>1544</v>
      </c>
      <c r="AW261" s="45" t="s">
        <v>1463</v>
      </c>
      <c r="AX261" s="42"/>
      <c r="AY261" s="43"/>
      <c r="AZ261" s="42"/>
      <c r="BA261" s="43"/>
      <c r="BB261" s="42"/>
      <c r="BC261" s="43"/>
      <c r="BD261" s="42"/>
      <c r="BE261" s="43"/>
    </row>
    <row r="262" ht="42.0" customHeight="1">
      <c r="A262" s="28" t="s">
        <v>53</v>
      </c>
      <c r="B262" s="29" t="s">
        <v>1399</v>
      </c>
      <c r="C262" s="29"/>
      <c r="D262" s="33"/>
      <c r="E262" s="30" t="s">
        <v>1619</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5"/>
        <v/>
      </c>
      <c r="AJ262" s="40" t="s">
        <v>1620</v>
      </c>
      <c r="AK262" s="46" t="s">
        <v>1621</v>
      </c>
      <c r="AL262" s="42"/>
      <c r="AM262" s="43"/>
      <c r="AN262" s="44" t="s">
        <v>910</v>
      </c>
      <c r="AO262" s="45" t="s">
        <v>910</v>
      </c>
      <c r="AP262" s="44" t="s">
        <v>1622</v>
      </c>
      <c r="AQ262" s="45" t="s">
        <v>1623</v>
      </c>
      <c r="AR262" s="44"/>
      <c r="AS262" s="45"/>
      <c r="AT262" s="44"/>
      <c r="AU262" s="45"/>
      <c r="AV262" s="44" t="s">
        <v>1427</v>
      </c>
      <c r="AW262" s="45" t="s">
        <v>1624</v>
      </c>
      <c r="AX262" s="44"/>
      <c r="AY262" s="45"/>
      <c r="AZ262" s="44"/>
      <c r="BA262" s="45"/>
      <c r="BB262" s="44"/>
      <c r="BC262" s="45"/>
      <c r="BD262" s="44"/>
      <c r="BE262" s="45"/>
    </row>
    <row r="263" ht="42.0" customHeight="1">
      <c r="A263" s="28" t="s">
        <v>53</v>
      </c>
      <c r="B263" s="29" t="s">
        <v>1399</v>
      </c>
      <c r="C263" s="29"/>
      <c r="D263" s="33"/>
      <c r="E263" s="30" t="s">
        <v>1625</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5"/>
        <v/>
      </c>
      <c r="AJ263" s="40" t="s">
        <v>1626</v>
      </c>
      <c r="AK263" s="46" t="s">
        <v>1627</v>
      </c>
      <c r="AL263" s="42"/>
      <c r="AM263" s="43"/>
      <c r="AN263" s="44" t="s">
        <v>377</v>
      </c>
      <c r="AO263" s="45" t="s">
        <v>377</v>
      </c>
      <c r="AP263" s="44" t="s">
        <v>817</v>
      </c>
      <c r="AQ263" s="45" t="s">
        <v>820</v>
      </c>
      <c r="AR263" s="42"/>
      <c r="AS263" s="43"/>
      <c r="AT263" s="42"/>
      <c r="AU263" s="43"/>
      <c r="AV263" s="44" t="s">
        <v>1544</v>
      </c>
      <c r="AW263" s="45" t="s">
        <v>1463</v>
      </c>
      <c r="AX263" s="42"/>
      <c r="AY263" s="43"/>
      <c r="AZ263" s="42"/>
      <c r="BA263" s="43"/>
      <c r="BB263" s="42"/>
      <c r="BC263" s="43"/>
      <c r="BD263" s="42"/>
      <c r="BE263" s="43"/>
    </row>
    <row r="264" ht="42.0" customHeight="1">
      <c r="A264" s="28" t="s">
        <v>53</v>
      </c>
      <c r="B264" s="29" t="s">
        <v>1399</v>
      </c>
      <c r="C264" s="29"/>
      <c r="D264" s="28"/>
      <c r="E264" s="30" t="s">
        <v>1628</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1629</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5"/>
        <v/>
      </c>
      <c r="AJ264" s="40" t="s">
        <v>1630</v>
      </c>
      <c r="AK264" s="46" t="s">
        <v>1631</v>
      </c>
      <c r="AL264" s="42"/>
      <c r="AM264" s="43"/>
      <c r="AN264" s="44" t="s">
        <v>889</v>
      </c>
      <c r="AO264" s="45" t="s">
        <v>889</v>
      </c>
      <c r="AP264" s="44" t="s">
        <v>890</v>
      </c>
      <c r="AQ264" s="45" t="s">
        <v>891</v>
      </c>
      <c r="AR264" s="42"/>
      <c r="AS264" s="43"/>
      <c r="AT264" s="42"/>
      <c r="AU264" s="43"/>
      <c r="AV264" s="44" t="s">
        <v>1564</v>
      </c>
      <c r="AW264" s="45" t="s">
        <v>1632</v>
      </c>
      <c r="AX264" s="42"/>
      <c r="AY264" s="43"/>
      <c r="AZ264" s="42"/>
      <c r="BA264" s="43"/>
      <c r="BB264" s="42"/>
      <c r="BC264" s="43"/>
      <c r="BD264" s="42"/>
      <c r="BE264" s="43"/>
    </row>
    <row r="265" ht="42.0" customHeight="1">
      <c r="A265" s="28" t="s">
        <v>53</v>
      </c>
      <c r="B265" s="29" t="s">
        <v>1399</v>
      </c>
      <c r="C265" s="29"/>
      <c r="D265" s="33"/>
      <c r="E265" s="30" t="s">
        <v>1633</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5"/>
        <v/>
      </c>
      <c r="AJ265" s="40" t="s">
        <v>1634</v>
      </c>
      <c r="AK265" s="46" t="s">
        <v>1635</v>
      </c>
      <c r="AL265" s="42"/>
      <c r="AM265" s="43"/>
      <c r="AN265" s="44" t="s">
        <v>377</v>
      </c>
      <c r="AO265" s="45" t="s">
        <v>377</v>
      </c>
      <c r="AP265" s="44" t="s">
        <v>1060</v>
      </c>
      <c r="AQ265" s="45" t="s">
        <v>846</v>
      </c>
      <c r="AR265" s="44"/>
      <c r="AS265" s="45"/>
      <c r="AT265" s="44"/>
      <c r="AU265" s="45"/>
      <c r="AV265" s="44" t="s">
        <v>1636</v>
      </c>
      <c r="AW265" s="45" t="s">
        <v>1637</v>
      </c>
      <c r="AX265" s="44"/>
      <c r="AY265" s="45"/>
      <c r="AZ265" s="44"/>
      <c r="BA265" s="45"/>
      <c r="BB265" s="44"/>
      <c r="BC265" s="45"/>
      <c r="BD265" s="44"/>
      <c r="BE265" s="45"/>
    </row>
    <row r="266" ht="42.0" customHeight="1">
      <c r="A266" s="28" t="s">
        <v>53</v>
      </c>
      <c r="B266" s="29" t="s">
        <v>1399</v>
      </c>
      <c r="C266" s="29"/>
      <c r="D266" s="33"/>
      <c r="E266" s="30" t="s">
        <v>1638</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5"/>
        <v/>
      </c>
      <c r="AJ266" s="40" t="s">
        <v>1639</v>
      </c>
      <c r="AK266" s="46" t="s">
        <v>1640</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1641</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5"/>
        <v/>
      </c>
      <c r="AJ267" s="40" t="s">
        <v>1642</v>
      </c>
      <c r="AK267" s="46" t="s">
        <v>1643</v>
      </c>
      <c r="AL267" s="42"/>
      <c r="AM267" s="43"/>
      <c r="AN267" s="44" t="s">
        <v>991</v>
      </c>
      <c r="AO267" s="45" t="s">
        <v>991</v>
      </c>
      <c r="AP267" s="44" t="s">
        <v>1563</v>
      </c>
      <c r="AQ267" s="45" t="s">
        <v>993</v>
      </c>
      <c r="AR267" s="42"/>
      <c r="AS267" s="43"/>
      <c r="AT267" s="42"/>
      <c r="AU267" s="43"/>
      <c r="AV267" s="44" t="s">
        <v>1544</v>
      </c>
      <c r="AW267" s="45" t="s">
        <v>1463</v>
      </c>
      <c r="AX267" s="42"/>
      <c r="AY267" s="43"/>
      <c r="AZ267" s="42"/>
      <c r="BA267" s="43"/>
      <c r="BB267" s="42"/>
      <c r="BC267" s="43"/>
      <c r="BD267" s="42"/>
      <c r="BE267" s="43"/>
    </row>
    <row r="268" ht="42.0" customHeight="1">
      <c r="A268" s="28" t="s">
        <v>58</v>
      </c>
      <c r="B268" s="37" t="s">
        <v>1644</v>
      </c>
      <c r="C268" s="37"/>
      <c r="D268" s="28" t="s">
        <v>1645</v>
      </c>
      <c r="E268" s="30" t="s">
        <v>1646</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5"/>
        <v/>
      </c>
      <c r="AJ268" s="40" t="s">
        <v>168</v>
      </c>
      <c r="AK268" s="46" t="s">
        <v>1647</v>
      </c>
      <c r="AL268" s="42"/>
      <c r="AM268" s="43"/>
      <c r="AN268" s="44" t="s">
        <v>169</v>
      </c>
      <c r="AO268" s="45" t="s">
        <v>169</v>
      </c>
      <c r="AP268" s="44" t="s">
        <v>170</v>
      </c>
      <c r="AQ268" s="45" t="s">
        <v>1648</v>
      </c>
      <c r="AR268" s="42"/>
      <c r="AS268" s="43"/>
      <c r="AT268" s="42"/>
      <c r="AU268" s="43"/>
      <c r="AV268" s="42"/>
      <c r="AW268" s="43"/>
      <c r="AX268" s="42"/>
      <c r="AY268" s="43"/>
      <c r="AZ268" s="42"/>
      <c r="BA268" s="43"/>
      <c r="BB268" s="42"/>
      <c r="BC268" s="43"/>
      <c r="BD268" s="42"/>
      <c r="BE268" s="43"/>
    </row>
    <row r="269" ht="42.0" customHeight="1">
      <c r="A269" s="28" t="s">
        <v>58</v>
      </c>
      <c r="B269" s="29" t="s">
        <v>1644</v>
      </c>
      <c r="C269" s="29"/>
      <c r="D269" s="28" t="s">
        <v>1645</v>
      </c>
      <c r="E269" s="30" t="s">
        <v>1649</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5"/>
        <v/>
      </c>
      <c r="AJ269" s="40" t="s">
        <v>788</v>
      </c>
      <c r="AK269" s="46" t="s">
        <v>1650</v>
      </c>
      <c r="AL269" s="42"/>
      <c r="AM269" s="43"/>
      <c r="AN269" s="42"/>
      <c r="AO269" s="43"/>
      <c r="AP269" s="42"/>
      <c r="AQ269" s="43"/>
      <c r="AR269" s="42"/>
      <c r="AS269" s="43"/>
      <c r="AT269" s="42"/>
      <c r="AU269" s="43"/>
      <c r="AV269" s="42" t="s">
        <v>787</v>
      </c>
      <c r="AW269" s="45" t="s">
        <v>1651</v>
      </c>
      <c r="AX269" s="42"/>
      <c r="AY269" s="43"/>
      <c r="AZ269" s="42"/>
      <c r="BA269" s="43"/>
      <c r="BB269" s="42"/>
      <c r="BC269" s="43"/>
      <c r="BD269" s="42"/>
      <c r="BE269" s="43"/>
    </row>
    <row r="270" ht="42.0" customHeight="1">
      <c r="A270" s="28" t="s">
        <v>53</v>
      </c>
      <c r="B270" s="29" t="s">
        <v>1644</v>
      </c>
      <c r="C270" s="29"/>
      <c r="D270" s="28"/>
      <c r="E270" s="30" t="s">
        <v>1652</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5"/>
        <v/>
      </c>
      <c r="AJ270" s="40" t="s">
        <v>1653</v>
      </c>
      <c r="AK270" s="46" t="s">
        <v>1654</v>
      </c>
      <c r="AL270" s="42"/>
      <c r="AM270" s="43"/>
      <c r="AN270" s="44" t="s">
        <v>1655</v>
      </c>
      <c r="AO270" s="45" t="s">
        <v>1655</v>
      </c>
      <c r="AP270" s="44" t="s">
        <v>1656</v>
      </c>
      <c r="AQ270" s="45" t="s">
        <v>1657</v>
      </c>
      <c r="AR270" s="42"/>
      <c r="AS270" s="43"/>
      <c r="AT270" s="42"/>
      <c r="AU270" s="43"/>
      <c r="AV270" s="42"/>
      <c r="AW270" s="43"/>
      <c r="AX270" s="42"/>
      <c r="AY270" s="43"/>
      <c r="AZ270" s="42"/>
      <c r="BA270" s="43"/>
      <c r="BB270" s="42"/>
      <c r="BC270" s="43"/>
      <c r="BD270" s="42"/>
      <c r="BE270" s="43"/>
    </row>
    <row r="271" ht="42.0" customHeight="1">
      <c r="A271" s="28" t="s">
        <v>53</v>
      </c>
      <c r="B271" s="29" t="s">
        <v>1644</v>
      </c>
      <c r="C271" s="29"/>
      <c r="D271" s="28"/>
      <c r="E271" s="30" t="s">
        <v>1658</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5"/>
        <v/>
      </c>
      <c r="AJ271" s="40" t="s">
        <v>1659</v>
      </c>
      <c r="AK271" s="46" t="s">
        <v>1660</v>
      </c>
      <c r="AL271" s="42"/>
      <c r="AM271" s="43"/>
      <c r="AN271" s="44" t="s">
        <v>1661</v>
      </c>
      <c r="AO271" s="45" t="s">
        <v>1661</v>
      </c>
      <c r="AP271" s="44" t="s">
        <v>1662</v>
      </c>
      <c r="AQ271" s="45" t="s">
        <v>1663</v>
      </c>
      <c r="AR271" s="44"/>
      <c r="AS271" s="45"/>
      <c r="AT271" s="44"/>
      <c r="AU271" s="45"/>
      <c r="AV271" s="44"/>
      <c r="AW271" s="45"/>
      <c r="AX271" s="44"/>
      <c r="AY271" s="45"/>
      <c r="AZ271" s="44"/>
      <c r="BA271" s="45"/>
      <c r="BB271" s="44" t="s">
        <v>1664</v>
      </c>
      <c r="BC271" s="45"/>
      <c r="BD271" s="44"/>
      <c r="BE271" s="45"/>
    </row>
    <row r="272" ht="42.0" customHeight="1">
      <c r="A272" s="28" t="s">
        <v>53</v>
      </c>
      <c r="B272" s="29" t="s">
        <v>1644</v>
      </c>
      <c r="C272" s="29"/>
      <c r="D272" s="28"/>
      <c r="E272" s="30" t="s">
        <v>1665</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5"/>
        <v/>
      </c>
      <c r="AJ272" s="40" t="s">
        <v>1666</v>
      </c>
      <c r="AK272" s="46" t="s">
        <v>1667</v>
      </c>
      <c r="AL272" s="42"/>
      <c r="AM272" s="43"/>
      <c r="AN272" s="44" t="s">
        <v>1668</v>
      </c>
      <c r="AO272" s="45" t="s">
        <v>1668</v>
      </c>
      <c r="AP272" s="44" t="s">
        <v>1669</v>
      </c>
      <c r="AQ272" s="45" t="s">
        <v>1670</v>
      </c>
      <c r="AR272" s="44"/>
      <c r="AS272" s="45"/>
      <c r="AT272" s="44"/>
      <c r="AU272" s="45"/>
      <c r="AV272" s="44"/>
      <c r="AW272" s="45"/>
      <c r="AX272" s="44"/>
      <c r="AY272" s="45"/>
      <c r="AZ272" s="44"/>
      <c r="BA272" s="45"/>
      <c r="BB272" s="44" t="s">
        <v>1668</v>
      </c>
      <c r="BC272" s="45"/>
      <c r="BD272" s="44"/>
      <c r="BE272" s="45"/>
    </row>
    <row r="273" ht="42.0" customHeight="1">
      <c r="A273" s="28" t="s">
        <v>53</v>
      </c>
      <c r="B273" s="29" t="s">
        <v>1644</v>
      </c>
      <c r="C273" s="29"/>
      <c r="D273" s="33"/>
      <c r="E273" s="30" t="s">
        <v>1671</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5"/>
        <v>animal</v>
      </c>
      <c r="AJ273" s="40" t="s">
        <v>1672</v>
      </c>
      <c r="AK273" s="46" t="s">
        <v>1673</v>
      </c>
      <c r="AL273" s="44" t="s">
        <v>354</v>
      </c>
      <c r="AM273" s="45" t="s">
        <v>354</v>
      </c>
      <c r="AN273" s="44" t="s">
        <v>1674</v>
      </c>
      <c r="AO273" s="45" t="s">
        <v>1674</v>
      </c>
      <c r="AP273" s="44" t="s">
        <v>1675</v>
      </c>
      <c r="AQ273" s="45" t="s">
        <v>1676</v>
      </c>
      <c r="AR273" s="44"/>
      <c r="AS273" s="45"/>
      <c r="AT273" s="44"/>
      <c r="AU273" s="45"/>
      <c r="AV273" s="44"/>
      <c r="AW273" s="45"/>
      <c r="AX273" s="44"/>
      <c r="AY273" s="45"/>
      <c r="AZ273" s="44"/>
      <c r="BA273" s="45"/>
      <c r="BB273" s="44"/>
      <c r="BC273" s="45"/>
      <c r="BD273" s="44"/>
      <c r="BE273" s="45"/>
    </row>
    <row r="274" ht="42.0" customHeight="1">
      <c r="A274" s="28" t="s">
        <v>53</v>
      </c>
      <c r="B274" s="29" t="s">
        <v>1644</v>
      </c>
      <c r="C274" s="29"/>
      <c r="D274" s="28"/>
      <c r="E274" s="30" t="s">
        <v>1677</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IFERROR(LEFT(AF274&amp;IF(AF274&lt;&gt;"",",","")&amp;AG274&amp;IF(AG274&lt;&gt;"",",","")&amp;AH274&amp;IF(AH274&lt;&gt;"",",",""),LEN(AF274&amp;IF(AF274&lt;&gt;"",",","")&amp;AG274&amp;IF(AG274&lt;&gt;"",",","")&amp;AH274&amp;IF(AH274&lt;&gt;"",",",""))-1),"")</f>
        <v/>
      </c>
      <c r="AJ274" s="40" t="s">
        <v>1678</v>
      </c>
      <c r="AK274" s="46" t="s">
        <v>1679</v>
      </c>
      <c r="AL274" s="42"/>
      <c r="AM274" s="43"/>
      <c r="AN274" s="44" t="s">
        <v>1680</v>
      </c>
      <c r="AO274" s="45" t="s">
        <v>1680</v>
      </c>
      <c r="AP274" s="44" t="s">
        <v>1681</v>
      </c>
      <c r="AQ274" s="45" t="s">
        <v>1682</v>
      </c>
      <c r="AR274" s="44"/>
      <c r="AS274" s="45"/>
      <c r="AT274" s="44"/>
      <c r="AU274" s="45"/>
      <c r="AV274" s="44"/>
      <c r="AW274" s="45"/>
      <c r="AX274" s="44"/>
      <c r="AY274" s="45"/>
      <c r="AZ274" s="44"/>
      <c r="BA274" s="45"/>
      <c r="BB274" s="44" t="s">
        <v>1683</v>
      </c>
      <c r="BC274" s="45"/>
      <c r="BD274" s="44"/>
      <c r="BE274" s="45"/>
    </row>
    <row r="275">
      <c r="A275" s="28" t="s">
        <v>53</v>
      </c>
      <c r="B275" s="29" t="s">
        <v>1644</v>
      </c>
      <c r="C275" s="29"/>
      <c r="D275" s="28"/>
      <c r="E275" s="30" t="s">
        <v>1684</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ref="AI275:AI300" si="6">iferror(left(AF275&amp;if(AF275&lt;&gt;"",",","")&amp;AG275&amp;if(AG275&lt;&gt;"",",","")&amp;AH275&amp;if(AH275&lt;&gt;"",",",""),len(AF275&amp;if(AF275&lt;&gt;"",",","")&amp;AG275&amp;if(AG275&lt;&gt;"",",","")&amp;AH275&amp;if(AH275&lt;&gt;"",",",""))-1),"")</f>
        <v/>
      </c>
      <c r="AJ275" s="40" t="s">
        <v>1685</v>
      </c>
      <c r="AK275" s="46" t="s">
        <v>1686</v>
      </c>
      <c r="AL275" s="42"/>
      <c r="AM275" s="43"/>
      <c r="AN275" s="42"/>
      <c r="AO275" s="43"/>
      <c r="AP275" s="42"/>
      <c r="AQ275" s="43"/>
      <c r="AR275" s="44"/>
      <c r="AS275" s="43"/>
      <c r="AT275" s="44"/>
      <c r="AU275" s="43"/>
      <c r="AV275" s="44" t="s">
        <v>1687</v>
      </c>
      <c r="AW275" s="43" t="s">
        <v>1688</v>
      </c>
      <c r="AX275" s="44"/>
      <c r="AY275" s="43"/>
      <c r="AZ275" s="44"/>
      <c r="BA275" s="43"/>
      <c r="BB275" s="44"/>
      <c r="BC275" s="43"/>
      <c r="BD275" s="44"/>
      <c r="BE275" s="43"/>
    </row>
    <row r="276" ht="42.0" customHeight="1">
      <c r="A276" s="28" t="s">
        <v>53</v>
      </c>
      <c r="B276" s="29" t="s">
        <v>1644</v>
      </c>
      <c r="C276" s="29"/>
      <c r="D276" s="33"/>
      <c r="E276" s="30" t="s">
        <v>1689</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6"/>
        <v/>
      </c>
      <c r="AJ276" s="40" t="s">
        <v>1690</v>
      </c>
      <c r="AK276" s="46" t="s">
        <v>1691</v>
      </c>
      <c r="AL276" s="42"/>
      <c r="AM276" s="43"/>
      <c r="AN276" s="42"/>
      <c r="AO276" s="43"/>
      <c r="AP276" s="42"/>
      <c r="AQ276" s="43"/>
      <c r="AR276" s="44"/>
      <c r="AS276" s="43"/>
      <c r="AT276" s="44"/>
      <c r="AU276" s="43"/>
      <c r="AV276" s="44" t="s">
        <v>1692</v>
      </c>
      <c r="AW276" s="43" t="s">
        <v>1693</v>
      </c>
      <c r="AX276" s="44"/>
      <c r="AY276" s="43"/>
      <c r="AZ276" s="44"/>
      <c r="BA276" s="43"/>
      <c r="BB276" s="44"/>
      <c r="BC276" s="43"/>
      <c r="BD276" s="44"/>
      <c r="BE276" s="43"/>
    </row>
    <row r="277" ht="42.0" customHeight="1">
      <c r="A277" s="28" t="s">
        <v>53</v>
      </c>
      <c r="B277" s="29" t="s">
        <v>1644</v>
      </c>
      <c r="C277" s="29"/>
      <c r="D277" s="33"/>
      <c r="E277" s="30" t="s">
        <v>1694</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6"/>
        <v/>
      </c>
      <c r="AJ277" s="40" t="s">
        <v>1695</v>
      </c>
      <c r="AK277" s="46" t="s">
        <v>1696</v>
      </c>
      <c r="AL277" s="42"/>
      <c r="AM277" s="43"/>
      <c r="AN277" s="42"/>
      <c r="AO277" s="43"/>
      <c r="AP277" s="42"/>
      <c r="AQ277" s="45"/>
      <c r="AR277" s="42"/>
      <c r="AS277" s="43"/>
      <c r="AT277" s="42"/>
      <c r="AU277" s="43"/>
      <c r="AV277" s="44" t="s">
        <v>1697</v>
      </c>
      <c r="AW277" s="45" t="s">
        <v>1698</v>
      </c>
      <c r="AX277" s="42"/>
      <c r="AY277" s="43"/>
      <c r="AZ277" s="42"/>
      <c r="BA277" s="43"/>
      <c r="BB277" s="42"/>
      <c r="BC277" s="43"/>
      <c r="BD277" s="42"/>
      <c r="BE277" s="43"/>
    </row>
    <row r="278" ht="42.0" customHeight="1">
      <c r="A278" s="28" t="s">
        <v>53</v>
      </c>
      <c r="B278" s="29" t="s">
        <v>1644</v>
      </c>
      <c r="C278" s="29"/>
      <c r="D278" s="33"/>
      <c r="E278" s="30" t="s">
        <v>1699</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6"/>
        <v/>
      </c>
      <c r="AJ278" s="40" t="s">
        <v>1700</v>
      </c>
      <c r="AK278" s="46" t="s">
        <v>1701</v>
      </c>
      <c r="AL278" s="42"/>
      <c r="AM278" s="43"/>
      <c r="AN278" s="42"/>
      <c r="AO278" s="43"/>
      <c r="AP278" s="42"/>
      <c r="AQ278" s="43"/>
      <c r="AR278" s="44"/>
      <c r="AS278" s="43"/>
      <c r="AT278" s="44"/>
      <c r="AU278" s="43"/>
      <c r="AV278" s="44" t="s">
        <v>1702</v>
      </c>
      <c r="AW278" s="43" t="s">
        <v>1703</v>
      </c>
      <c r="AX278" s="44"/>
      <c r="AY278" s="43"/>
      <c r="AZ278" s="44"/>
      <c r="BA278" s="43"/>
      <c r="BB278" s="44"/>
      <c r="BC278" s="43"/>
      <c r="BD278" s="44"/>
      <c r="BE278" s="43"/>
    </row>
    <row r="279" ht="42.0" customHeight="1">
      <c r="A279" s="28" t="s">
        <v>53</v>
      </c>
      <c r="B279" s="29" t="s">
        <v>1644</v>
      </c>
      <c r="C279" s="29"/>
      <c r="D279" s="33"/>
      <c r="E279" s="30" t="s">
        <v>1704</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6"/>
        <v/>
      </c>
      <c r="AJ279" s="40" t="s">
        <v>1705</v>
      </c>
      <c r="AK279" s="46" t="s">
        <v>1706</v>
      </c>
      <c r="AL279" s="42"/>
      <c r="AM279" s="43"/>
      <c r="AN279" s="42"/>
      <c r="AO279" s="43"/>
      <c r="AP279" s="42"/>
      <c r="AQ279" s="43"/>
      <c r="AR279" s="42"/>
      <c r="AS279" s="43"/>
      <c r="AT279" s="42"/>
      <c r="AU279" s="43"/>
      <c r="AV279" s="44" t="s">
        <v>1707</v>
      </c>
      <c r="AW279" s="45" t="s">
        <v>1708</v>
      </c>
      <c r="AX279" s="42"/>
      <c r="AY279" s="43"/>
      <c r="AZ279" s="42"/>
      <c r="BA279" s="43"/>
      <c r="BB279" s="42"/>
      <c r="BC279" s="43"/>
      <c r="BD279" s="42"/>
      <c r="BE279" s="43"/>
    </row>
    <row r="280" ht="42.0" customHeight="1">
      <c r="A280" s="28" t="s">
        <v>53</v>
      </c>
      <c r="B280" s="29" t="s">
        <v>1644</v>
      </c>
      <c r="C280" s="29"/>
      <c r="D280" s="33"/>
      <c r="E280" s="30" t="s">
        <v>1709</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6"/>
        <v/>
      </c>
      <c r="AJ280" s="40" t="s">
        <v>1710</v>
      </c>
      <c r="AK280" s="46" t="s">
        <v>1711</v>
      </c>
      <c r="AL280" s="42"/>
      <c r="AM280" s="43"/>
      <c r="AN280" s="42"/>
      <c r="AO280" s="43"/>
      <c r="AP280" s="42"/>
      <c r="AQ280" s="43"/>
      <c r="AR280" s="44"/>
      <c r="AS280" s="43"/>
      <c r="AT280" s="44"/>
      <c r="AU280" s="43"/>
      <c r="AV280" s="44" t="s">
        <v>1712</v>
      </c>
      <c r="AW280" s="43" t="s">
        <v>1713</v>
      </c>
      <c r="AX280" s="44"/>
      <c r="AY280" s="43"/>
      <c r="AZ280" s="44"/>
      <c r="BA280" s="43"/>
      <c r="BB280" s="44"/>
      <c r="BC280" s="43"/>
      <c r="BD280" s="44"/>
      <c r="BE280" s="43"/>
    </row>
    <row r="281" ht="42.0" customHeight="1">
      <c r="A281" s="28" t="s">
        <v>53</v>
      </c>
      <c r="B281" s="29" t="s">
        <v>1644</v>
      </c>
      <c r="C281" s="29"/>
      <c r="D281" s="33"/>
      <c r="E281" s="30" t="s">
        <v>1714</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6"/>
        <v/>
      </c>
      <c r="AJ281" s="40" t="s">
        <v>1715</v>
      </c>
      <c r="AK281" s="46" t="s">
        <v>1716</v>
      </c>
      <c r="AL281" s="42"/>
      <c r="AM281" s="43"/>
      <c r="AN281" s="42"/>
      <c r="AO281" s="43"/>
      <c r="AP281" s="42"/>
      <c r="AQ281" s="43"/>
      <c r="AR281" s="42"/>
      <c r="AS281" s="43"/>
      <c r="AT281" s="42"/>
      <c r="AU281" s="43"/>
      <c r="AV281" s="44" t="s">
        <v>1717</v>
      </c>
      <c r="AW281" s="45" t="s">
        <v>1718</v>
      </c>
      <c r="AX281" s="42"/>
      <c r="AY281" s="43"/>
      <c r="AZ281" s="42"/>
      <c r="BA281" s="43"/>
      <c r="BB281" s="42"/>
      <c r="BC281" s="43"/>
      <c r="BD281" s="42"/>
      <c r="BE281" s="43"/>
    </row>
    <row r="282" ht="42.0" customHeight="1">
      <c r="A282" s="28" t="s">
        <v>53</v>
      </c>
      <c r="B282" s="29" t="s">
        <v>1644</v>
      </c>
      <c r="C282" s="29"/>
      <c r="D282" s="33"/>
      <c r="E282" s="30" t="s">
        <v>1719</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6"/>
        <v/>
      </c>
      <c r="AJ282" s="40" t="s">
        <v>1720</v>
      </c>
      <c r="AK282" s="46" t="s">
        <v>1721</v>
      </c>
      <c r="AL282" s="42"/>
      <c r="AM282" s="43"/>
      <c r="AN282" s="42"/>
      <c r="AO282" s="43"/>
      <c r="AP282" s="42"/>
      <c r="AQ282" s="43"/>
      <c r="AR282" s="42"/>
      <c r="AS282" s="43"/>
      <c r="AT282" s="42"/>
      <c r="AU282" s="43"/>
      <c r="AV282" s="44" t="s">
        <v>1722</v>
      </c>
      <c r="AW282" s="45" t="s">
        <v>1723</v>
      </c>
      <c r="AX282" s="42"/>
      <c r="AY282" s="43"/>
      <c r="AZ282" s="42"/>
      <c r="BA282" s="43"/>
      <c r="BB282" s="42"/>
      <c r="BC282" s="43"/>
      <c r="BD282" s="42"/>
      <c r="BE282" s="43"/>
    </row>
    <row r="283" ht="42.0" customHeight="1">
      <c r="A283" s="28" t="s">
        <v>53</v>
      </c>
      <c r="B283" s="29" t="s">
        <v>1644</v>
      </c>
      <c r="C283" s="29"/>
      <c r="D283" s="33"/>
      <c r="E283" s="30" t="s">
        <v>1724</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6"/>
        <v/>
      </c>
      <c r="AJ283" s="40" t="s">
        <v>1725</v>
      </c>
      <c r="AK283" s="46" t="s">
        <v>1726</v>
      </c>
      <c r="AL283" s="42"/>
      <c r="AM283" s="43"/>
      <c r="AN283" s="42"/>
      <c r="AO283" s="43"/>
      <c r="AP283" s="42"/>
      <c r="AQ283" s="43"/>
      <c r="AR283" s="44"/>
      <c r="AS283" s="43"/>
      <c r="AT283" s="44"/>
      <c r="AU283" s="43"/>
      <c r="AV283" s="44" t="s">
        <v>1727</v>
      </c>
      <c r="AW283" s="43" t="s">
        <v>1728</v>
      </c>
      <c r="AX283" s="44"/>
      <c r="AY283" s="43"/>
      <c r="AZ283" s="44"/>
      <c r="BA283" s="43"/>
      <c r="BB283" s="44"/>
      <c r="BC283" s="43"/>
      <c r="BD283" s="44"/>
      <c r="BE283" s="43"/>
    </row>
    <row r="284" ht="42.0" customHeight="1">
      <c r="A284" s="28" t="s">
        <v>53</v>
      </c>
      <c r="B284" s="29" t="s">
        <v>1644</v>
      </c>
      <c r="C284" s="29"/>
      <c r="D284" s="33"/>
      <c r="E284" s="30" t="s">
        <v>1729</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6"/>
        <v/>
      </c>
      <c r="AJ284" s="40" t="s">
        <v>1730</v>
      </c>
      <c r="AK284" s="46" t="s">
        <v>1731</v>
      </c>
      <c r="AL284" s="42"/>
      <c r="AM284" s="43"/>
      <c r="AN284" s="42"/>
      <c r="AO284" s="43"/>
      <c r="AP284" s="42"/>
      <c r="AQ284" s="43"/>
      <c r="AR284" s="42"/>
      <c r="AS284" s="43"/>
      <c r="AT284" s="42"/>
      <c r="AU284" s="43"/>
      <c r="AV284" s="44" t="s">
        <v>1732</v>
      </c>
      <c r="AW284" s="45" t="s">
        <v>1733</v>
      </c>
      <c r="AX284" s="42"/>
      <c r="AY284" s="43"/>
      <c r="AZ284" s="42"/>
      <c r="BA284" s="43"/>
      <c r="BB284" s="42"/>
      <c r="BC284" s="43"/>
      <c r="BD284" s="42"/>
      <c r="BE284" s="43"/>
    </row>
    <row r="285" ht="42.0" customHeight="1">
      <c r="A285" s="28" t="s">
        <v>53</v>
      </c>
      <c r="B285" s="29" t="s">
        <v>1644</v>
      </c>
      <c r="C285" s="29"/>
      <c r="D285" s="33"/>
      <c r="E285" s="30" t="s">
        <v>1734</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6"/>
        <v/>
      </c>
      <c r="AJ285" s="40" t="s">
        <v>1735</v>
      </c>
      <c r="AK285" s="46" t="s">
        <v>1736</v>
      </c>
      <c r="AL285" s="42"/>
      <c r="AM285" s="43"/>
      <c r="AN285" s="44"/>
      <c r="AO285" s="43"/>
      <c r="AP285" s="44"/>
      <c r="AQ285" s="43"/>
      <c r="AR285" s="42"/>
      <c r="AS285" s="43"/>
      <c r="AT285" s="42"/>
      <c r="AU285" s="43"/>
      <c r="AV285" s="44" t="s">
        <v>1737</v>
      </c>
      <c r="AW285" s="45" t="s">
        <v>1698</v>
      </c>
      <c r="AX285" s="42"/>
      <c r="AY285" s="43"/>
      <c r="AZ285" s="42"/>
      <c r="BA285" s="43"/>
      <c r="BB285" s="42"/>
      <c r="BC285" s="43"/>
      <c r="BD285" s="42"/>
      <c r="BE285" s="43"/>
    </row>
    <row r="286" ht="42.0" customHeight="1">
      <c r="A286" s="28" t="s">
        <v>53</v>
      </c>
      <c r="B286" s="29" t="s">
        <v>1644</v>
      </c>
      <c r="C286" s="29"/>
      <c r="D286" s="33"/>
      <c r="E286" s="30" t="s">
        <v>1738</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1739</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6"/>
        <v/>
      </c>
      <c r="AJ286" s="40" t="s">
        <v>1740</v>
      </c>
      <c r="AK286" s="46" t="s">
        <v>1741</v>
      </c>
      <c r="AL286" s="42"/>
      <c r="AM286" s="43"/>
      <c r="AN286" s="42"/>
      <c r="AO286" s="43"/>
      <c r="AP286" s="42"/>
      <c r="AQ286" s="43"/>
      <c r="AR286" s="44"/>
      <c r="AS286" s="43"/>
      <c r="AT286" s="44"/>
      <c r="AU286" s="43"/>
      <c r="AV286" s="44" t="s">
        <v>1742</v>
      </c>
      <c r="AW286" s="43" t="s">
        <v>1743</v>
      </c>
      <c r="AX286" s="44" t="s">
        <v>1744</v>
      </c>
      <c r="AY286" s="43" t="s">
        <v>1745</v>
      </c>
      <c r="AZ286" s="44" t="s">
        <v>1746</v>
      </c>
      <c r="BA286" s="43"/>
      <c r="BB286" s="44"/>
      <c r="BC286" s="43"/>
      <c r="BD286" s="44"/>
      <c r="BE286" s="43"/>
    </row>
    <row r="287" ht="42.0" customHeight="1">
      <c r="A287" s="28" t="s">
        <v>53</v>
      </c>
      <c r="B287" s="29" t="s">
        <v>1644</v>
      </c>
      <c r="C287" s="29"/>
      <c r="D287" s="33"/>
      <c r="E287" s="30" t="s">
        <v>1747</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6"/>
        <v/>
      </c>
      <c r="AJ287" s="40" t="s">
        <v>1748</v>
      </c>
      <c r="AK287" s="46" t="s">
        <v>1749</v>
      </c>
      <c r="AL287" s="42"/>
      <c r="AM287" s="43"/>
      <c r="AN287" s="44" t="s">
        <v>991</v>
      </c>
      <c r="AO287" s="45" t="s">
        <v>991</v>
      </c>
      <c r="AP287" s="44" t="s">
        <v>1563</v>
      </c>
      <c r="AQ287" s="45" t="s">
        <v>993</v>
      </c>
      <c r="AR287" s="42"/>
      <c r="AS287" s="43"/>
      <c r="AT287" s="42"/>
      <c r="AU287" s="43"/>
      <c r="AV287" s="44" t="s">
        <v>1737</v>
      </c>
      <c r="AW287" s="45" t="s">
        <v>1698</v>
      </c>
      <c r="AX287" s="42"/>
      <c r="AY287" s="43"/>
      <c r="AZ287" s="42"/>
      <c r="BA287" s="43"/>
      <c r="BB287" s="42"/>
      <c r="BC287" s="43"/>
      <c r="BD287" s="42"/>
      <c r="BE287" s="43"/>
    </row>
    <row r="288" ht="42.0" customHeight="1">
      <c r="A288" s="28" t="s">
        <v>53</v>
      </c>
      <c r="B288" s="29" t="s">
        <v>1644</v>
      </c>
      <c r="C288" s="29"/>
      <c r="D288" s="33"/>
      <c r="E288" s="30" t="s">
        <v>1750</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1751</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6"/>
        <v/>
      </c>
      <c r="AJ288" s="40" t="s">
        <v>1752</v>
      </c>
      <c r="AK288" s="46" t="s">
        <v>1753</v>
      </c>
      <c r="AL288" s="42"/>
      <c r="AM288" s="43"/>
      <c r="AN288" s="44" t="s">
        <v>1754</v>
      </c>
      <c r="AO288" s="45" t="s">
        <v>1754</v>
      </c>
      <c r="AP288" s="44" t="s">
        <v>1755</v>
      </c>
      <c r="AQ288" s="45" t="s">
        <v>1756</v>
      </c>
      <c r="AR288" s="42"/>
      <c r="AS288" s="43"/>
      <c r="AT288" s="42"/>
      <c r="AU288" s="43"/>
      <c r="AV288" s="42"/>
      <c r="AW288" s="43"/>
      <c r="AX288" s="44" t="s">
        <v>1757</v>
      </c>
      <c r="AY288" s="45" t="s">
        <v>1758</v>
      </c>
      <c r="AZ288" s="44" t="s">
        <v>1746</v>
      </c>
      <c r="BA288" s="43"/>
      <c r="BB288" s="42"/>
      <c r="BC288" s="43"/>
      <c r="BD288" s="42"/>
      <c r="BE288" s="43"/>
    </row>
    <row r="289" ht="42.0" customHeight="1">
      <c r="A289" s="28" t="s">
        <v>53</v>
      </c>
      <c r="B289" s="29" t="s">
        <v>1644</v>
      </c>
      <c r="C289" s="29"/>
      <c r="D289" s="33"/>
      <c r="E289" s="30" t="s">
        <v>1759</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6"/>
        <v/>
      </c>
      <c r="AJ289" s="40" t="s">
        <v>1760</v>
      </c>
      <c r="AK289" s="46" t="s">
        <v>1761</v>
      </c>
      <c r="AL289" s="42"/>
      <c r="AM289" s="43"/>
      <c r="AN289" s="44" t="s">
        <v>291</v>
      </c>
      <c r="AO289" s="45" t="s">
        <v>291</v>
      </c>
      <c r="AP289" s="44" t="s">
        <v>1762</v>
      </c>
      <c r="AQ289" s="45" t="s">
        <v>816</v>
      </c>
      <c r="AR289" s="42"/>
      <c r="AS289" s="43"/>
      <c r="AT289" s="42"/>
      <c r="AU289" s="43"/>
      <c r="AV289" s="42"/>
      <c r="AW289" s="43"/>
      <c r="AX289" s="44" t="s">
        <v>1757</v>
      </c>
      <c r="AY289" s="45" t="s">
        <v>1758</v>
      </c>
      <c r="AZ289" s="44" t="s">
        <v>1746</v>
      </c>
      <c r="BA289" s="43"/>
      <c r="BB289" s="42"/>
      <c r="BC289" s="43"/>
      <c r="BD289" s="42"/>
      <c r="BE289" s="43"/>
    </row>
    <row r="290" ht="42.0" customHeight="1">
      <c r="A290" s="28" t="s">
        <v>53</v>
      </c>
      <c r="B290" s="29" t="s">
        <v>1394</v>
      </c>
      <c r="C290" s="29"/>
      <c r="D290" s="28"/>
      <c r="E290" s="30" t="s">
        <v>1763</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1764</v>
      </c>
      <c r="U290" s="29"/>
      <c r="V290" s="29"/>
      <c r="W290" s="29"/>
      <c r="X290" s="29"/>
      <c r="Y290" s="29"/>
      <c r="Z290" s="29"/>
      <c r="AA290" s="37"/>
      <c r="AB290" s="29"/>
      <c r="AC290" s="31" t="str">
        <f t="array" ref="AC290">IFERROR(INDEX(params!$H:$H,MATCH($AB290,params!$G:$G,0)),"")</f>
        <v/>
      </c>
      <c r="AD290" s="51"/>
      <c r="AE290" s="32"/>
      <c r="AF290" s="29"/>
      <c r="AG290" s="4"/>
      <c r="AH290" s="4"/>
      <c r="AI290" s="31" t="str">
        <f t="shared" si="6"/>
        <v/>
      </c>
      <c r="AJ290" s="40" t="s">
        <v>1765</v>
      </c>
      <c r="AK290" s="46" t="s">
        <v>1766</v>
      </c>
      <c r="AL290" s="42"/>
      <c r="AM290" s="43"/>
      <c r="AN290" s="42"/>
      <c r="AO290" s="43"/>
      <c r="AP290" s="42"/>
      <c r="AQ290" s="43"/>
      <c r="AR290" s="42"/>
      <c r="AS290" s="43"/>
      <c r="AT290" s="42"/>
      <c r="AU290" s="43"/>
      <c r="AV290" s="42" t="s">
        <v>1764</v>
      </c>
      <c r="AW290" s="45" t="s">
        <v>1767</v>
      </c>
      <c r="AX290" s="42"/>
      <c r="AY290" s="43"/>
      <c r="AZ290" s="42"/>
      <c r="BA290" s="43"/>
      <c r="BB290" s="42"/>
      <c r="BC290" s="43"/>
      <c r="BD290" s="42"/>
      <c r="BE290" s="43"/>
    </row>
    <row r="291" ht="42.0" customHeight="1">
      <c r="A291" s="28" t="s">
        <v>53</v>
      </c>
      <c r="B291" s="29" t="s">
        <v>1394</v>
      </c>
      <c r="C291" s="29"/>
      <c r="D291" s="33"/>
      <c r="E291" s="30" t="s">
        <v>1768</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1769</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6"/>
        <v/>
      </c>
      <c r="AJ291" s="40" t="s">
        <v>1770</v>
      </c>
      <c r="AK291" s="46" t="s">
        <v>1771</v>
      </c>
      <c r="AL291" s="42"/>
      <c r="AM291" s="43"/>
      <c r="AN291" s="44" t="s">
        <v>1772</v>
      </c>
      <c r="AO291" s="45" t="s">
        <v>1772</v>
      </c>
      <c r="AP291" s="42" t="s">
        <v>1769</v>
      </c>
      <c r="AQ291" s="45" t="s">
        <v>1773</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1774</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1775</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6"/>
        <v/>
      </c>
      <c r="AJ292" s="40" t="s">
        <v>1776</v>
      </c>
      <c r="AK292" s="46" t="s">
        <v>1777</v>
      </c>
      <c r="AL292" s="42"/>
      <c r="AM292" s="43"/>
      <c r="AN292" s="44" t="s">
        <v>1778</v>
      </c>
      <c r="AO292" s="45" t="s">
        <v>1778</v>
      </c>
      <c r="AP292" s="44" t="s">
        <v>1779</v>
      </c>
      <c r="AQ292" s="45" t="s">
        <v>1780</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1781</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1782</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6"/>
        <v>animal</v>
      </c>
      <c r="AJ293" s="40" t="s">
        <v>1783</v>
      </c>
      <c r="AK293" s="46" t="s">
        <v>1784</v>
      </c>
      <c r="AL293" s="44" t="s">
        <v>1785</v>
      </c>
      <c r="AM293" s="45" t="s">
        <v>1785</v>
      </c>
      <c r="AN293" s="44" t="s">
        <v>1786</v>
      </c>
      <c r="AO293" s="45" t="s">
        <v>1786</v>
      </c>
      <c r="AP293" s="42" t="s">
        <v>1782</v>
      </c>
      <c r="AQ293" s="45" t="s">
        <v>1787</v>
      </c>
      <c r="AR293" s="42"/>
      <c r="AS293" s="43"/>
      <c r="AT293" s="42"/>
      <c r="AU293" s="43"/>
      <c r="AV293" s="42"/>
      <c r="AW293" s="43"/>
      <c r="AX293" s="42" t="s">
        <v>1052</v>
      </c>
      <c r="AY293" s="45" t="s">
        <v>1788</v>
      </c>
      <c r="AZ293" s="42" t="s">
        <v>1789</v>
      </c>
      <c r="BA293" s="45" t="s">
        <v>1789</v>
      </c>
      <c r="BB293" s="42"/>
      <c r="BC293" s="43"/>
      <c r="BD293" s="42"/>
      <c r="BE293" s="43"/>
    </row>
    <row r="294" ht="42.0" customHeight="1">
      <c r="A294" s="28" t="s">
        <v>53</v>
      </c>
      <c r="B294" s="29" t="s">
        <v>1394</v>
      </c>
      <c r="C294" s="29"/>
      <c r="D294" s="33"/>
      <c r="E294" s="30" t="s">
        <v>1790</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1791</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6"/>
        <v/>
      </c>
      <c r="AJ294" s="40" t="s">
        <v>1792</v>
      </c>
      <c r="AK294" s="46" t="s">
        <v>1793</v>
      </c>
      <c r="AL294" s="42"/>
      <c r="AM294" s="43"/>
      <c r="AN294" s="44" t="s">
        <v>1794</v>
      </c>
      <c r="AO294" s="45" t="s">
        <v>1794</v>
      </c>
      <c r="AP294" s="44" t="s">
        <v>1795</v>
      </c>
      <c r="AQ294" s="45" t="s">
        <v>1796</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1797</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1798</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6"/>
        <v/>
      </c>
      <c r="AJ295" s="40" t="s">
        <v>1799</v>
      </c>
      <c r="AK295" s="46" t="s">
        <v>1800</v>
      </c>
      <c r="AL295" s="42"/>
      <c r="AM295" s="43"/>
      <c r="AN295" s="44" t="s">
        <v>1801</v>
      </c>
      <c r="AO295" s="45" t="s">
        <v>1801</v>
      </c>
      <c r="AP295" s="44" t="s">
        <v>1802</v>
      </c>
      <c r="AQ295" s="45" t="s">
        <v>1803</v>
      </c>
      <c r="AR295" s="44"/>
      <c r="AS295" s="45"/>
      <c r="AT295" s="44"/>
      <c r="AU295" s="45"/>
      <c r="AV295" s="44" t="s">
        <v>782</v>
      </c>
      <c r="AW295" s="45" t="s">
        <v>785</v>
      </c>
      <c r="AX295" s="44"/>
      <c r="AY295" s="45"/>
      <c r="AZ295" s="44"/>
      <c r="BA295" s="45"/>
      <c r="BB295" s="44" t="s">
        <v>1804</v>
      </c>
      <c r="BC295" s="45"/>
      <c r="BD295" s="44"/>
      <c r="BE295" s="45"/>
    </row>
    <row r="296" ht="42.0" customHeight="1">
      <c r="A296" s="28" t="s">
        <v>53</v>
      </c>
      <c r="B296" s="29" t="s">
        <v>1394</v>
      </c>
      <c r="C296" s="29"/>
      <c r="D296" s="33"/>
      <c r="E296" s="30" t="s">
        <v>1805</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1806</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6"/>
        <v/>
      </c>
      <c r="AJ296" s="40" t="s">
        <v>1807</v>
      </c>
      <c r="AK296" s="46" t="s">
        <v>1808</v>
      </c>
      <c r="AL296" s="42"/>
      <c r="AM296" s="43"/>
      <c r="AN296" s="44" t="s">
        <v>858</v>
      </c>
      <c r="AO296" s="45" t="s">
        <v>858</v>
      </c>
      <c r="AP296" s="44" t="s">
        <v>859</v>
      </c>
      <c r="AQ296" s="45" t="s">
        <v>1809</v>
      </c>
      <c r="AR296" s="44"/>
      <c r="AS296" s="43"/>
      <c r="AT296" s="44"/>
      <c r="AU296" s="43"/>
      <c r="AV296" s="44" t="s">
        <v>1810</v>
      </c>
      <c r="AW296" s="45" t="s">
        <v>1811</v>
      </c>
      <c r="AX296" s="44"/>
      <c r="AY296" s="43"/>
      <c r="AZ296" s="44"/>
      <c r="BA296" s="43"/>
      <c r="BB296" s="44"/>
      <c r="BC296" s="43"/>
      <c r="BD296" s="44"/>
      <c r="BE296" s="43"/>
    </row>
    <row r="297" ht="42.0" customHeight="1">
      <c r="A297" s="28" t="s">
        <v>56</v>
      </c>
      <c r="B297" s="29" t="s">
        <v>1394</v>
      </c>
      <c r="C297" s="29"/>
      <c r="D297" s="28" t="s">
        <v>1812</v>
      </c>
      <c r="E297" s="30" t="s">
        <v>1813</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1814</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6"/>
        <v/>
      </c>
      <c r="AJ297" s="40" t="s">
        <v>1815</v>
      </c>
      <c r="AK297" s="46" t="s">
        <v>1816</v>
      </c>
      <c r="AL297" s="42"/>
      <c r="AM297" s="43"/>
      <c r="AN297" s="44" t="s">
        <v>922</v>
      </c>
      <c r="AO297" s="45" t="s">
        <v>922</v>
      </c>
      <c r="AP297" s="44" t="s">
        <v>923</v>
      </c>
      <c r="AQ297" s="45" t="s">
        <v>924</v>
      </c>
      <c r="AR297" s="42"/>
      <c r="AS297" s="43"/>
      <c r="AT297" s="42"/>
      <c r="AU297" s="43"/>
      <c r="AV297" s="42" t="s">
        <v>1817</v>
      </c>
      <c r="AW297" s="45" t="s">
        <v>1818</v>
      </c>
      <c r="AX297" s="42"/>
      <c r="AY297" s="43"/>
      <c r="AZ297" s="42"/>
      <c r="BA297" s="43"/>
      <c r="BB297" s="42"/>
      <c r="BC297" s="43"/>
      <c r="BD297" s="42"/>
      <c r="BE297" s="43"/>
    </row>
    <row r="298" ht="42.0" customHeight="1">
      <c r="A298" s="28" t="s">
        <v>53</v>
      </c>
      <c r="B298" s="29" t="s">
        <v>1394</v>
      </c>
      <c r="C298" s="29"/>
      <c r="D298" s="28"/>
      <c r="E298" s="30" t="s">
        <v>1819</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1820</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6"/>
        <v/>
      </c>
      <c r="AJ298" s="40" t="s">
        <v>1821</v>
      </c>
      <c r="AK298" s="46" t="s">
        <v>1822</v>
      </c>
      <c r="AL298" s="42"/>
      <c r="AM298" s="43"/>
      <c r="AN298" s="44" t="s">
        <v>1823</v>
      </c>
      <c r="AO298" s="45" t="s">
        <v>1824</v>
      </c>
      <c r="AP298" s="44" t="s">
        <v>1825</v>
      </c>
      <c r="AQ298" s="45" t="s">
        <v>1826</v>
      </c>
      <c r="AR298" s="44"/>
      <c r="AS298" s="45"/>
      <c r="AT298" s="44"/>
      <c r="AU298" s="45"/>
      <c r="AV298" s="44"/>
      <c r="AW298" s="45"/>
      <c r="AX298" s="44"/>
      <c r="AY298" s="45"/>
      <c r="AZ298" s="44"/>
      <c r="BA298" s="45"/>
      <c r="BB298" s="44" t="s">
        <v>1827</v>
      </c>
      <c r="BC298" s="45"/>
      <c r="BD298" s="44"/>
      <c r="BE298" s="45"/>
    </row>
    <row r="299" ht="33.75" customHeight="1">
      <c r="A299" s="28" t="s">
        <v>53</v>
      </c>
      <c r="B299" s="29" t="s">
        <v>1394</v>
      </c>
      <c r="C299" s="29"/>
      <c r="D299" s="28"/>
      <c r="E299" s="30" t="s">
        <v>1828</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1829</v>
      </c>
      <c r="U299" s="29"/>
      <c r="V299" s="29"/>
      <c r="W299" s="29"/>
      <c r="X299" s="29"/>
      <c r="Y299" s="29"/>
      <c r="Z299" s="29"/>
      <c r="AA299" s="37"/>
      <c r="AB299" s="29"/>
      <c r="AC299" s="31" t="str">
        <f t="array" ref="AC299">IFERROR(INDEX(params!$H:$H,MATCH($AB299,params!$G:$G,0)),"")</f>
        <v/>
      </c>
      <c r="AD299" s="51"/>
      <c r="AE299" s="32"/>
      <c r="AF299" s="29"/>
      <c r="AG299" s="4"/>
      <c r="AH299" s="4"/>
      <c r="AI299" s="31" t="str">
        <f t="shared" si="6"/>
        <v/>
      </c>
      <c r="AJ299" s="40" t="s">
        <v>1830</v>
      </c>
      <c r="AK299" s="46" t="s">
        <v>1831</v>
      </c>
      <c r="AL299" s="42"/>
      <c r="AM299" s="43"/>
      <c r="AN299" s="42"/>
      <c r="AO299" s="43"/>
      <c r="AP299" s="42"/>
      <c r="AQ299" s="43"/>
      <c r="AR299" s="42"/>
      <c r="AS299" s="43"/>
      <c r="AT299" s="42"/>
      <c r="AU299" s="43"/>
      <c r="AV299" s="42" t="s">
        <v>1829</v>
      </c>
      <c r="AW299" s="45" t="s">
        <v>1832</v>
      </c>
      <c r="AX299" s="42"/>
      <c r="AY299" s="43"/>
      <c r="AZ299" s="42"/>
      <c r="BA299" s="43"/>
      <c r="BB299" s="42"/>
      <c r="BC299" s="43"/>
      <c r="BD299" s="42"/>
      <c r="BE299" s="43"/>
    </row>
    <row r="300" ht="33.75" customHeight="1">
      <c r="A300" s="28" t="s">
        <v>53</v>
      </c>
      <c r="B300" s="29" t="s">
        <v>1394</v>
      </c>
      <c r="C300" s="29"/>
      <c r="D300" s="28"/>
      <c r="E300" s="30" t="s">
        <v>1833</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1834</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6"/>
        <v>microbe</v>
      </c>
      <c r="AJ300" s="40" t="s">
        <v>1835</v>
      </c>
      <c r="AK300" s="46" t="s">
        <v>1836</v>
      </c>
      <c r="AL300" s="42"/>
      <c r="AM300" s="43"/>
      <c r="AN300" s="44" t="s">
        <v>1837</v>
      </c>
      <c r="AO300" s="45" t="s">
        <v>1838</v>
      </c>
      <c r="AP300" s="42" t="s">
        <v>1834</v>
      </c>
      <c r="AQ300" s="45" t="s">
        <v>1839</v>
      </c>
      <c r="AR300" s="42"/>
      <c r="AS300" s="43"/>
      <c r="AT300" s="42"/>
      <c r="AU300" s="43"/>
      <c r="AV300" s="42"/>
      <c r="AW300" s="43"/>
      <c r="AX300" s="42"/>
      <c r="AY300" s="43"/>
      <c r="AZ300" s="42"/>
      <c r="BA300" s="43"/>
      <c r="BB300" s="44" t="s">
        <v>1840</v>
      </c>
      <c r="BC300" s="45" t="s">
        <v>1840</v>
      </c>
      <c r="BD300" s="44" t="s">
        <v>1841</v>
      </c>
      <c r="BE300" s="45" t="s">
        <v>1841</v>
      </c>
    </row>
    <row r="301" ht="37.5" customHeight="1">
      <c r="A301" s="28" t="s">
        <v>53</v>
      </c>
      <c r="B301" s="29" t="s">
        <v>1394</v>
      </c>
      <c r="C301" s="29"/>
      <c r="D301" s="33"/>
      <c r="E301" s="34" t="s">
        <v>1842</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1843</v>
      </c>
      <c r="U301" s="37" t="s">
        <v>167</v>
      </c>
      <c r="V301" s="29"/>
      <c r="W301" s="29"/>
      <c r="X301" s="29"/>
      <c r="Y301" s="29"/>
      <c r="Z301" s="29"/>
      <c r="AA301" s="37"/>
      <c r="AB301" s="29"/>
      <c r="AC301" s="31"/>
      <c r="AD301" s="51"/>
      <c r="AE301" s="32"/>
      <c r="AF301" s="37" t="s">
        <v>76</v>
      </c>
      <c r="AG301" s="4"/>
      <c r="AH301" s="4"/>
      <c r="AI301" s="31" t="str">
        <f t="shared" ref="AI301:AI307" si="7">IFERROR(LEFT(AF301&amp;IF(AF301&lt;&gt;"",",","")&amp;AG301&amp;IF(AG301&lt;&gt;"",",","")&amp;AH301&amp;IF(AH301&lt;&gt;"",",",""),LEN(AF301&amp;IF(AF301&lt;&gt;"",",","")&amp;AG301&amp;IF(AG301&lt;&gt;"",",","")&amp;AH301&amp;IF(AH301&lt;&gt;"",",",""))-1),"")</f>
        <v>animal</v>
      </c>
      <c r="AJ301" s="40" t="s">
        <v>1844</v>
      </c>
      <c r="AK301" s="41" t="s">
        <v>1844</v>
      </c>
      <c r="AL301" s="44" t="s">
        <v>354</v>
      </c>
      <c r="AM301" s="45" t="s">
        <v>354</v>
      </c>
      <c r="AN301" s="44" t="s">
        <v>1845</v>
      </c>
      <c r="AO301" s="45" t="s">
        <v>1845</v>
      </c>
      <c r="AP301" s="42" t="s">
        <v>1843</v>
      </c>
      <c r="AQ301" s="43"/>
      <c r="AR301" s="42"/>
      <c r="AS301" s="43"/>
      <c r="AT301" s="42"/>
      <c r="AU301" s="43"/>
      <c r="AV301" s="42"/>
      <c r="AW301" s="43"/>
      <c r="AX301" s="42"/>
      <c r="AY301" s="43"/>
      <c r="AZ301" s="42"/>
      <c r="BA301" s="43"/>
      <c r="BB301" s="42"/>
      <c r="BC301" s="43"/>
      <c r="BD301" s="42"/>
      <c r="BE301" s="43"/>
    </row>
    <row r="302" ht="37.5" customHeight="1">
      <c r="A302" s="28" t="s">
        <v>56</v>
      </c>
      <c r="B302" s="29" t="s">
        <v>1394</v>
      </c>
      <c r="C302" s="29"/>
      <c r="D302" s="33"/>
      <c r="E302" s="34" t="s">
        <v>1846</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1843</v>
      </c>
      <c r="U302" s="37" t="s">
        <v>167</v>
      </c>
      <c r="V302" s="29"/>
      <c r="W302" s="29"/>
      <c r="X302" s="29"/>
      <c r="Y302" s="29"/>
      <c r="Z302" s="29"/>
      <c r="AA302" s="37"/>
      <c r="AB302" s="29"/>
      <c r="AC302" s="31"/>
      <c r="AD302" s="51"/>
      <c r="AE302" s="32"/>
      <c r="AF302" s="37" t="s">
        <v>76</v>
      </c>
      <c r="AG302" s="4"/>
      <c r="AH302" s="4"/>
      <c r="AI302" s="31" t="str">
        <f t="shared" si="7"/>
        <v>animal</v>
      </c>
      <c r="AJ302" s="49" t="s">
        <v>1847</v>
      </c>
      <c r="AK302" s="46" t="s">
        <v>1847</v>
      </c>
      <c r="AL302" s="44" t="s">
        <v>354</v>
      </c>
      <c r="AM302" s="45" t="s">
        <v>354</v>
      </c>
      <c r="AN302" s="44" t="s">
        <v>1845</v>
      </c>
      <c r="AO302" s="45" t="s">
        <v>1845</v>
      </c>
      <c r="AP302" s="42" t="s">
        <v>1843</v>
      </c>
      <c r="AQ302" s="43"/>
      <c r="AR302" s="42"/>
      <c r="AS302" s="43"/>
      <c r="AT302" s="42"/>
      <c r="AU302" s="43"/>
      <c r="AV302" s="42"/>
      <c r="AW302" s="43"/>
      <c r="AX302" s="42"/>
      <c r="AY302" s="43"/>
      <c r="AZ302" s="42"/>
      <c r="BA302" s="43"/>
      <c r="BB302" s="42"/>
      <c r="BC302" s="43"/>
      <c r="BD302" s="42"/>
      <c r="BE302" s="43"/>
    </row>
    <row r="303" ht="33.75" customHeight="1">
      <c r="A303" s="28" t="s">
        <v>53</v>
      </c>
      <c r="B303" s="29" t="s">
        <v>1394</v>
      </c>
      <c r="C303" s="29"/>
      <c r="D303" s="28"/>
      <c r="E303" s="34" t="s">
        <v>1848</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1849</v>
      </c>
      <c r="U303" s="37" t="s">
        <v>179</v>
      </c>
      <c r="V303" s="29"/>
      <c r="W303" s="29"/>
      <c r="X303" s="29"/>
      <c r="Y303" s="29"/>
      <c r="Z303" s="29"/>
      <c r="AA303" s="37"/>
      <c r="AB303" s="29"/>
      <c r="AC303" s="31"/>
      <c r="AD303" s="51"/>
      <c r="AE303" s="32"/>
      <c r="AF303" s="29"/>
      <c r="AG303" s="4"/>
      <c r="AH303" s="4"/>
      <c r="AI303" s="31" t="str">
        <f t="shared" si="7"/>
        <v/>
      </c>
      <c r="AJ303" s="40" t="s">
        <v>1850</v>
      </c>
      <c r="AK303" s="41" t="s">
        <v>1850</v>
      </c>
      <c r="AL303" s="42"/>
      <c r="AM303" s="43"/>
      <c r="AN303" s="44" t="s">
        <v>1851</v>
      </c>
      <c r="AO303" s="45" t="s">
        <v>1851</v>
      </c>
      <c r="AP303" s="42" t="s">
        <v>1849</v>
      </c>
      <c r="AQ303" s="43"/>
      <c r="AR303" s="42"/>
      <c r="AS303" s="43"/>
      <c r="AT303" s="42"/>
      <c r="AU303" s="43"/>
      <c r="AV303" s="42"/>
      <c r="AW303" s="43"/>
      <c r="AX303" s="42"/>
      <c r="AY303" s="43"/>
      <c r="AZ303" s="42"/>
      <c r="BA303" s="43"/>
      <c r="BB303" s="42" t="s">
        <v>1852</v>
      </c>
      <c r="BC303" s="43"/>
      <c r="BD303" s="42"/>
      <c r="BE303" s="43"/>
    </row>
    <row r="304" ht="33.75" customHeight="1">
      <c r="A304" s="28" t="s">
        <v>53</v>
      </c>
      <c r="B304" s="29" t="s">
        <v>1394</v>
      </c>
      <c r="C304" s="29"/>
      <c r="D304" s="28"/>
      <c r="E304" s="34" t="s">
        <v>1853</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1854</v>
      </c>
      <c r="U304" s="37" t="s">
        <v>167</v>
      </c>
      <c r="V304" s="29"/>
      <c r="W304" s="29"/>
      <c r="X304" s="29"/>
      <c r="Y304" s="29"/>
      <c r="Z304" s="29"/>
      <c r="AA304" s="37"/>
      <c r="AB304" s="29"/>
      <c r="AC304" s="31"/>
      <c r="AD304" s="51"/>
      <c r="AE304" s="32"/>
      <c r="AF304" s="29"/>
      <c r="AG304" s="4"/>
      <c r="AH304" s="4"/>
      <c r="AI304" s="31" t="str">
        <f t="shared" si="7"/>
        <v/>
      </c>
      <c r="AJ304" s="40" t="s">
        <v>1855</v>
      </c>
      <c r="AK304" s="41" t="s">
        <v>1855</v>
      </c>
      <c r="AL304" s="42"/>
      <c r="AM304" s="43"/>
      <c r="AN304" s="44" t="s">
        <v>1856</v>
      </c>
      <c r="AO304" s="45" t="s">
        <v>1856</v>
      </c>
      <c r="AP304" s="42" t="s">
        <v>1854</v>
      </c>
      <c r="AQ304" s="43"/>
      <c r="AR304" s="42"/>
      <c r="AS304" s="43"/>
      <c r="AT304" s="42"/>
      <c r="AU304" s="43"/>
      <c r="AV304" s="44" t="s">
        <v>1857</v>
      </c>
      <c r="AW304" s="43"/>
      <c r="AX304" s="42"/>
      <c r="AY304" s="43"/>
      <c r="AZ304" s="42"/>
      <c r="BA304" s="43"/>
      <c r="BB304" s="42"/>
      <c r="BC304" s="43"/>
      <c r="BD304" s="42"/>
      <c r="BE304" s="43"/>
    </row>
    <row r="305" ht="33.75" customHeight="1">
      <c r="A305" s="28" t="s">
        <v>56</v>
      </c>
      <c r="B305" s="29" t="s">
        <v>1394</v>
      </c>
      <c r="C305" s="29"/>
      <c r="D305" s="28" t="s">
        <v>1858</v>
      </c>
      <c r="E305" s="34" t="s">
        <v>1859</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1860</v>
      </c>
      <c r="U305" s="37" t="s">
        <v>167</v>
      </c>
      <c r="V305" s="29"/>
      <c r="W305" s="29"/>
      <c r="X305" s="29"/>
      <c r="Y305" s="29"/>
      <c r="Z305" s="29"/>
      <c r="AA305" s="37"/>
      <c r="AB305" s="29"/>
      <c r="AC305" s="31"/>
      <c r="AD305" s="51"/>
      <c r="AE305" s="32"/>
      <c r="AF305" s="29"/>
      <c r="AG305" s="4"/>
      <c r="AH305" s="4"/>
      <c r="AI305" s="31" t="str">
        <f t="shared" si="7"/>
        <v/>
      </c>
      <c r="AJ305" s="40" t="s">
        <v>1861</v>
      </c>
      <c r="AK305" s="41" t="s">
        <v>1861</v>
      </c>
      <c r="AL305" s="42"/>
      <c r="AM305" s="43"/>
      <c r="AN305" s="44" t="s">
        <v>1862</v>
      </c>
      <c r="AO305" s="45" t="s">
        <v>1862</v>
      </c>
      <c r="AP305" s="42" t="s">
        <v>1860</v>
      </c>
      <c r="AQ305" s="43"/>
      <c r="AR305" s="42"/>
      <c r="AS305" s="43"/>
      <c r="AT305" s="42"/>
      <c r="AU305" s="43"/>
      <c r="AV305" s="44" t="s">
        <v>1863</v>
      </c>
      <c r="AW305" s="43"/>
      <c r="AX305" s="42"/>
      <c r="AY305" s="43"/>
      <c r="AZ305" s="42"/>
      <c r="BA305" s="43"/>
      <c r="BB305" s="42"/>
      <c r="BC305" s="43"/>
      <c r="BD305" s="42"/>
      <c r="BE305" s="43"/>
    </row>
    <row r="306" ht="33.75" customHeight="1">
      <c r="A306" s="28" t="s">
        <v>53</v>
      </c>
      <c r="B306" s="29" t="s">
        <v>1394</v>
      </c>
      <c r="C306" s="29"/>
      <c r="D306" s="28"/>
      <c r="E306" s="34" t="s">
        <v>1864</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1865</v>
      </c>
      <c r="U306" s="37" t="s">
        <v>167</v>
      </c>
      <c r="V306" s="29"/>
      <c r="W306" s="29"/>
      <c r="X306" s="29"/>
      <c r="Y306" s="29"/>
      <c r="Z306" s="29"/>
      <c r="AA306" s="37"/>
      <c r="AB306" s="29"/>
      <c r="AC306" s="31"/>
      <c r="AD306" s="51"/>
      <c r="AE306" s="32"/>
      <c r="AF306" s="29"/>
      <c r="AG306" s="4"/>
      <c r="AH306" s="4"/>
      <c r="AI306" s="31" t="str">
        <f t="shared" si="7"/>
        <v/>
      </c>
      <c r="AJ306" s="40" t="s">
        <v>1866</v>
      </c>
      <c r="AK306" s="41" t="s">
        <v>1866</v>
      </c>
      <c r="AL306" s="42"/>
      <c r="AM306" s="43"/>
      <c r="AN306" s="44" t="s">
        <v>1867</v>
      </c>
      <c r="AO306" s="45" t="s">
        <v>1867</v>
      </c>
      <c r="AP306" s="42" t="s">
        <v>1865</v>
      </c>
      <c r="AQ306" s="43"/>
      <c r="AR306" s="42"/>
      <c r="AS306" s="43"/>
      <c r="AT306" s="42"/>
      <c r="AU306" s="43"/>
      <c r="AV306" s="44" t="s">
        <v>1868</v>
      </c>
      <c r="AW306" s="43"/>
      <c r="AX306" s="42"/>
      <c r="AY306" s="43"/>
      <c r="AZ306" s="42"/>
      <c r="BA306" s="43"/>
      <c r="BB306" s="42"/>
      <c r="BC306" s="43"/>
      <c r="BD306" s="42"/>
      <c r="BE306" s="43"/>
    </row>
    <row r="307" ht="42.0" customHeight="1">
      <c r="A307" s="28" t="s">
        <v>53</v>
      </c>
      <c r="B307" s="29" t="s">
        <v>1394</v>
      </c>
      <c r="C307" s="29"/>
      <c r="D307" s="33"/>
      <c r="E307" s="34" t="s">
        <v>1869</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1870</v>
      </c>
      <c r="U307" s="37" t="s">
        <v>167</v>
      </c>
      <c r="V307" s="29"/>
      <c r="W307" s="29"/>
      <c r="X307" s="29"/>
      <c r="Y307" s="29"/>
      <c r="Z307" s="29"/>
      <c r="AA307" s="37"/>
      <c r="AB307" s="29"/>
      <c r="AC307" s="31"/>
      <c r="AD307" s="51"/>
      <c r="AE307" s="32"/>
      <c r="AF307" s="29"/>
      <c r="AG307" s="4"/>
      <c r="AH307" s="4"/>
      <c r="AI307" s="31" t="str">
        <f t="shared" si="7"/>
        <v/>
      </c>
      <c r="AJ307" s="40" t="s">
        <v>1871</v>
      </c>
      <c r="AK307" s="41" t="s">
        <v>1871</v>
      </c>
      <c r="AL307" s="42"/>
      <c r="AM307" s="43"/>
      <c r="AN307" s="44" t="s">
        <v>1872</v>
      </c>
      <c r="AO307" s="45" t="s">
        <v>1872</v>
      </c>
      <c r="AP307" s="42" t="s">
        <v>1870</v>
      </c>
      <c r="AQ307" s="43"/>
      <c r="AR307" s="42"/>
      <c r="AS307" s="43"/>
      <c r="AT307" s="42"/>
      <c r="AU307" s="43"/>
      <c r="AV307" s="44" t="s">
        <v>1873</v>
      </c>
      <c r="AW307" s="43"/>
      <c r="AX307" s="42"/>
      <c r="AY307" s="43"/>
      <c r="AZ307" s="42"/>
      <c r="BA307" s="43"/>
      <c r="BB307" s="42"/>
      <c r="BC307" s="43"/>
      <c r="BD307" s="42"/>
      <c r="BE307" s="43"/>
    </row>
    <row r="308" ht="33.75" customHeight="1">
      <c r="A308" s="28" t="s">
        <v>58</v>
      </c>
      <c r="B308" s="29" t="s">
        <v>1394</v>
      </c>
      <c r="C308" s="29"/>
      <c r="D308" s="28" t="s">
        <v>1645</v>
      </c>
      <c r="E308" s="30" t="s">
        <v>1874</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1875</v>
      </c>
      <c r="U308" s="29"/>
      <c r="V308" s="29"/>
      <c r="W308" s="29"/>
      <c r="X308" s="29"/>
      <c r="Y308" s="29"/>
      <c r="Z308" s="29"/>
      <c r="AA308" s="37"/>
      <c r="AB308" s="29"/>
      <c r="AC308" s="31" t="str">
        <f t="array" ref="AC308">IFERROR(INDEX(params!$H:$H,MATCH($AB308,params!$G:$G,0)),"")</f>
        <v/>
      </c>
      <c r="AD308" s="51"/>
      <c r="AE308" s="32"/>
      <c r="AF308" s="29"/>
      <c r="AG308" s="4"/>
      <c r="AH308" s="4"/>
      <c r="AI308" s="31" t="str">
        <f t="shared" ref="AI308:AI320" si="8">iferror(left(AF308&amp;if(AF308&lt;&gt;"",",","")&amp;AG308&amp;if(AG308&lt;&gt;"",",","")&amp;AH308&amp;if(AH308&lt;&gt;"",",",""),len(AF308&amp;if(AF308&lt;&gt;"",",","")&amp;AG308&amp;if(AG308&lt;&gt;"",",","")&amp;AH308&amp;if(AH308&lt;&gt;"",",",""))-1),"")</f>
        <v/>
      </c>
      <c r="AJ308" s="49" t="s">
        <v>1876</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56</v>
      </c>
      <c r="B309" s="29" t="s">
        <v>1394</v>
      </c>
      <c r="C309" s="29"/>
      <c r="D309" s="28" t="s">
        <v>1521</v>
      </c>
      <c r="E309" s="30" t="s">
        <v>1877</v>
      </c>
      <c r="F309" s="31" t="str">
        <f t="shared" si="1"/>
        <v>Bacterial Aggregates</v>
      </c>
      <c r="G309" s="30" t="s">
        <v>1878</v>
      </c>
      <c r="H309" s="30" t="s">
        <v>1878</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8"/>
        <v>microbe</v>
      </c>
      <c r="AJ309" s="40" t="s">
        <v>1879</v>
      </c>
      <c r="AK309" s="46" t="s">
        <v>1880</v>
      </c>
      <c r="AL309" s="42"/>
      <c r="AM309" s="43"/>
      <c r="AN309" s="44" t="s">
        <v>1881</v>
      </c>
      <c r="AO309" s="45" t="s">
        <v>1881</v>
      </c>
      <c r="AP309" s="44" t="s">
        <v>1882</v>
      </c>
      <c r="AQ309" s="45" t="s">
        <v>1883</v>
      </c>
      <c r="AR309" s="44"/>
      <c r="AS309" s="45"/>
      <c r="AT309" s="44"/>
      <c r="AU309" s="45"/>
      <c r="AV309" s="44"/>
      <c r="AW309" s="45"/>
      <c r="AX309" s="44"/>
      <c r="AY309" s="45"/>
      <c r="AZ309" s="44"/>
      <c r="BA309" s="45"/>
      <c r="BB309" s="44"/>
      <c r="BC309" s="45"/>
      <c r="BD309" s="44"/>
      <c r="BE309" s="45"/>
    </row>
    <row r="310" ht="33.75" customHeight="1">
      <c r="A310" s="28" t="s">
        <v>56</v>
      </c>
      <c r="B310" s="29" t="s">
        <v>1394</v>
      </c>
      <c r="C310" s="29"/>
      <c r="D310" s="28" t="s">
        <v>1521</v>
      </c>
      <c r="E310" s="30" t="s">
        <v>1884</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1885</v>
      </c>
      <c r="U310" s="37" t="s">
        <v>179</v>
      </c>
      <c r="V310" s="29"/>
      <c r="W310" s="37"/>
      <c r="X310" s="29"/>
      <c r="Y310" s="29"/>
      <c r="Z310" s="29"/>
      <c r="AA310" s="37"/>
      <c r="AB310" s="29"/>
      <c r="AC310" s="31" t="str">
        <f t="array" ref="AC310">IFERROR(INDEX(params!$H:$H,MATCH($AB310,params!$G:$G,0)),"")</f>
        <v/>
      </c>
      <c r="AD310" s="51"/>
      <c r="AE310" s="32"/>
      <c r="AF310" s="37"/>
      <c r="AG310" s="37"/>
      <c r="AH310" s="29"/>
      <c r="AI310" s="31" t="str">
        <f t="shared" si="8"/>
        <v/>
      </c>
      <c r="AJ310" s="40" t="s">
        <v>1886</v>
      </c>
      <c r="AK310" s="46" t="s">
        <v>1887</v>
      </c>
      <c r="AL310" s="42"/>
      <c r="AM310" s="43"/>
      <c r="AN310" s="44" t="s">
        <v>1888</v>
      </c>
      <c r="AO310" s="45" t="s">
        <v>1888</v>
      </c>
      <c r="AP310" s="44" t="s">
        <v>1889</v>
      </c>
      <c r="AQ310" s="45" t="s">
        <v>1890</v>
      </c>
      <c r="AR310" s="44"/>
      <c r="AS310" s="45"/>
      <c r="AT310" s="44"/>
      <c r="AU310" s="45"/>
      <c r="AV310" s="44"/>
      <c r="AW310" s="45"/>
      <c r="AX310" s="44"/>
      <c r="AY310" s="45"/>
      <c r="AZ310" s="44"/>
      <c r="BA310" s="45"/>
      <c r="BB310" s="44" t="s">
        <v>1891</v>
      </c>
      <c r="BC310" s="45"/>
      <c r="BD310" s="44"/>
      <c r="BE310" s="45"/>
    </row>
    <row r="311" ht="33.75" customHeight="1">
      <c r="A311" s="28" t="s">
        <v>53</v>
      </c>
      <c r="B311" s="29" t="s">
        <v>1394</v>
      </c>
      <c r="C311" s="29"/>
      <c r="D311" s="28"/>
      <c r="E311" s="30" t="s">
        <v>1892</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1893</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8"/>
        <v/>
      </c>
      <c r="AJ311" s="40" t="s">
        <v>1894</v>
      </c>
      <c r="AK311" s="46" t="s">
        <v>1895</v>
      </c>
      <c r="AL311" s="42"/>
      <c r="AM311" s="43"/>
      <c r="AN311" s="44" t="s">
        <v>1896</v>
      </c>
      <c r="AO311" s="45" t="s">
        <v>1896</v>
      </c>
      <c r="AP311" s="44" t="s">
        <v>1897</v>
      </c>
      <c r="AQ311" s="45" t="s">
        <v>1898</v>
      </c>
      <c r="AR311" s="44"/>
      <c r="AS311" s="45"/>
      <c r="AT311" s="44"/>
      <c r="AU311" s="45"/>
      <c r="AV311" s="44"/>
      <c r="AW311" s="45"/>
      <c r="AX311" s="44"/>
      <c r="AY311" s="45"/>
      <c r="AZ311" s="44"/>
      <c r="BA311" s="45"/>
      <c r="BB311" s="44" t="s">
        <v>1899</v>
      </c>
      <c r="BC311" s="45"/>
      <c r="BD311" s="44"/>
      <c r="BE311" s="45"/>
    </row>
    <row r="312" ht="33.75" customHeight="1">
      <c r="A312" s="28" t="s">
        <v>53</v>
      </c>
      <c r="B312" s="29" t="s">
        <v>1394</v>
      </c>
      <c r="C312" s="29"/>
      <c r="D312" s="33"/>
      <c r="E312" s="30" t="s">
        <v>1900</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1901</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8"/>
        <v/>
      </c>
      <c r="AJ312" s="40" t="s">
        <v>1876</v>
      </c>
      <c r="AK312" s="46" t="s">
        <v>1902</v>
      </c>
      <c r="AL312" s="42"/>
      <c r="AM312" s="43"/>
      <c r="AN312" s="44" t="s">
        <v>1903</v>
      </c>
      <c r="AO312" s="45" t="s">
        <v>1903</v>
      </c>
      <c r="AP312" s="44" t="s">
        <v>1901</v>
      </c>
      <c r="AQ312" s="45" t="s">
        <v>1904</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1905</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1906</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8"/>
        <v/>
      </c>
      <c r="AJ313" s="40" t="s">
        <v>1907</v>
      </c>
      <c r="AK313" s="46" t="s">
        <v>1908</v>
      </c>
      <c r="AL313" s="44"/>
      <c r="AM313" s="43"/>
      <c r="AN313" s="44" t="s">
        <v>1909</v>
      </c>
      <c r="AO313" s="45" t="s">
        <v>1909</v>
      </c>
      <c r="AP313" s="44" t="s">
        <v>1906</v>
      </c>
      <c r="AQ313" s="45" t="s">
        <v>1910</v>
      </c>
      <c r="AR313" s="42"/>
      <c r="AS313" s="43"/>
      <c r="AT313" s="42"/>
      <c r="AU313" s="43"/>
      <c r="AV313" s="42"/>
      <c r="AW313" s="43"/>
      <c r="AX313" s="42"/>
      <c r="AY313" s="43"/>
      <c r="AZ313" s="42"/>
      <c r="BA313" s="43"/>
      <c r="BB313" s="44" t="s">
        <v>1909</v>
      </c>
      <c r="BC313" s="43"/>
      <c r="BD313" s="42"/>
      <c r="BE313" s="43"/>
    </row>
    <row r="314" ht="33.75" customHeight="1">
      <c r="A314" s="28" t="s">
        <v>53</v>
      </c>
      <c r="B314" s="29" t="s">
        <v>1394</v>
      </c>
      <c r="C314" s="29"/>
      <c r="D314" s="28"/>
      <c r="E314" s="30" t="s">
        <v>1911</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1912</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8"/>
        <v/>
      </c>
      <c r="AJ314" s="40" t="s">
        <v>1913</v>
      </c>
      <c r="AK314" s="46" t="s">
        <v>1914</v>
      </c>
      <c r="AL314" s="42"/>
      <c r="AM314" s="43"/>
      <c r="AN314" s="44" t="s">
        <v>1915</v>
      </c>
      <c r="AO314" s="45" t="s">
        <v>1915</v>
      </c>
      <c r="AP314" s="44" t="s">
        <v>1916</v>
      </c>
      <c r="AQ314" s="45" t="s">
        <v>1917</v>
      </c>
      <c r="AR314" s="42"/>
      <c r="AS314" s="43"/>
      <c r="AT314" s="42"/>
      <c r="AU314" s="43"/>
      <c r="AV314" s="44" t="s">
        <v>1918</v>
      </c>
      <c r="AW314" s="45" t="s">
        <v>248</v>
      </c>
      <c r="AX314" s="42"/>
      <c r="AY314" s="43"/>
      <c r="AZ314" s="42"/>
      <c r="BA314" s="43"/>
      <c r="BB314" s="42"/>
      <c r="BC314" s="43"/>
      <c r="BD314" s="42"/>
      <c r="BE314" s="43"/>
    </row>
    <row r="315" ht="33.75" customHeight="1">
      <c r="A315" s="28" t="s">
        <v>56</v>
      </c>
      <c r="B315" s="29" t="s">
        <v>1394</v>
      </c>
      <c r="C315" s="29"/>
      <c r="D315" s="28" t="s">
        <v>1521</v>
      </c>
      <c r="E315" s="30" t="s">
        <v>1919</v>
      </c>
      <c r="F315" s="31" t="str">
        <f t="shared" si="1"/>
        <v>Zoos</v>
      </c>
      <c r="G315" s="30" t="s">
        <v>1920</v>
      </c>
      <c r="H315" s="30" t="s">
        <v>1920</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1921</v>
      </c>
      <c r="U315" s="37" t="s">
        <v>167</v>
      </c>
      <c r="V315" s="29"/>
      <c r="W315" s="29"/>
      <c r="X315" s="29"/>
      <c r="Y315" s="29"/>
      <c r="Z315" s="29"/>
      <c r="AA315" s="37"/>
      <c r="AB315" s="29"/>
      <c r="AC315" s="31" t="str">
        <f t="array" ref="AC315">IFERROR(INDEX(params!$H:$H,MATCH($AB315,params!$G:$G,0)),"")</f>
        <v/>
      </c>
      <c r="AD315" s="51"/>
      <c r="AE315" s="32"/>
      <c r="AF315" s="29"/>
      <c r="AG315" s="4"/>
      <c r="AH315" s="4"/>
      <c r="AI315" s="31" t="str">
        <f t="shared" si="8"/>
        <v/>
      </c>
      <c r="AJ315" s="40" t="s">
        <v>1922</v>
      </c>
      <c r="AK315" s="46" t="s">
        <v>1922</v>
      </c>
      <c r="AL315" s="44" t="s">
        <v>264</v>
      </c>
      <c r="AM315" s="45" t="s">
        <v>264</v>
      </c>
      <c r="AN315" s="44" t="s">
        <v>1923</v>
      </c>
      <c r="AO315" s="45" t="s">
        <v>1923</v>
      </c>
      <c r="AP315" s="44" t="s">
        <v>1924</v>
      </c>
      <c r="AQ315" s="45" t="s">
        <v>1925</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1926</v>
      </c>
      <c r="E316" s="30" t="s">
        <v>1927</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1928</v>
      </c>
      <c r="U316" s="29"/>
      <c r="V316" s="29"/>
      <c r="W316" s="29"/>
      <c r="X316" s="29"/>
      <c r="Y316" s="29"/>
      <c r="Z316" s="29"/>
      <c r="AA316" s="37"/>
      <c r="AB316" s="29"/>
      <c r="AC316" s="31" t="str">
        <f t="array" ref="AC316">IFERROR(INDEX(params!$H:$H,MATCH($AB316,params!$G:$G,0)),"")</f>
        <v/>
      </c>
      <c r="AD316" s="51"/>
      <c r="AE316" s="32"/>
      <c r="AF316" s="37"/>
      <c r="AG316" s="37"/>
      <c r="AH316" s="29"/>
      <c r="AI316" s="31" t="str">
        <f t="shared" si="8"/>
        <v/>
      </c>
      <c r="AJ316" s="49" t="s">
        <v>1929</v>
      </c>
      <c r="AK316" s="46" t="s">
        <v>1930</v>
      </c>
      <c r="AL316" s="42"/>
      <c r="AM316" s="43"/>
      <c r="AN316" s="42"/>
      <c r="AO316" s="43"/>
      <c r="AP316" s="42"/>
      <c r="AQ316" s="43"/>
      <c r="AR316" s="44"/>
      <c r="AS316" s="43"/>
      <c r="AT316" s="44"/>
      <c r="AU316" s="43"/>
      <c r="AV316" s="44" t="s">
        <v>1931</v>
      </c>
      <c r="AW316" s="43" t="s">
        <v>1932</v>
      </c>
      <c r="AX316" s="44"/>
      <c r="AY316" s="43"/>
      <c r="AZ316" s="44"/>
      <c r="BA316" s="43"/>
      <c r="BB316" s="44"/>
      <c r="BC316" s="43"/>
      <c r="BD316" s="44"/>
      <c r="BE316" s="43"/>
    </row>
    <row r="317" ht="36.75" customHeight="1">
      <c r="A317" s="28" t="s">
        <v>56</v>
      </c>
      <c r="B317" s="29" t="s">
        <v>1394</v>
      </c>
      <c r="C317" s="29"/>
      <c r="D317" s="28" t="s">
        <v>1933</v>
      </c>
      <c r="E317" s="30" t="s">
        <v>1934</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1935</v>
      </c>
      <c r="U317" s="29"/>
      <c r="V317" s="29"/>
      <c r="W317" s="29"/>
      <c r="X317" s="29"/>
      <c r="Y317" s="29"/>
      <c r="Z317" s="29"/>
      <c r="AA317" s="37"/>
      <c r="AB317" s="29"/>
      <c r="AC317" s="31" t="str">
        <f t="array" ref="AC317">IFERROR(INDEX(params!$H:$H,MATCH($AB317,params!$G:$G,0)),"")</f>
        <v/>
      </c>
      <c r="AD317" s="51"/>
      <c r="AE317" s="32"/>
      <c r="AF317" s="37"/>
      <c r="AG317" s="37"/>
      <c r="AH317" s="29"/>
      <c r="AI317" s="31" t="str">
        <f t="shared" si="8"/>
        <v/>
      </c>
      <c r="AJ317" s="40" t="s">
        <v>1936</v>
      </c>
      <c r="AK317" s="46" t="s">
        <v>1937</v>
      </c>
      <c r="AL317" s="42"/>
      <c r="AM317" s="43"/>
      <c r="AN317" s="42"/>
      <c r="AO317" s="43"/>
      <c r="AP317" s="42"/>
      <c r="AQ317" s="43"/>
      <c r="AR317" s="44"/>
      <c r="AS317" s="43"/>
      <c r="AT317" s="44"/>
      <c r="AU317" s="43"/>
      <c r="AV317" s="44" t="s">
        <v>1938</v>
      </c>
      <c r="AW317" s="43" t="s">
        <v>1939</v>
      </c>
      <c r="AX317" s="44"/>
      <c r="AY317" s="43"/>
      <c r="AZ317" s="44"/>
      <c r="BA317" s="43"/>
      <c r="BB317" s="44"/>
      <c r="BC317" s="43"/>
      <c r="BD317" s="44"/>
      <c r="BE317" s="43"/>
    </row>
    <row r="318" ht="36.75" customHeight="1">
      <c r="A318" s="28" t="s">
        <v>53</v>
      </c>
      <c r="B318" s="29" t="s">
        <v>1394</v>
      </c>
      <c r="C318" s="29"/>
      <c r="D318" s="33"/>
      <c r="E318" s="30" t="s">
        <v>1940</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1941</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8"/>
        <v/>
      </c>
      <c r="AJ318" s="40" t="s">
        <v>1942</v>
      </c>
      <c r="AK318" s="46" t="s">
        <v>1943</v>
      </c>
      <c r="AL318" s="42"/>
      <c r="AM318" s="43"/>
      <c r="AN318" s="44" t="s">
        <v>1292</v>
      </c>
      <c r="AO318" s="45" t="s">
        <v>1292</v>
      </c>
      <c r="AP318" s="44" t="s">
        <v>1944</v>
      </c>
      <c r="AQ318" s="45" t="s">
        <v>1945</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1946</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8"/>
        <v/>
      </c>
      <c r="AJ319" s="40" t="s">
        <v>1947</v>
      </c>
      <c r="AK319" s="46" t="s">
        <v>1948</v>
      </c>
      <c r="AL319" s="42"/>
      <c r="AM319" s="43"/>
      <c r="AN319" s="44" t="s">
        <v>1129</v>
      </c>
      <c r="AO319" s="45" t="s">
        <v>1129</v>
      </c>
      <c r="AP319" s="44" t="s">
        <v>1599</v>
      </c>
      <c r="AQ319" s="45" t="s">
        <v>1600</v>
      </c>
      <c r="AR319" s="42"/>
      <c r="AS319" s="45"/>
      <c r="AT319" s="42"/>
      <c r="AU319" s="45"/>
      <c r="AV319" s="42"/>
      <c r="AW319" s="45"/>
      <c r="AX319" s="42"/>
      <c r="AY319" s="45"/>
      <c r="AZ319" s="42"/>
      <c r="BA319" s="45"/>
      <c r="BB319" s="42"/>
      <c r="BC319" s="45"/>
      <c r="BD319" s="42"/>
      <c r="BE319" s="45"/>
    </row>
    <row r="320" ht="36.75" customHeight="1">
      <c r="A320" s="28" t="s">
        <v>56</v>
      </c>
      <c r="B320" s="29" t="s">
        <v>1394</v>
      </c>
      <c r="C320" s="29"/>
      <c r="D320" s="28" t="s">
        <v>1521</v>
      </c>
      <c r="E320" s="30" t="s">
        <v>1949</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8"/>
        <v/>
      </c>
      <c r="AJ320" s="40" t="s">
        <v>1950</v>
      </c>
      <c r="AK320" s="46" t="s">
        <v>1951</v>
      </c>
      <c r="AL320" s="42"/>
      <c r="AM320" s="43"/>
      <c r="AN320" s="44" t="s">
        <v>991</v>
      </c>
      <c r="AO320" s="45" t="s">
        <v>991</v>
      </c>
      <c r="AP320" s="44" t="s">
        <v>1952</v>
      </c>
      <c r="AQ320" s="45" t="s">
        <v>1257</v>
      </c>
      <c r="AR320" s="44"/>
      <c r="AS320" s="45"/>
      <c r="AT320" s="44"/>
      <c r="AU320" s="45"/>
      <c r="AV320" s="44" t="s">
        <v>1953</v>
      </c>
      <c r="AW320" s="45" t="s">
        <v>1954</v>
      </c>
      <c r="AX320" s="44"/>
      <c r="AY320" s="45"/>
      <c r="AZ320" s="44"/>
      <c r="BA320" s="45"/>
      <c r="BB320" s="44"/>
      <c r="BC320" s="45"/>
      <c r="BD320" s="44"/>
      <c r="BE320" s="45"/>
    </row>
    <row r="321" ht="36.75" customHeight="1">
      <c r="A321" s="28" t="s">
        <v>55</v>
      </c>
      <c r="B321" s="29" t="s">
        <v>1394</v>
      </c>
      <c r="C321" s="29"/>
      <c r="D321" s="28"/>
      <c r="E321" s="34" t="s">
        <v>1955</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ref="AI321:AI323" si="9">IFERROR(LEFT(AF321&amp;IF(AF321&lt;&gt;"",",","")&amp;AG321&amp;IF(AG321&lt;&gt;"",",","")&amp;AH321&amp;IF(AH321&lt;&gt;"",",",""),LEN(AF321&amp;IF(AF321&lt;&gt;"",",","")&amp;AG321&amp;IF(AG321&lt;&gt;"",",","")&amp;AH321&amp;IF(AH321&lt;&gt;"",",",""))-1),"")</f>
        <v/>
      </c>
      <c r="AJ321" s="49" t="s">
        <v>1956</v>
      </c>
      <c r="AK321" s="41"/>
      <c r="AL321" s="42"/>
      <c r="AM321" s="43"/>
      <c r="AN321" s="44" t="s">
        <v>1957</v>
      </c>
      <c r="AO321" s="45" t="s">
        <v>1957</v>
      </c>
      <c r="AP321" s="44" t="s">
        <v>1958</v>
      </c>
      <c r="AQ321" s="43"/>
      <c r="AR321" s="42"/>
      <c r="AS321" s="43"/>
      <c r="AT321" s="42"/>
      <c r="AU321" s="43"/>
      <c r="AV321" s="44" t="s">
        <v>1544</v>
      </c>
      <c r="AW321" s="43"/>
      <c r="AX321" s="42"/>
      <c r="AY321" s="43"/>
      <c r="AZ321" s="42"/>
      <c r="BA321" s="43"/>
      <c r="BB321" s="42"/>
      <c r="BC321" s="43"/>
      <c r="BD321" s="42"/>
      <c r="BE321" s="43"/>
    </row>
    <row r="322" ht="36.75" customHeight="1">
      <c r="A322" s="28" t="s">
        <v>67</v>
      </c>
      <c r="B322" s="29" t="s">
        <v>1394</v>
      </c>
      <c r="C322" s="29"/>
      <c r="D322" s="28" t="s">
        <v>1959</v>
      </c>
      <c r="E322" s="34" t="s">
        <v>1960</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9"/>
        <v/>
      </c>
      <c r="AJ322" s="49" t="s">
        <v>1961</v>
      </c>
      <c r="AK322" s="46" t="s">
        <v>1961</v>
      </c>
      <c r="AL322" s="42"/>
      <c r="AM322" s="43"/>
      <c r="AN322" s="44" t="s">
        <v>1962</v>
      </c>
      <c r="AO322" s="45" t="s">
        <v>1962</v>
      </c>
      <c r="AP322" s="44" t="s">
        <v>1963</v>
      </c>
      <c r="AQ322" s="43"/>
      <c r="AR322" s="42"/>
      <c r="AS322" s="43"/>
      <c r="AT322" s="42"/>
      <c r="AU322" s="43"/>
      <c r="AV322" s="44" t="s">
        <v>1964</v>
      </c>
      <c r="AW322" s="43"/>
      <c r="AX322" s="42"/>
      <c r="AY322" s="43"/>
      <c r="AZ322" s="42"/>
      <c r="BA322" s="43"/>
      <c r="BB322" s="42"/>
      <c r="BC322" s="43"/>
      <c r="BD322" s="42"/>
      <c r="BE322" s="43"/>
    </row>
    <row r="323" ht="36.75" customHeight="1">
      <c r="A323" s="28" t="s">
        <v>56</v>
      </c>
      <c r="B323" s="29" t="s">
        <v>1394</v>
      </c>
      <c r="C323" s="29"/>
      <c r="D323" s="28" t="s">
        <v>1965</v>
      </c>
      <c r="E323" s="34" t="s">
        <v>1966</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9"/>
        <v/>
      </c>
      <c r="AJ323" s="49" t="s">
        <v>1967</v>
      </c>
      <c r="AK323" s="41"/>
      <c r="AL323" s="42"/>
      <c r="AM323" s="43"/>
      <c r="AN323" s="44" t="s">
        <v>1968</v>
      </c>
      <c r="AO323" s="45" t="s">
        <v>1968</v>
      </c>
      <c r="AP323" s="44" t="s">
        <v>1969</v>
      </c>
      <c r="AQ323" s="43"/>
      <c r="AR323" s="42"/>
      <c r="AS323" s="43"/>
      <c r="AT323" s="42"/>
      <c r="AU323" s="43"/>
      <c r="AV323" s="44" t="s">
        <v>1970</v>
      </c>
      <c r="AW323" s="43"/>
      <c r="AX323" s="42"/>
      <c r="AY323" s="43"/>
      <c r="AZ323" s="42"/>
      <c r="BA323" s="43"/>
      <c r="BB323" s="42"/>
      <c r="BC323" s="43"/>
      <c r="BD323" s="42"/>
      <c r="BE323" s="43"/>
    </row>
    <row r="324" ht="36.75" customHeight="1">
      <c r="A324" s="28" t="s">
        <v>58</v>
      </c>
      <c r="B324" s="29" t="s">
        <v>1394</v>
      </c>
      <c r="C324" s="29"/>
      <c r="D324" s="28" t="s">
        <v>1645</v>
      </c>
      <c r="E324" s="30" t="s">
        <v>1971</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1523</v>
      </c>
      <c r="T324" s="47" t="s">
        <v>1972</v>
      </c>
      <c r="U324" s="29"/>
      <c r="V324" s="29"/>
      <c r="W324" s="29"/>
      <c r="X324" s="29"/>
      <c r="Y324" s="29"/>
      <c r="Z324" s="29"/>
      <c r="AA324" s="37"/>
      <c r="AB324" s="29"/>
      <c r="AC324" s="31" t="str">
        <f t="array" ref="AC324">IFERROR(INDEX(params!$H:$H,MATCH($AB324,params!$G:$G,0)),"")</f>
        <v/>
      </c>
      <c r="AD324" s="51"/>
      <c r="AE324" s="32"/>
      <c r="AF324" s="29"/>
      <c r="AG324" s="4"/>
      <c r="AH324" s="4"/>
      <c r="AI324" s="31" t="str">
        <f t="shared" ref="AI324:AI325" si="10">iferror(left(AF324&amp;if(AF324&lt;&gt;"",",","")&amp;AG324&amp;if(AG324&lt;&gt;"",",","")&amp;AH324&amp;if(AH324&lt;&gt;"",",",""),len(AF324&amp;if(AF324&lt;&gt;"",",","")&amp;AG324&amp;if(AG324&lt;&gt;"",",","")&amp;AH324&amp;if(AH324&lt;&gt;"",",",""))-1),"")</f>
        <v/>
      </c>
      <c r="AJ324" s="40" t="s">
        <v>1524</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1645</v>
      </c>
      <c r="E325" s="30" t="s">
        <v>1973</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10"/>
        <v/>
      </c>
      <c r="AJ325" s="40" t="s">
        <v>1974</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1975</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ref="AI326:AI331" si="11">IFERROR(LEFT(AF326&amp;IF(AF326&lt;&gt;"",",","")&amp;AG326&amp;IF(AG326&lt;&gt;"",",","")&amp;AH326&amp;IF(AH326&lt;&gt;"",",",""),LEN(AF326&amp;IF(AF326&lt;&gt;"",",","")&amp;AG326&amp;IF(AG326&lt;&gt;"",",","")&amp;AH326&amp;IF(AH326&lt;&gt;"",",",""))-1),"")</f>
        <v/>
      </c>
      <c r="AJ326" s="49" t="s">
        <v>1976</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1975</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11"/>
        <v/>
      </c>
      <c r="AJ327" s="49" t="s">
        <v>1977</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1978</v>
      </c>
      <c r="C328" s="37"/>
      <c r="D328" s="33"/>
      <c r="E328" s="30" t="s">
        <v>1979</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11"/>
        <v/>
      </c>
      <c r="AJ328" s="40" t="s">
        <v>1980</v>
      </c>
      <c r="AK328" s="41" t="s">
        <v>1980</v>
      </c>
      <c r="AL328" s="42"/>
      <c r="AM328" s="43"/>
      <c r="AN328" s="42" t="s">
        <v>864</v>
      </c>
      <c r="AO328" s="43" t="s">
        <v>864</v>
      </c>
      <c r="AP328" s="44" t="s">
        <v>1981</v>
      </c>
      <c r="AQ328" s="43" t="s">
        <v>1327</v>
      </c>
      <c r="AR328" s="44" t="s">
        <v>1982</v>
      </c>
      <c r="AS328" s="45" t="s">
        <v>1982</v>
      </c>
      <c r="AT328" s="44" t="s">
        <v>1983</v>
      </c>
      <c r="AU328" s="43" t="s">
        <v>1984</v>
      </c>
      <c r="AV328" s="42"/>
      <c r="AW328" s="43"/>
      <c r="AX328" s="42"/>
      <c r="AY328" s="43"/>
      <c r="AZ328" s="42"/>
      <c r="BA328" s="43"/>
      <c r="BB328" s="42"/>
      <c r="BC328" s="43"/>
      <c r="BD328" s="42"/>
      <c r="BE328" s="43"/>
    </row>
    <row r="329" ht="42.0" customHeight="1">
      <c r="A329" s="28" t="s">
        <v>68</v>
      </c>
      <c r="B329" s="37" t="s">
        <v>1978</v>
      </c>
      <c r="C329" s="37"/>
      <c r="D329" s="33"/>
      <c r="E329" s="34" t="s">
        <v>1985</v>
      </c>
      <c r="F329" s="31" t="str">
        <f t="shared" si="1"/>
        <v>Pushnik hacker alliance</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11"/>
        <v/>
      </c>
      <c r="AJ329" s="49" t="s">
        <v>1986</v>
      </c>
      <c r="AK329" s="41"/>
      <c r="AL329" s="42"/>
      <c r="AM329" s="43"/>
      <c r="AN329" s="44" t="s">
        <v>971</v>
      </c>
      <c r="AO329" s="45" t="s">
        <v>971</v>
      </c>
      <c r="AP329" s="44" t="s">
        <v>1987</v>
      </c>
      <c r="AQ329" s="43"/>
      <c r="AR329" s="44" t="s">
        <v>1988</v>
      </c>
      <c r="AS329" s="43"/>
      <c r="AT329" s="44" t="s">
        <v>1989</v>
      </c>
      <c r="AU329" s="43"/>
      <c r="AV329" s="44"/>
      <c r="AW329" s="43"/>
      <c r="AX329" s="42"/>
      <c r="AY329" s="43"/>
      <c r="AZ329" s="42"/>
      <c r="BA329" s="43"/>
      <c r="BB329" s="42"/>
      <c r="BC329" s="43"/>
      <c r="BD329" s="42"/>
      <c r="BE329" s="43"/>
    </row>
    <row r="330" ht="42.0" customHeight="1">
      <c r="A330" s="28" t="s">
        <v>68</v>
      </c>
      <c r="B330" s="37" t="s">
        <v>1978</v>
      </c>
      <c r="C330" s="37"/>
      <c r="D330" s="33"/>
      <c r="E330" s="34" t="s">
        <v>1990</v>
      </c>
      <c r="F330" s="31" t="str">
        <f t="shared" si="1"/>
        <v>CLM - The hesitant hive mind</v>
      </c>
      <c r="G330" s="30"/>
      <c r="H330" s="30"/>
      <c r="I330" s="32"/>
      <c r="J330" s="33"/>
      <c r="K330" s="28">
        <v>10.0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11"/>
        <v>science</v>
      </c>
      <c r="AJ330" s="49" t="s">
        <v>1991</v>
      </c>
      <c r="AK330" s="41"/>
      <c r="AL330" s="42"/>
      <c r="AM330" s="43"/>
      <c r="AN330" s="44" t="s">
        <v>1992</v>
      </c>
      <c r="AO330" s="45" t="s">
        <v>1992</v>
      </c>
      <c r="AP330" s="44" t="s">
        <v>1993</v>
      </c>
      <c r="AQ330" s="43"/>
      <c r="AR330" s="44" t="s">
        <v>1994</v>
      </c>
      <c r="AS330" s="43"/>
      <c r="AT330" s="44" t="s">
        <v>1995</v>
      </c>
      <c r="AU330" s="43"/>
      <c r="AV330" s="44" t="s">
        <v>1996</v>
      </c>
      <c r="AW330" s="43"/>
      <c r="AX330" s="42"/>
      <c r="AY330" s="43"/>
      <c r="AZ330" s="42"/>
      <c r="BA330" s="43"/>
      <c r="BB330" s="42"/>
      <c r="BC330" s="43"/>
      <c r="BD330" s="42"/>
      <c r="BE330" s="43"/>
    </row>
    <row r="331" ht="42.0" customHeight="1">
      <c r="A331" s="28" t="s">
        <v>55</v>
      </c>
      <c r="B331" s="37" t="s">
        <v>1978</v>
      </c>
      <c r="C331" s="37"/>
      <c r="D331" s="33"/>
      <c r="E331" s="34" t="s">
        <v>1997</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c r="X331" s="29"/>
      <c r="Y331" s="29"/>
      <c r="Z331" s="29"/>
      <c r="AA331" s="37"/>
      <c r="AB331" s="29"/>
      <c r="AC331" s="31" t="str">
        <f t="array" ref="AC331">IFERROR(INDEX(params!$H:$H,MATCH($AB331,params!$G:$G,0)),"")</f>
        <v/>
      </c>
      <c r="AD331" s="51"/>
      <c r="AE331" s="32"/>
      <c r="AF331" s="37"/>
      <c r="AG331" s="4"/>
      <c r="AH331" s="4"/>
      <c r="AI331" s="31" t="str">
        <f t="shared" si="11"/>
        <v/>
      </c>
      <c r="AJ331" s="49" t="s">
        <v>1998</v>
      </c>
      <c r="AK331" s="41"/>
      <c r="AL331" s="42"/>
      <c r="AM331" s="43"/>
      <c r="AN331" s="44" t="s">
        <v>1999</v>
      </c>
      <c r="AO331" s="45" t="s">
        <v>1999</v>
      </c>
      <c r="AP331" s="44" t="s">
        <v>2000</v>
      </c>
      <c r="AQ331" s="43"/>
      <c r="AR331" s="44"/>
      <c r="AS331" s="43"/>
      <c r="AT331" s="44"/>
      <c r="AU331" s="43"/>
      <c r="AV331" s="44" t="s">
        <v>2001</v>
      </c>
      <c r="AW331" s="43"/>
      <c r="AX331" s="42"/>
      <c r="AY331" s="43"/>
      <c r="AZ331" s="42"/>
      <c r="BA331" s="43"/>
      <c r="BB331" s="42"/>
      <c r="BC331" s="43"/>
      <c r="BD331" s="42"/>
      <c r="BE331" s="43"/>
    </row>
    <row r="332" ht="15.75" customHeight="1">
      <c r="A332" s="28" t="s">
        <v>55</v>
      </c>
      <c r="B332" s="37" t="s">
        <v>1978</v>
      </c>
      <c r="C332" s="37"/>
      <c r="D332" s="28"/>
      <c r="E332" s="34" t="s">
        <v>2002</v>
      </c>
      <c r="F332" s="31" t="str">
        <f t="shared" si="1"/>
        <v>Solar Logistics</v>
      </c>
      <c r="G332" s="30"/>
      <c r="H332" s="30"/>
      <c r="I332" s="32"/>
      <c r="J332" s="28">
        <v>20.0</v>
      </c>
      <c r="K332" s="33"/>
      <c r="L332" s="37" t="s">
        <v>64</v>
      </c>
      <c r="M332" s="37" t="s">
        <v>98</v>
      </c>
      <c r="N332" s="37" t="s">
        <v>83</v>
      </c>
      <c r="O332" s="29" t="s">
        <v>165</v>
      </c>
      <c r="P332" s="31" t="str">
        <f t="array" ref="P332">IFERROR(INDEX(params!$H:$H,MATCH($M332,params!$G:$G,0)),"")&amp;IF(AND($M332&lt;&gt;"",$N332&lt;&gt;""),",","")&amp;IFERROR(INDEX(params!$H:$H,MATCH($N332,params!$G:$G,0)),"")&amp;IF(AND($N332&lt;&gt;"",$O332&lt;&gt;""),",","")&amp;IFERROR(INDEX(params!$H:$H,MATCH($O332,params!$G:$G,0)),"")</f>
        <v>4,1</v>
      </c>
      <c r="Q332" s="34">
        <v>2.0</v>
      </c>
      <c r="R332" s="35">
        <f t="shared" si="2"/>
        <v>0</v>
      </c>
      <c r="S332" s="36"/>
      <c r="T332" s="47"/>
      <c r="U332" s="37" t="s">
        <v>167</v>
      </c>
      <c r="V332" s="29"/>
      <c r="W332" s="37"/>
      <c r="X332" s="29"/>
      <c r="Y332" s="29"/>
      <c r="Z332" s="29"/>
      <c r="AA332" s="37"/>
      <c r="AB332" s="29"/>
      <c r="AC332" s="31" t="str">
        <f t="array" ref="AC332">IFERROR(INDEX(params!$H:$H,MATCH($AB332,params!$G:$G,0)),"")</f>
        <v/>
      </c>
      <c r="AD332" s="38"/>
      <c r="AE332" s="32"/>
      <c r="AF332" s="29"/>
      <c r="AG332" s="4"/>
      <c r="AH332" s="4"/>
      <c r="AI332" s="31" t="str">
        <f t="shared" ref="AI332:AI335" si="12">iferror(left(AF332&amp;if(AF332&lt;&gt;"",",","")&amp;AG332&amp;if(AG332&lt;&gt;"",",","")&amp;AH332&amp;if(AH332&lt;&gt;"",",",""),len(AF332&amp;if(AF332&lt;&gt;"",",","")&amp;AG332&amp;if(AG332&lt;&gt;"",",","")&amp;AH332&amp;if(AH332&lt;&gt;"",",",""))-1),"")</f>
        <v/>
      </c>
      <c r="AJ332" s="49" t="s">
        <v>2003</v>
      </c>
      <c r="AK332" s="41"/>
      <c r="AL332" s="42"/>
      <c r="AM332" s="43"/>
      <c r="AN332" s="44" t="s">
        <v>2004</v>
      </c>
      <c r="AO332" s="45" t="s">
        <v>2004</v>
      </c>
      <c r="AP332" s="44" t="s">
        <v>2005</v>
      </c>
      <c r="AQ332" s="43"/>
      <c r="AR332" s="44" t="s">
        <v>864</v>
      </c>
      <c r="AS332" s="43"/>
      <c r="AT332" s="44" t="s">
        <v>865</v>
      </c>
      <c r="AU332" s="43"/>
      <c r="AV332" s="44"/>
      <c r="AW332" s="43"/>
      <c r="AX332" s="44"/>
      <c r="AY332" s="43"/>
      <c r="AZ332" s="44"/>
      <c r="BA332" s="43"/>
      <c r="BB332" s="42"/>
      <c r="BC332" s="43"/>
      <c r="BD332" s="42"/>
      <c r="BE332" s="43"/>
    </row>
    <row r="333" ht="15.75" customHeight="1">
      <c r="A333" s="28" t="s">
        <v>55</v>
      </c>
      <c r="B333" s="37" t="s">
        <v>1978</v>
      </c>
      <c r="C333" s="37"/>
      <c r="D333" s="28"/>
      <c r="E333" s="34" t="s">
        <v>2006</v>
      </c>
      <c r="F333" s="31" t="str">
        <f t="shared" si="1"/>
        <v>Topsoils Contract</v>
      </c>
      <c r="G333" s="30"/>
      <c r="H333" s="30"/>
      <c r="I333" s="32"/>
      <c r="J333" s="28">
        <v>9.0</v>
      </c>
      <c r="K333" s="33"/>
      <c r="L333" s="37" t="s">
        <v>64</v>
      </c>
      <c r="M333" s="37" t="s">
        <v>98</v>
      </c>
      <c r="N333" s="37" t="s">
        <v>97</v>
      </c>
      <c r="O333" s="29" t="s">
        <v>165</v>
      </c>
      <c r="P333" s="31" t="str">
        <f t="array" ref="P333">IFERROR(INDEX(params!$H:$H,MATCH($M333,params!$G:$G,0)),"")&amp;IF(AND($M333&lt;&gt;"",$N333&lt;&gt;""),",","")&amp;IFERROR(INDEX(params!$H:$H,MATCH($N333,params!$G:$G,0)),"")&amp;IF(AND($N333&lt;&gt;"",$O333&lt;&gt;""),",","")&amp;IFERROR(INDEX(params!$H:$H,MATCH($O333,params!$G:$G,0)),"")</f>
        <v>4,8</v>
      </c>
      <c r="Q333" s="30"/>
      <c r="R333" s="35">
        <f t="shared" si="2"/>
        <v>0</v>
      </c>
      <c r="S333" s="36"/>
      <c r="T333" s="47"/>
      <c r="U333" s="37" t="s">
        <v>167</v>
      </c>
      <c r="V333" s="29"/>
      <c r="W333" s="29"/>
      <c r="X333" s="29"/>
      <c r="Y333" s="29"/>
      <c r="Z333" s="29"/>
      <c r="AA333" s="37"/>
      <c r="AB333" s="29"/>
      <c r="AC333" s="31" t="str">
        <f t="array" ref="AC333">IFERROR(INDEX(params!$H:$H,MATCH($AB333,params!$G:$G,0)),"")</f>
        <v/>
      </c>
      <c r="AD333" s="38"/>
      <c r="AE333" s="32"/>
      <c r="AF333" s="29"/>
      <c r="AG333" s="4"/>
      <c r="AH333" s="4"/>
      <c r="AI333" s="31" t="str">
        <f t="shared" si="12"/>
        <v/>
      </c>
      <c r="AJ333" s="49" t="s">
        <v>2007</v>
      </c>
      <c r="AK333" s="41"/>
      <c r="AL333" s="42"/>
      <c r="AM333" s="43"/>
      <c r="AN333" s="44" t="s">
        <v>2008</v>
      </c>
      <c r="AO333" s="45" t="s">
        <v>2008</v>
      </c>
      <c r="AP333" s="44" t="s">
        <v>2009</v>
      </c>
      <c r="AQ333" s="43"/>
      <c r="AR333" s="42"/>
      <c r="AS333" s="43"/>
      <c r="AT333" s="42"/>
      <c r="AU333" s="43"/>
      <c r="AV333" s="44" t="s">
        <v>391</v>
      </c>
      <c r="AW333" s="43"/>
      <c r="AX333" s="44"/>
      <c r="AY333" s="43"/>
      <c r="AZ333" s="44"/>
      <c r="BA333" s="43"/>
      <c r="BB333" s="42"/>
      <c r="BC333" s="43"/>
      <c r="BD333" s="42"/>
      <c r="BE333" s="43"/>
    </row>
    <row r="334" ht="15.75" customHeight="1">
      <c r="A334" s="28" t="s">
        <v>55</v>
      </c>
      <c r="B334" s="37" t="s">
        <v>1978</v>
      </c>
      <c r="C334" s="37"/>
      <c r="D334" s="28"/>
      <c r="E334" s="34" t="s">
        <v>2010</v>
      </c>
      <c r="F334" s="31" t="str">
        <f t="shared" si="1"/>
        <v>Meat Industry</v>
      </c>
      <c r="G334" s="30"/>
      <c r="H334" s="30"/>
      <c r="I334" s="32"/>
      <c r="J334" s="28">
        <v>5.0</v>
      </c>
      <c r="K334" s="33"/>
      <c r="L334" s="37" t="s">
        <v>62</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0"/>
      <c r="R334" s="35">
        <f t="shared" si="2"/>
        <v>0</v>
      </c>
      <c r="S334" s="36"/>
      <c r="T334" s="47"/>
      <c r="U334" s="37" t="s">
        <v>813</v>
      </c>
      <c r="V334" s="29"/>
      <c r="W334" s="29"/>
      <c r="X334" s="29"/>
      <c r="Y334" s="29"/>
      <c r="Z334" s="29"/>
      <c r="AA334" s="37"/>
      <c r="AB334" s="29"/>
      <c r="AC334" s="31" t="str">
        <f t="array" ref="AC334">IFERROR(INDEX(params!$H:$H,MATCH($AB334,params!$G:$G,0)),"")</f>
        <v/>
      </c>
      <c r="AD334" s="38"/>
      <c r="AE334" s="32"/>
      <c r="AF334" s="29"/>
      <c r="AG334" s="4"/>
      <c r="AH334" s="4"/>
      <c r="AI334" s="31" t="str">
        <f t="shared" si="12"/>
        <v/>
      </c>
      <c r="AJ334" s="49" t="s">
        <v>2011</v>
      </c>
      <c r="AK334" s="41"/>
      <c r="AL334" s="42"/>
      <c r="AM334" s="43"/>
      <c r="AN334" s="44" t="s">
        <v>2012</v>
      </c>
      <c r="AO334" s="45" t="s">
        <v>2012</v>
      </c>
      <c r="AP334" s="44" t="s">
        <v>2013</v>
      </c>
      <c r="AQ334" s="43"/>
      <c r="AR334" s="42"/>
      <c r="AS334" s="43"/>
      <c r="AT334" s="42"/>
      <c r="AU334" s="43"/>
      <c r="AV334" s="44"/>
      <c r="AW334" s="43"/>
      <c r="AX334" s="44"/>
      <c r="AY334" s="43"/>
      <c r="AZ334" s="44"/>
      <c r="BA334" s="43"/>
      <c r="BB334" s="42"/>
      <c r="BC334" s="43"/>
      <c r="BD334" s="42"/>
      <c r="BE334" s="43"/>
    </row>
    <row r="335" ht="15.75" customHeight="1">
      <c r="A335" s="28" t="s">
        <v>55</v>
      </c>
      <c r="B335" s="37" t="s">
        <v>1978</v>
      </c>
      <c r="C335" s="37"/>
      <c r="D335" s="28"/>
      <c r="E335" s="34" t="s">
        <v>2014</v>
      </c>
      <c r="F335" s="31" t="str">
        <f t="shared" si="1"/>
        <v>Rego Plastics</v>
      </c>
      <c r="G335" s="30"/>
      <c r="H335" s="30"/>
      <c r="I335" s="32"/>
      <c r="J335" s="28">
        <v>10.0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4">
        <v>1.0</v>
      </c>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12"/>
        <v/>
      </c>
      <c r="AJ335" s="49" t="s">
        <v>2015</v>
      </c>
      <c r="AK335" s="41"/>
      <c r="AL335" s="42"/>
      <c r="AM335" s="43"/>
      <c r="AN335" s="44" t="s">
        <v>2016</v>
      </c>
      <c r="AO335" s="45" t="s">
        <v>2016</v>
      </c>
      <c r="AP335" s="44" t="s">
        <v>2017</v>
      </c>
      <c r="AQ335" s="43"/>
      <c r="AR335" s="42"/>
      <c r="AS335" s="43"/>
      <c r="AT335" s="42"/>
      <c r="AU335" s="43"/>
      <c r="AV335" s="44"/>
      <c r="AW335" s="43"/>
      <c r="AX335" s="44"/>
      <c r="AY335" s="43"/>
      <c r="AZ335" s="44"/>
      <c r="BA335" s="43"/>
      <c r="BB335" s="42"/>
      <c r="BC335" s="43"/>
      <c r="BD335" s="42"/>
      <c r="BE335" s="43"/>
    </row>
    <row r="336" ht="15.75" customHeight="1">
      <c r="A336" s="28" t="s">
        <v>55</v>
      </c>
      <c r="B336" s="37" t="s">
        <v>1978</v>
      </c>
      <c r="C336" s="37"/>
      <c r="D336" s="28"/>
      <c r="E336" s="34" t="s">
        <v>2018</v>
      </c>
      <c r="F336" s="31" t="str">
        <f t="shared" si="1"/>
        <v>Mercurian Alloys</v>
      </c>
      <c r="G336" s="30"/>
      <c r="H336" s="30"/>
      <c r="I336" s="32"/>
      <c r="J336" s="28">
        <v>3.0</v>
      </c>
      <c r="K336" s="33"/>
      <c r="L336" s="37" t="s">
        <v>64</v>
      </c>
      <c r="M336" s="37" t="s">
        <v>83</v>
      </c>
      <c r="N336" s="29" t="s">
        <v>165</v>
      </c>
      <c r="O336" s="29" t="s">
        <v>165</v>
      </c>
      <c r="P336" s="31" t="str">
        <f t="array" ref="P336">IFERROR(INDEX(params!$H:$H,MATCH($M336,params!$G:$G,0)),"")&amp;IF(AND($M336&lt;&gt;"",$N336&lt;&gt;""),",","")&amp;IFERROR(INDEX(params!$H:$H,MATCH($N336,params!$G:$G,0)),"")&amp;IF(AND($N336&lt;&gt;"",$O336&lt;&gt;""),",","")&amp;IFERROR(INDEX(params!$H:$H,MATCH($O336,params!$G:$G,0)),"")</f>
        <v>1</v>
      </c>
      <c r="Q336" s="30"/>
      <c r="R336" s="35">
        <f t="shared" si="2"/>
        <v>0</v>
      </c>
      <c r="S336" s="36"/>
      <c r="T336" s="47"/>
      <c r="U336" s="37" t="s">
        <v>167</v>
      </c>
      <c r="V336" s="29"/>
      <c r="W336" s="29"/>
      <c r="X336" s="29"/>
      <c r="Y336" s="37" t="s">
        <v>188</v>
      </c>
      <c r="Z336" s="37"/>
      <c r="AA336" s="37"/>
      <c r="AB336" s="37"/>
      <c r="AC336" s="31"/>
      <c r="AD336" s="38"/>
      <c r="AE336" s="48"/>
      <c r="AF336" s="29"/>
      <c r="AG336" s="4"/>
      <c r="AH336" s="4"/>
      <c r="AI336" s="31"/>
      <c r="AJ336" s="49" t="s">
        <v>2019</v>
      </c>
      <c r="AK336" s="41"/>
      <c r="AL336" s="42"/>
      <c r="AM336" s="43"/>
      <c r="AN336" s="44" t="s">
        <v>2020</v>
      </c>
      <c r="AO336" s="45" t="s">
        <v>2020</v>
      </c>
      <c r="AP336" s="44" t="s">
        <v>2021</v>
      </c>
      <c r="AQ336" s="43"/>
      <c r="AR336" s="42"/>
      <c r="AS336" s="43"/>
      <c r="AT336" s="42"/>
      <c r="AU336" s="43"/>
      <c r="AV336" s="44"/>
      <c r="AW336" s="43"/>
      <c r="AX336" s="44" t="s">
        <v>647</v>
      </c>
      <c r="AY336" s="43"/>
      <c r="AZ336" s="44" t="s">
        <v>2022</v>
      </c>
      <c r="BA336" s="43"/>
      <c r="BB336" s="42"/>
      <c r="BC336" s="43"/>
      <c r="BD336" s="42"/>
      <c r="BE336" s="43"/>
    </row>
    <row r="337" ht="42.0" customHeight="1">
      <c r="A337" s="28" t="s">
        <v>55</v>
      </c>
      <c r="B337" s="37" t="s">
        <v>1978</v>
      </c>
      <c r="C337" s="37"/>
      <c r="D337" s="28"/>
      <c r="E337" s="34" t="s">
        <v>2023</v>
      </c>
      <c r="F337" s="31" t="str">
        <f t="shared" si="1"/>
        <v>Solar Probe</v>
      </c>
      <c r="G337" s="30"/>
      <c r="H337" s="30"/>
      <c r="I337" s="32"/>
      <c r="J337" s="28">
        <v>9.0</v>
      </c>
      <c r="K337" s="33"/>
      <c r="L337" s="37" t="s">
        <v>65</v>
      </c>
      <c r="M337" s="37" t="s">
        <v>83</v>
      </c>
      <c r="N337" s="37" t="s">
        <v>87</v>
      </c>
      <c r="O337" s="37" t="s">
        <v>112</v>
      </c>
      <c r="P337" s="31" t="str">
        <f t="array" ref="P337">IFERROR(INDEX(params!$H:$H,MATCH($M337,params!$G:$G,0)),"")&amp;IF(AND($M337&lt;&gt;"",$N337&lt;&gt;""),",","")&amp;IFERROR(INDEX(params!$H:$H,MATCH($N337,params!$G:$G,0)),"")&amp;IF(AND($N337&lt;&gt;"",$O337&lt;&gt;""),",","")&amp;IFERROR(INDEX(params!$H:$H,MATCH($O337,params!$G:$G,0)),"")</f>
        <v>1,2,9</v>
      </c>
      <c r="Q337" s="34">
        <v>1.0</v>
      </c>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ref="AI337:AI341" si="13">iferror(left(AF337&amp;if(AF337&lt;&gt;"",",","")&amp;AG337&amp;if(AG337&lt;&gt;"",",","")&amp;AH337&amp;if(AH337&lt;&gt;"",",",""),len(AF337&amp;if(AF337&lt;&gt;"",",","")&amp;AG337&amp;if(AG337&lt;&gt;"",",","")&amp;AH337&amp;if(AH337&lt;&gt;"",",",""))-1),"")</f>
        <v/>
      </c>
      <c r="AJ337" s="49" t="s">
        <v>2024</v>
      </c>
      <c r="AK337" s="41"/>
      <c r="AL337" s="42"/>
      <c r="AM337" s="43"/>
      <c r="AN337" s="44"/>
      <c r="AO337" s="43"/>
      <c r="AP337" s="44"/>
      <c r="AQ337" s="43"/>
      <c r="AR337" s="42"/>
      <c r="AS337" s="43"/>
      <c r="AT337" s="42"/>
      <c r="AU337" s="43"/>
      <c r="AV337" s="44" t="s">
        <v>2025</v>
      </c>
      <c r="AW337" s="43"/>
      <c r="AX337" s="44"/>
      <c r="AY337" s="43"/>
      <c r="AZ337" s="44"/>
      <c r="BA337" s="43"/>
      <c r="BB337" s="42"/>
      <c r="BC337" s="43"/>
      <c r="BD337" s="42"/>
      <c r="BE337" s="43"/>
    </row>
    <row r="338" ht="42.0" customHeight="1">
      <c r="A338" s="28" t="s">
        <v>55</v>
      </c>
      <c r="B338" s="37" t="s">
        <v>1978</v>
      </c>
      <c r="C338" s="37"/>
      <c r="D338" s="28"/>
      <c r="E338" s="34" t="s">
        <v>2026</v>
      </c>
      <c r="F338" s="31" t="str">
        <f t="shared" si="1"/>
        <v>Social Event</v>
      </c>
      <c r="G338" s="30"/>
      <c r="H338" s="30"/>
      <c r="I338" s="32"/>
      <c r="J338" s="28">
        <v>18.0</v>
      </c>
      <c r="K338" s="33"/>
      <c r="L338" s="37" t="s">
        <v>65</v>
      </c>
      <c r="M338" s="37" t="s">
        <v>112</v>
      </c>
      <c r="N338" s="37"/>
      <c r="O338" s="37"/>
      <c r="P338" s="31" t="str">
        <f t="array" ref="P338">IFERROR(INDEX(params!$H:$H,MATCH($M338,params!$G:$G,0)),"")&amp;IF(AND($M338&lt;&gt;"",$N338&lt;&gt;""),",","")&amp;IFERROR(INDEX(params!$H:$H,MATCH($N338,params!$G:$G,0)),"")&amp;IF(AND($N338&lt;&gt;"",$O338&lt;&gt;""),",","")&amp;IFERROR(INDEX(params!$H:$H,MATCH($O338,params!$G:$G,0)),"")</f>
        <v>9</v>
      </c>
      <c r="Q338" s="34"/>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13"/>
        <v/>
      </c>
      <c r="AJ338" s="49" t="s">
        <v>2027</v>
      </c>
      <c r="AK338" s="41"/>
      <c r="AL338" s="42"/>
      <c r="AM338" s="43"/>
      <c r="AN338" s="44"/>
      <c r="AO338" s="43"/>
      <c r="AP338" s="44"/>
      <c r="AQ338" s="43"/>
      <c r="AR338" s="42"/>
      <c r="AS338" s="43"/>
      <c r="AT338" s="42"/>
      <c r="AU338" s="43"/>
      <c r="AV338" s="44" t="s">
        <v>2028</v>
      </c>
      <c r="AW338" s="43"/>
      <c r="AX338" s="44"/>
      <c r="AY338" s="43"/>
      <c r="AZ338" s="44"/>
      <c r="BA338" s="43"/>
      <c r="BB338" s="42"/>
      <c r="BC338" s="43"/>
      <c r="BD338" s="42"/>
      <c r="BE338" s="43"/>
    </row>
    <row r="339" ht="42.0" customHeight="1">
      <c r="A339" s="28" t="s">
        <v>55</v>
      </c>
      <c r="B339" s="37" t="s">
        <v>1978</v>
      </c>
      <c r="C339" s="37"/>
      <c r="D339" s="28"/>
      <c r="E339" s="34" t="s">
        <v>2029</v>
      </c>
      <c r="F339" s="31" t="str">
        <f t="shared" si="1"/>
        <v>Bactoviral Research</v>
      </c>
      <c r="G339" s="30"/>
      <c r="H339" s="30"/>
      <c r="I339" s="32"/>
      <c r="J339" s="28">
        <v>5.0</v>
      </c>
      <c r="K339" s="33"/>
      <c r="L339" s="37" t="s">
        <v>65</v>
      </c>
      <c r="M339" s="37" t="s">
        <v>87</v>
      </c>
      <c r="N339" s="37" t="s">
        <v>97</v>
      </c>
      <c r="O339" s="37" t="s">
        <v>112</v>
      </c>
      <c r="P339" s="31" t="str">
        <f t="array" ref="P339">IFERROR(INDEX(params!$H:$H,MATCH($M339,params!$G:$G,0)),"")&amp;IF(AND($M339&lt;&gt;"",$N339&lt;&gt;""),",","")&amp;IFERROR(INDEX(params!$H:$H,MATCH($N339,params!$G:$G,0)),"")&amp;IF(AND($N339&lt;&gt;"",$O339&lt;&gt;""),",","")&amp;IFERROR(INDEX(params!$H:$H,MATCH($O339,params!$G:$G,0)),"")</f>
        <v>2,8,9</v>
      </c>
      <c r="Q339" s="34">
        <v>1.0</v>
      </c>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13"/>
        <v/>
      </c>
      <c r="AJ339" s="49" t="s">
        <v>2030</v>
      </c>
      <c r="AK339" s="41"/>
      <c r="AL339" s="42"/>
      <c r="AM339" s="43"/>
      <c r="AN339" s="44"/>
      <c r="AO339" s="43"/>
      <c r="AP339" s="44"/>
      <c r="AQ339" s="43"/>
      <c r="AR339" s="42"/>
      <c r="AS339" s="43"/>
      <c r="AT339" s="42"/>
      <c r="AU339" s="43"/>
      <c r="AV339" s="44" t="s">
        <v>2031</v>
      </c>
      <c r="AW339" s="43"/>
      <c r="AX339" s="44"/>
      <c r="AY339" s="43"/>
      <c r="AZ339" s="44"/>
      <c r="BA339" s="43"/>
      <c r="BB339" s="42"/>
      <c r="BC339" s="43"/>
      <c r="BD339" s="42"/>
      <c r="BE339" s="43"/>
    </row>
    <row r="340" ht="42.0" customHeight="1">
      <c r="A340" s="28" t="s">
        <v>55</v>
      </c>
      <c r="B340" s="37" t="s">
        <v>1978</v>
      </c>
      <c r="C340" s="37"/>
      <c r="D340" s="28"/>
      <c r="E340" s="34" t="s">
        <v>2032</v>
      </c>
      <c r="F340" s="31" t="str">
        <f t="shared" si="1"/>
        <v>Ceres Spaceport</v>
      </c>
      <c r="G340" s="30"/>
      <c r="H340" s="30"/>
      <c r="I340" s="32"/>
      <c r="J340" s="28">
        <v>40.0</v>
      </c>
      <c r="K340" s="33"/>
      <c r="L340" s="37" t="s">
        <v>62</v>
      </c>
      <c r="M340" s="37" t="s">
        <v>83</v>
      </c>
      <c r="N340" s="37" t="s">
        <v>101</v>
      </c>
      <c r="O340" s="37" t="s">
        <v>101</v>
      </c>
      <c r="P340" s="31" t="str">
        <f t="array" ref="P340">IFERROR(INDEX(params!$H:$H,MATCH($M340,params!$G:$G,0)),"")&amp;IF(AND($M340&lt;&gt;"",$N340&lt;&gt;""),",","")&amp;IFERROR(INDEX(params!$H:$H,MATCH($N340,params!$G:$G,0)),"")&amp;IF(AND($N340&lt;&gt;"",$O340&lt;&gt;""),",","")&amp;IFERROR(INDEX(params!$H:$H,MATCH($O340,params!$G:$G,0)),"")</f>
        <v>1,5,5</v>
      </c>
      <c r="Q340" s="34">
        <v>2.0</v>
      </c>
      <c r="R340" s="35">
        <f t="shared" si="2"/>
        <v>0</v>
      </c>
      <c r="S340" s="36"/>
      <c r="T340" s="47"/>
      <c r="U340" s="37" t="s">
        <v>855</v>
      </c>
      <c r="V340" s="29"/>
      <c r="W340" s="29"/>
      <c r="X340" s="29"/>
      <c r="Y340" s="29"/>
      <c r="Z340" s="29"/>
      <c r="AA340" s="37"/>
      <c r="AB340" s="29"/>
      <c r="AC340" s="31" t="str">
        <f t="array" ref="AC340">IFERROR(INDEX(params!$H:$H,MATCH($AB340,params!$G:$G,0)),"")</f>
        <v/>
      </c>
      <c r="AD340" s="38"/>
      <c r="AE340" s="32"/>
      <c r="AF340" s="29"/>
      <c r="AG340" s="4"/>
      <c r="AH340" s="4"/>
      <c r="AI340" s="31" t="str">
        <f t="shared" si="13"/>
        <v/>
      </c>
      <c r="AJ340" s="49" t="s">
        <v>2033</v>
      </c>
      <c r="AK340" s="41"/>
      <c r="AL340" s="42"/>
      <c r="AM340" s="43"/>
      <c r="AN340" s="44" t="s">
        <v>2034</v>
      </c>
      <c r="AO340" s="45" t="s">
        <v>2034</v>
      </c>
      <c r="AP340" s="44" t="s">
        <v>2035</v>
      </c>
      <c r="AQ340" s="43"/>
      <c r="AR340" s="42"/>
      <c r="AS340" s="43"/>
      <c r="AT340" s="42"/>
      <c r="AU340" s="43"/>
      <c r="AV340" s="44" t="s">
        <v>2036</v>
      </c>
      <c r="AW340" s="43"/>
      <c r="AX340" s="44"/>
      <c r="AY340" s="43"/>
      <c r="AZ340" s="44"/>
      <c r="BA340" s="43"/>
      <c r="BB340" s="42"/>
      <c r="BC340" s="43"/>
      <c r="BD340" s="42"/>
      <c r="BE340" s="43"/>
    </row>
    <row r="341" ht="42.0" customHeight="1">
      <c r="A341" s="28" t="s">
        <v>68</v>
      </c>
      <c r="B341" s="37" t="s">
        <v>1978</v>
      </c>
      <c r="C341" s="37"/>
      <c r="D341" s="28"/>
      <c r="E341" s="34" t="s">
        <v>2032</v>
      </c>
      <c r="F341" s="31" t="str">
        <f t="shared" si="1"/>
        <v>Oumuamua Type Object Survey</v>
      </c>
      <c r="G341" s="30"/>
      <c r="H341" s="30"/>
      <c r="I341" s="32"/>
      <c r="J341" s="28">
        <v>20.0</v>
      </c>
      <c r="K341" s="33"/>
      <c r="L341" s="37" t="s">
        <v>65</v>
      </c>
      <c r="M341" s="37" t="s">
        <v>83</v>
      </c>
      <c r="N341" s="37" t="s">
        <v>87</v>
      </c>
      <c r="O341" s="37" t="s">
        <v>112</v>
      </c>
      <c r="P341" s="31" t="str">
        <f t="array" ref="P341">IFERROR(INDEX(params!$H:$H,MATCH($M341,params!$G:$G,0)),"")&amp;IF(AND($M341&lt;&gt;"",$N341&lt;&gt;""),",","")&amp;IFERROR(INDEX(params!$H:$H,MATCH($N341,params!$G:$G,0)),"")&amp;IF(AND($N341&lt;&gt;"",$O341&lt;&gt;""),",","")&amp;IFERROR(INDEX(params!$H:$H,MATCH($O341,params!$G:$G,0)),"")</f>
        <v>1,2,9</v>
      </c>
      <c r="Q341" s="34"/>
      <c r="R341" s="35">
        <f t="shared" si="2"/>
        <v>0</v>
      </c>
      <c r="S341" s="36"/>
      <c r="T341" s="47"/>
      <c r="U341" s="37"/>
      <c r="V341" s="29"/>
      <c r="W341" s="29"/>
      <c r="X341" s="29"/>
      <c r="Y341" s="29"/>
      <c r="Z341" s="29"/>
      <c r="AA341" s="37"/>
      <c r="AB341" s="29"/>
      <c r="AC341" s="31" t="str">
        <f t="array" ref="AC341">IFERROR(INDEX(params!$H:$H,MATCH($AB341,params!$G:$G,0)),"")</f>
        <v/>
      </c>
      <c r="AD341" s="38"/>
      <c r="AE341" s="32"/>
      <c r="AF341" s="29"/>
      <c r="AG341" s="4"/>
      <c r="AH341" s="4"/>
      <c r="AI341" s="31" t="str">
        <f t="shared" si="13"/>
        <v/>
      </c>
      <c r="AJ341" s="49" t="s">
        <v>2037</v>
      </c>
      <c r="AK341" s="41"/>
      <c r="AL341" s="42"/>
      <c r="AM341" s="43"/>
      <c r="AN341" s="44"/>
      <c r="AO341" s="43"/>
      <c r="AP341" s="44"/>
      <c r="AQ341" s="43"/>
      <c r="AR341" s="42"/>
      <c r="AS341" s="43"/>
      <c r="AT341" s="42"/>
      <c r="AU341" s="43"/>
      <c r="AV341" s="44" t="s">
        <v>2038</v>
      </c>
      <c r="AW341" s="43"/>
      <c r="AX341" s="44"/>
      <c r="AY341" s="43"/>
      <c r="AZ341" s="44"/>
      <c r="BA341" s="43"/>
      <c r="BB341" s="42"/>
      <c r="BC341" s="43"/>
      <c r="BD341" s="42"/>
      <c r="BE341" s="43"/>
    </row>
    <row r="342" ht="15.75" customHeight="1">
      <c r="A342" s="28" t="s">
        <v>68</v>
      </c>
      <c r="B342" s="37" t="s">
        <v>1978</v>
      </c>
      <c r="C342" s="37"/>
      <c r="D342" s="28"/>
      <c r="E342" s="34" t="s">
        <v>2039</v>
      </c>
      <c r="F342" s="31" t="str">
        <f t="shared" si="1"/>
        <v>Pride of the earth Arkship</v>
      </c>
      <c r="G342" s="30"/>
      <c r="H342" s="30"/>
      <c r="I342" s="32"/>
      <c r="J342" s="28">
        <v>22.0</v>
      </c>
      <c r="K342" s="33"/>
      <c r="L342" s="37" t="s">
        <v>64</v>
      </c>
      <c r="M342" s="29" t="s">
        <v>87</v>
      </c>
      <c r="N342" s="37" t="s">
        <v>83</v>
      </c>
      <c r="O342" s="37"/>
      <c r="P342" s="31" t="str">
        <f t="array" ref="P342">IFERROR(INDEX(params!$H:$H,MATCH($M342,params!$G:$G,0)),"")&amp;IF(AND($M342&lt;&gt;"",$N342&lt;&gt;""),",","")&amp;IFERROR(INDEX(params!$H:$H,MATCH($N342,params!$G:$G,0)),"")&amp;IF(AND($N342&lt;&gt;"",$O342&lt;&gt;""),",","")&amp;IFERROR(INDEX(params!$H:$H,MATCH($O342,params!$G:$G,0)),"")</f>
        <v>2,1</v>
      </c>
      <c r="Q342" s="34" t="s">
        <v>259</v>
      </c>
      <c r="R342" s="35">
        <f t="shared" si="2"/>
        <v>1</v>
      </c>
      <c r="S342" s="36"/>
      <c r="T342" s="47"/>
      <c r="U342" s="37" t="s">
        <v>179</v>
      </c>
      <c r="V342" s="29"/>
      <c r="W342" s="37"/>
      <c r="X342" s="29"/>
      <c r="Y342" s="37" t="s">
        <v>188</v>
      </c>
      <c r="Z342" s="37"/>
      <c r="AA342" s="37"/>
      <c r="AB342" s="37"/>
      <c r="AC342" s="31"/>
      <c r="AD342" s="38"/>
      <c r="AE342" s="48"/>
      <c r="AF342" s="37"/>
      <c r="AG342" s="4"/>
      <c r="AH342" s="4"/>
      <c r="AI342" s="31"/>
      <c r="AJ342" s="49" t="s">
        <v>2040</v>
      </c>
      <c r="AK342" s="41"/>
      <c r="AL342" s="44" t="s">
        <v>2041</v>
      </c>
      <c r="AM342" s="45" t="s">
        <v>2041</v>
      </c>
      <c r="AN342" s="44" t="s">
        <v>2042</v>
      </c>
      <c r="AO342" s="45" t="s">
        <v>2042</v>
      </c>
      <c r="AP342" s="44" t="s">
        <v>2043</v>
      </c>
      <c r="AQ342" s="43"/>
      <c r="AR342" s="44" t="s">
        <v>864</v>
      </c>
      <c r="AS342" s="43"/>
      <c r="AT342" s="44"/>
      <c r="AU342" s="43"/>
      <c r="AV342" s="44"/>
      <c r="AW342" s="43"/>
      <c r="AX342" s="44" t="s">
        <v>2044</v>
      </c>
      <c r="AY342" s="43"/>
      <c r="AZ342" s="44" t="s">
        <v>721</v>
      </c>
      <c r="BA342" s="43"/>
      <c r="BB342" s="42"/>
      <c r="BC342" s="43"/>
      <c r="BD342" s="42"/>
      <c r="BE342" s="43"/>
    </row>
    <row r="343" ht="15.75" customHeight="1">
      <c r="A343" s="28" t="s">
        <v>55</v>
      </c>
      <c r="B343" s="37" t="s">
        <v>1978</v>
      </c>
      <c r="C343" s="37"/>
      <c r="D343" s="33"/>
      <c r="E343" s="34" t="s">
        <v>2045</v>
      </c>
      <c r="F343" s="31" t="str">
        <f t="shared" si="1"/>
        <v>Ganymede Colony</v>
      </c>
      <c r="G343" s="30"/>
      <c r="H343" s="30"/>
      <c r="I343" s="32"/>
      <c r="J343" s="28">
        <v>28.0</v>
      </c>
      <c r="K343" s="33"/>
      <c r="L343" s="29" t="s">
        <v>62</v>
      </c>
      <c r="M343" s="37" t="s">
        <v>83</v>
      </c>
      <c r="N343" s="37" t="s">
        <v>101</v>
      </c>
      <c r="O343" s="29"/>
      <c r="P343" s="31" t="str">
        <f t="array" ref="P343">IFERROR(INDEX(params!$H:$H,MATCH($M343,params!$G:$G,0)),"")&amp;IF(AND($M343&lt;&gt;"",$N343&lt;&gt;""),",","")&amp;IFERROR(INDEX(params!$H:$H,MATCH($N343,params!$G:$G,0)),"")&amp;IF(AND($N343&lt;&gt;"",$O343&lt;&gt;""),",","")&amp;IFERROR(INDEX(params!$H:$H,MATCH($O343,params!$G:$G,0)),"")</f>
        <v>1,5</v>
      </c>
      <c r="Q343" s="34" t="s">
        <v>259</v>
      </c>
      <c r="R343" s="35">
        <f t="shared" si="2"/>
        <v>1</v>
      </c>
      <c r="S343" s="36"/>
      <c r="T343" s="36"/>
      <c r="U343" s="37" t="s">
        <v>813</v>
      </c>
      <c r="V343" s="29"/>
      <c r="W343" s="29"/>
      <c r="X343" s="29"/>
      <c r="Y343" s="29"/>
      <c r="Z343" s="29"/>
      <c r="AA343" s="37"/>
      <c r="AB343" s="29"/>
      <c r="AC343" s="31" t="str">
        <f t="array" ref="AC343">IFERROR(INDEX(params!$H:$H,MATCH($AB343,params!$G:$G,0)),"")</f>
        <v/>
      </c>
      <c r="AD343" s="51"/>
      <c r="AE343" s="32"/>
      <c r="AF343" s="29"/>
      <c r="AG343" s="37"/>
      <c r="AH343" s="29"/>
      <c r="AI343" s="31" t="str">
        <f>IFERROR(LEFT(AF343&amp;IF(AF343&lt;&gt;"",",","")&amp;AG343&amp;IF(AG343&lt;&gt;"",",","")&amp;AH343&amp;IF(AH343&lt;&gt;"",",",""),LEN(AF343&amp;IF(AF343&lt;&gt;"",",","")&amp;AG343&amp;IF(AG343&lt;&gt;"",",","")&amp;AH343&amp;IF(AH343&lt;&gt;"",",",""))-1),"")</f>
        <v/>
      </c>
      <c r="AJ343" s="49" t="s">
        <v>2046</v>
      </c>
      <c r="AK343" s="41"/>
      <c r="AL343" s="44" t="s">
        <v>615</v>
      </c>
      <c r="AM343" s="45" t="s">
        <v>615</v>
      </c>
      <c r="AN343" s="44" t="s">
        <v>991</v>
      </c>
      <c r="AO343" s="45" t="s">
        <v>991</v>
      </c>
      <c r="AP343" s="44" t="s">
        <v>992</v>
      </c>
      <c r="AQ343" s="43"/>
      <c r="AR343" s="42"/>
      <c r="AS343" s="43"/>
      <c r="AT343" s="42"/>
      <c r="AU343" s="43"/>
      <c r="AV343" s="44" t="s">
        <v>1737</v>
      </c>
      <c r="AW343" s="43"/>
      <c r="AX343" s="42"/>
      <c r="AY343" s="43"/>
      <c r="AZ343" s="42"/>
      <c r="BA343" s="43"/>
      <c r="BB343" s="42"/>
      <c r="BC343" s="43"/>
      <c r="BD343" s="42"/>
      <c r="BE343" s="43"/>
    </row>
    <row r="344" ht="15.75" customHeight="1">
      <c r="A344" s="28" t="s">
        <v>55</v>
      </c>
      <c r="B344" s="37" t="s">
        <v>1978</v>
      </c>
      <c r="C344" s="37"/>
      <c r="D344" s="28"/>
      <c r="E344" s="34" t="s">
        <v>2047</v>
      </c>
      <c r="F344" s="31" t="str">
        <f t="shared" si="1"/>
        <v>Space Relay</v>
      </c>
      <c r="G344" s="30"/>
      <c r="H344" s="30"/>
      <c r="I344" s="32"/>
      <c r="J344" s="28">
        <v>13.0</v>
      </c>
      <c r="K344" s="33"/>
      <c r="L344" s="37" t="s">
        <v>64</v>
      </c>
      <c r="M344" s="37" t="s">
        <v>83</v>
      </c>
      <c r="N344" s="37" t="s">
        <v>101</v>
      </c>
      <c r="O344" s="29" t="s">
        <v>165</v>
      </c>
      <c r="P344" s="31" t="str">
        <f t="array" ref="P344">IFERROR(INDEX(params!$H:$H,MATCH($M344,params!$G:$G,0)),"")&amp;IF(AND($M344&lt;&gt;"",$N344&lt;&gt;""),",","")&amp;IFERROR(INDEX(params!$H:$H,MATCH($N344,params!$G:$G,0)),"")&amp;IF(AND($N344&lt;&gt;"",$O344&lt;&gt;""),",","")&amp;IFERROR(INDEX(params!$H:$H,MATCH($O344,params!$G:$G,0)),"")</f>
        <v>1,5</v>
      </c>
      <c r="Q344" s="30"/>
      <c r="R344" s="35">
        <f t="shared" si="2"/>
        <v>0</v>
      </c>
      <c r="S344" s="36"/>
      <c r="T344" s="47"/>
      <c r="U344" s="37" t="s">
        <v>167</v>
      </c>
      <c r="V344" s="29"/>
      <c r="W344" s="29"/>
      <c r="X344" s="29"/>
      <c r="Y344" s="37" t="s">
        <v>188</v>
      </c>
      <c r="Z344" s="37"/>
      <c r="AA344" s="37"/>
      <c r="AB344" s="37"/>
      <c r="AC344" s="31"/>
      <c r="AD344" s="38"/>
      <c r="AE344" s="48"/>
      <c r="AF344" s="29"/>
      <c r="AG344" s="4"/>
      <c r="AH344" s="4"/>
      <c r="AI344" s="31"/>
      <c r="AJ344" s="49" t="s">
        <v>2048</v>
      </c>
      <c r="AK344" s="41"/>
      <c r="AL344" s="42"/>
      <c r="AM344" s="43"/>
      <c r="AN344" s="44" t="s">
        <v>2049</v>
      </c>
      <c r="AO344" s="45" t="s">
        <v>2049</v>
      </c>
      <c r="AP344" s="44" t="s">
        <v>2050</v>
      </c>
      <c r="AQ344" s="43"/>
      <c r="AR344" s="42"/>
      <c r="AS344" s="43"/>
      <c r="AT344" s="42"/>
      <c r="AU344" s="43"/>
      <c r="AV344" s="44"/>
      <c r="AW344" s="43"/>
      <c r="AX344" s="44"/>
      <c r="AY344" s="43"/>
      <c r="AZ344" s="44"/>
      <c r="BA344" s="43"/>
      <c r="BB344" s="42"/>
      <c r="BC344" s="43"/>
      <c r="BD344" s="42"/>
      <c r="BE344" s="43"/>
    </row>
    <row r="345" ht="15.75" customHeight="1">
      <c r="A345" s="33"/>
      <c r="B345" s="29"/>
      <c r="C345" s="29"/>
      <c r="D345" s="33"/>
      <c r="E345" s="30"/>
      <c r="F345" s="31" t="str">
        <f t="shared" si="1"/>
        <v/>
      </c>
      <c r="G345" s="30"/>
      <c r="H345" s="30"/>
      <c r="I345" s="32"/>
      <c r="J345" s="33"/>
      <c r="K345" s="33"/>
      <c r="L345" s="29"/>
      <c r="M345" s="29"/>
      <c r="N345" s="29"/>
      <c r="O345" s="29"/>
      <c r="P345" s="31" t="str">
        <f t="array" ref="P345">IFERROR(INDEX(params!$H:$H,MATCH($M345,params!$G:$G,0)),"")&amp;IF(AND($M345&lt;&gt;"",$N345&lt;&gt;""),",","")&amp;IFERROR(INDEX(params!$H:$H,MATCH($N345,params!$G:$G,0)),"")&amp;IF(AND($N345&lt;&gt;"",$O345&lt;&gt;""),",","")&amp;IFERROR(INDEX(params!$H:$H,MATCH($O345,params!$G:$G,0)),"")</f>
        <v/>
      </c>
      <c r="Q345" s="30"/>
      <c r="R345" s="35">
        <f t="shared" si="2"/>
        <v>0</v>
      </c>
      <c r="S345" s="36"/>
      <c r="T345" s="36"/>
      <c r="U345" s="29"/>
      <c r="V345" s="29"/>
      <c r="W345" s="29"/>
      <c r="X345" s="29"/>
      <c r="Y345" s="29"/>
      <c r="Z345" s="29"/>
      <c r="AA345" s="37"/>
      <c r="AB345" s="29"/>
      <c r="AC345" s="31" t="str">
        <f t="array" ref="AC345">IFERROR(INDEX(params!$H:$H,MATCH($AB345,params!$G:$G,0)),"")</f>
        <v/>
      </c>
      <c r="AD345" s="51"/>
      <c r="AE345" s="32"/>
      <c r="AF345" s="29"/>
      <c r="AG345" s="4"/>
      <c r="AH345" s="4"/>
      <c r="AI345" s="31" t="str">
        <f t="shared" ref="AI345:AI1015" si="14">IFERROR(LEFT(AF345&amp;IF(AF345&lt;&gt;"",",","")&amp;AG345&amp;IF(AG345&lt;&gt;"",",","")&amp;AH345&amp;IF(AH345&lt;&gt;"",",",""),LEN(AF345&amp;IF(AF345&lt;&gt;"",",","")&amp;AG345&amp;IF(AG345&lt;&gt;"",",","")&amp;AH345&amp;IF(AH345&lt;&gt;"",",",""))-1),"")</f>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14"/>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14"/>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14"/>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14"/>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14"/>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14"/>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14"/>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14"/>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14"/>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14"/>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14"/>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14"/>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14"/>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14"/>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14"/>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14"/>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14"/>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14"/>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14"/>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14"/>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14"/>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14"/>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14"/>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14"/>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14"/>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14"/>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14"/>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14"/>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14"/>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14"/>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14"/>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14"/>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14"/>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14"/>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14"/>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14"/>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14"/>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14"/>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14"/>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14"/>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14"/>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14"/>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14"/>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14"/>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14"/>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14"/>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14"/>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14"/>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14"/>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14"/>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14"/>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14"/>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14"/>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14"/>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14"/>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14"/>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14"/>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14"/>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14"/>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14"/>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14"/>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14"/>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14"/>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14"/>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14"/>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14"/>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14"/>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14"/>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14"/>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14"/>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14"/>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14"/>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14"/>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14"/>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14"/>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14"/>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14"/>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14"/>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14"/>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14"/>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14"/>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14"/>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14"/>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14"/>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14"/>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14"/>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14"/>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14"/>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14"/>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14"/>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14"/>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14"/>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14"/>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14"/>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14"/>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14"/>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14"/>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14"/>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14"/>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14"/>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14"/>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14"/>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14"/>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14"/>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14"/>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14"/>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14"/>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14"/>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14"/>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14"/>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14"/>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14"/>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14"/>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14"/>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14"/>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14"/>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14"/>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14"/>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14"/>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14"/>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14"/>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14"/>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14"/>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14"/>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14"/>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14"/>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14"/>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14"/>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14"/>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14"/>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14"/>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14"/>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14"/>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14"/>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14"/>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14"/>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14"/>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14"/>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14"/>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14"/>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14"/>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14"/>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14"/>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14"/>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14"/>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14"/>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14"/>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14"/>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14"/>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14"/>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14"/>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14"/>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14"/>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14"/>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14"/>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14"/>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14"/>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14"/>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14"/>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14"/>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14"/>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14"/>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14"/>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14"/>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14"/>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14"/>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14"/>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14"/>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14"/>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14"/>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14"/>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14"/>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14"/>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14"/>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14"/>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14"/>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14"/>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14"/>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14"/>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14"/>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14"/>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14"/>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14"/>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14"/>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14"/>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14"/>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14"/>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14"/>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14"/>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14"/>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14"/>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14"/>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14"/>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14"/>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14"/>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14"/>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14"/>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14"/>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14"/>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14"/>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14"/>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14"/>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14"/>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14"/>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14"/>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14"/>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14"/>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14"/>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14"/>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14"/>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14"/>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14"/>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14"/>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14"/>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14"/>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14"/>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14"/>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14"/>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14"/>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14"/>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14"/>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14"/>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14"/>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14"/>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14"/>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14"/>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14"/>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14"/>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14"/>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14"/>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14"/>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14"/>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14"/>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14"/>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14"/>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14"/>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14"/>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14"/>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14"/>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14"/>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14"/>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14"/>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14"/>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14"/>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14"/>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14"/>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14"/>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14"/>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14"/>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14"/>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14"/>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14"/>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14"/>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14"/>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14"/>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14"/>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14"/>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14"/>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14"/>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14"/>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14"/>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14"/>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14"/>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14"/>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14"/>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14"/>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14"/>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14"/>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14"/>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14"/>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14"/>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14"/>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14"/>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14"/>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14"/>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14"/>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14"/>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14"/>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14"/>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14"/>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14"/>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14"/>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14"/>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14"/>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14"/>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14"/>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14"/>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14"/>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14"/>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14"/>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14"/>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14"/>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14"/>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14"/>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14"/>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14"/>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14"/>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14"/>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14"/>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14"/>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14"/>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14"/>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14"/>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14"/>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14"/>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14"/>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14"/>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14"/>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14"/>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14"/>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14"/>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14"/>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14"/>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14"/>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14"/>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14"/>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14"/>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14"/>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14"/>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14"/>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14"/>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14"/>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14"/>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14"/>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14"/>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14"/>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14"/>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14"/>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14"/>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14"/>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14"/>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14"/>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14"/>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14"/>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14"/>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14"/>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14"/>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14"/>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14"/>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14"/>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14"/>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14"/>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14"/>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14"/>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14"/>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14"/>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14"/>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14"/>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14"/>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14"/>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14"/>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14"/>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14"/>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14"/>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14"/>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14"/>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14"/>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14"/>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14"/>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14"/>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14"/>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14"/>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14"/>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14"/>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14"/>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14"/>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14"/>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14"/>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14"/>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14"/>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14"/>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14"/>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14"/>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14"/>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14"/>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14"/>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14"/>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14"/>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14"/>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14"/>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14"/>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14"/>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14"/>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14"/>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14"/>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14"/>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14"/>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14"/>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14"/>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14"/>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14"/>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14"/>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14"/>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14"/>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14"/>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14"/>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14"/>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14"/>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14"/>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14"/>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14"/>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14"/>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14"/>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14"/>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14"/>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14"/>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14"/>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14"/>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14"/>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14"/>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14"/>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14"/>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14"/>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14"/>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14"/>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14"/>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14"/>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14"/>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14"/>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14"/>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14"/>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14"/>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14"/>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14"/>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14"/>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14"/>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14"/>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14"/>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14"/>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14"/>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14"/>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14"/>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14"/>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14"/>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14"/>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14"/>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14"/>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14"/>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14"/>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14"/>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14"/>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14"/>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14"/>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14"/>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14"/>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14"/>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14"/>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14"/>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14"/>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14"/>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14"/>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14"/>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14"/>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14"/>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14"/>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14"/>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14"/>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14"/>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14"/>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14"/>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14"/>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14"/>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14"/>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14"/>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14"/>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14"/>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14"/>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14"/>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14"/>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14"/>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14"/>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14"/>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14"/>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14"/>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14"/>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14"/>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14"/>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14"/>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14"/>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14"/>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14"/>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14"/>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14"/>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14"/>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14"/>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14"/>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14"/>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14"/>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14"/>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14"/>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14"/>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14"/>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14"/>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14"/>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14"/>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14"/>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14"/>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14"/>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14"/>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14"/>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14"/>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14"/>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14"/>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14"/>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14"/>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14"/>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14"/>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14"/>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14"/>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14"/>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14"/>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14"/>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14"/>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14"/>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14"/>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14"/>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14"/>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14"/>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14"/>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14"/>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14"/>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14"/>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14"/>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14"/>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14"/>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14"/>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14"/>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14"/>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14"/>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14"/>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14"/>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14"/>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14"/>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14"/>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14"/>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14"/>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14"/>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14"/>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14"/>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14"/>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14"/>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14"/>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14"/>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14"/>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14"/>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14"/>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14"/>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14"/>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14"/>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14"/>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14"/>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14"/>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14"/>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14"/>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14"/>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14"/>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14"/>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14"/>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14"/>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14"/>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14"/>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14"/>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14"/>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14"/>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14"/>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14"/>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14"/>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14"/>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14"/>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14"/>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14"/>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14"/>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14"/>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14"/>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14"/>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14"/>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14"/>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14"/>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14"/>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14"/>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14"/>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14"/>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14"/>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14"/>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14"/>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14"/>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14"/>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14"/>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14"/>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14"/>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14"/>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14"/>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14"/>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14"/>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14"/>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14"/>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14"/>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14"/>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14"/>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14"/>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14"/>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14"/>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14"/>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14"/>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14"/>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14"/>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14"/>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14"/>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14"/>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14"/>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14"/>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14"/>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14"/>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14"/>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14"/>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14"/>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14"/>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14"/>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14"/>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14"/>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14"/>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14"/>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14"/>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14"/>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14"/>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14"/>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14"/>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14"/>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14"/>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14"/>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14"/>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14"/>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14"/>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14"/>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14"/>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14"/>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14"/>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14"/>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14"/>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14"/>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14"/>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14"/>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14"/>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14"/>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14"/>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14"/>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14"/>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14"/>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14"/>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14"/>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14"/>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14"/>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14"/>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14"/>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14"/>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14"/>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14"/>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14"/>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14"/>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14"/>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14"/>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14"/>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14"/>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14"/>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14"/>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14"/>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14"/>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14"/>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14"/>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14"/>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sheetData>
  <autoFilter ref="$A$1:$BE$1015"/>
  <dataValidations>
    <dataValidation type="list" allowBlank="1" showErrorMessage="1" sqref="C2:C1015">
      <formula1>params!$X$2:$X$4</formula1>
    </dataValidation>
    <dataValidation type="list" allowBlank="1" showErrorMessage="1" sqref="V2:V1015">
      <formula1>params!$E$2:$E$8</formula1>
    </dataValidation>
    <dataValidation type="list" allowBlank="1" showErrorMessage="1" sqref="AA2:AA1015">
      <formula1>params!$R$2:$R$5</formula1>
    </dataValidation>
    <dataValidation type="list" allowBlank="1" showErrorMessage="1" sqref="AD2:AD1015">
      <formula1>params!$P$2:$P$5</formula1>
    </dataValidation>
    <dataValidation type="list" allowBlank="1" showErrorMessage="1" sqref="B2:B1015">
      <formula1>params!$N$2:$N$6</formula1>
    </dataValidation>
    <dataValidation type="list" allowBlank="1" showErrorMessage="1" sqref="Z2:Z1015">
      <formula1>params!$J$2:$J$4</formula1>
    </dataValidation>
    <dataValidation type="list" allowBlank="1" showErrorMessage="1" sqref="M2:O1015 AB2:AB1015">
      <formula1>params!$G$2:$G$15</formula1>
    </dataValidation>
    <dataValidation type="list" allowBlank="1" showErrorMessage="1" sqref="AF2:AH1015">
      <formula1>params!$T$2:$T$5</formula1>
    </dataValidation>
    <dataValidation type="list" allowBlank="1" showErrorMessage="1" sqref="L2:L222 L229:L320 L324:L325 L328 L332:L344">
      <formula1>params!$A$2:$A$5</formula1>
    </dataValidation>
    <dataValidation type="list" allowBlank="1" showErrorMessage="1" sqref="A2:A1015">
      <formula1>params!$V$3:$V$10</formula1>
    </dataValidation>
    <dataValidation type="list" allowBlank="1" showErrorMessage="1" sqref="W2:W7 W8:X8 W9:W22 W23:X23 W24:W55 W56:X56 W57:W63 W64:X66 W211:W218 W220:W237 W268 W270:W273 W274:X274 W293 W295 W298:X298 W300:W315 W321:W323 U2:U1015 W326:W1015">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1015">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2051</v>
      </c>
      <c r="C1" s="3" t="s">
        <v>24</v>
      </c>
      <c r="E1" s="8" t="s">
        <v>2052</v>
      </c>
      <c r="G1" s="3" t="s">
        <v>2053</v>
      </c>
      <c r="H1" s="3" t="s">
        <v>19</v>
      </c>
      <c r="J1" s="3" t="s">
        <v>26</v>
      </c>
      <c r="L1" s="3" t="s">
        <v>25</v>
      </c>
      <c r="N1" s="3" t="s">
        <v>11</v>
      </c>
      <c r="P1" s="3" t="s">
        <v>140</v>
      </c>
      <c r="R1" s="8" t="s">
        <v>139</v>
      </c>
      <c r="T1" s="3" t="s">
        <v>142</v>
      </c>
      <c r="V1" s="8" t="s">
        <v>2054</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1644</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1978</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2055</v>
      </c>
    </row>
    <row r="2">
      <c r="A2" s="8" t="s">
        <v>2056</v>
      </c>
    </row>
    <row r="3">
      <c r="A3" s="8" t="s">
        <v>2057</v>
      </c>
    </row>
    <row r="4">
      <c r="A4" s="8" t="s">
        <v>2058</v>
      </c>
    </row>
    <row r="5">
      <c r="A5" s="8" t="s">
        <v>2059</v>
      </c>
    </row>
    <row r="6">
      <c r="A6" s="8" t="s">
        <v>2060</v>
      </c>
    </row>
    <row r="7">
      <c r="A7" s="8" t="s">
        <v>2061</v>
      </c>
    </row>
    <row r="8">
      <c r="A8" s="8" t="s">
        <v>2062</v>
      </c>
    </row>
    <row r="9">
      <c r="A9" s="8" t="s">
        <v>2063</v>
      </c>
    </row>
    <row r="10">
      <c r="A10" s="8" t="s">
        <v>2064</v>
      </c>
    </row>
    <row r="11">
      <c r="A11" s="8" t="s">
        <v>2065</v>
      </c>
    </row>
    <row r="12">
      <c r="A12" s="8" t="s">
        <v>2066</v>
      </c>
    </row>
    <row r="13">
      <c r="A13" s="8" t="s">
        <v>2067</v>
      </c>
    </row>
    <row r="14">
      <c r="A14" s="8" t="s">
        <v>2068</v>
      </c>
    </row>
    <row r="15">
      <c r="A15" s="8" t="s">
        <v>2069</v>
      </c>
    </row>
    <row r="16">
      <c r="A16" s="8" t="s">
        <v>2070</v>
      </c>
    </row>
    <row r="17">
      <c r="A17" s="8" t="s">
        <v>2071</v>
      </c>
    </row>
    <row r="18">
      <c r="A18" s="8" t="s">
        <v>2072</v>
      </c>
    </row>
    <row r="21">
      <c r="A21" s="8" t="s">
        <v>2073</v>
      </c>
    </row>
    <row r="22">
      <c r="A22" s="8" t="s">
        <v>2074</v>
      </c>
    </row>
    <row r="23">
      <c r="A23" s="8" t="s">
        <v>2075</v>
      </c>
    </row>
    <row r="24">
      <c r="A24" s="8" t="s">
        <v>2076</v>
      </c>
    </row>
    <row r="25">
      <c r="A25" s="8" t="s">
        <v>2077</v>
      </c>
    </row>
    <row r="26">
      <c r="A26" s="8" t="s">
        <v>2078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