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card_list!$A$1:$BE$1014</definedName>
  </definedNames>
  <calcPr/>
  <extLst>
    <ext uri="GoogleSheetsCustomDataVersion2">
      <go:sheetsCustomData xmlns:go="http://customooxmlschemas.google.com/" r:id="rId10" roundtripDataChecksum="AryxYXSYzqX8KTeO58JWnTo1s0iX6mMVBL79CS9+I0g="/>
    </ext>
  </extLst>
</workbook>
</file>

<file path=xl/sharedStrings.xml><?xml version="1.0" encoding="utf-8"?>
<sst xmlns="http://schemas.openxmlformats.org/spreadsheetml/2006/main" count="6056" uniqueCount="2079">
  <si>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</si>
  <si>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</si>
  <si>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</si>
  <si>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</si>
  <si>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</si>
  <si>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</si>
  <si>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</si>
  <si>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</si>
  <si>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</si>
  <si>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</si>
  <si>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</si>
  <si>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</si>
  <si>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</si>
  <si>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</si>
  <si>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</si>
  <si>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</si>
  <si>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</si>
  <si>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</si>
  <si>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</si>
  <si>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</si>
  <si>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</si>
  <si>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</si>
  <si>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</si>
  <si>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</si>
  <si>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</si>
  <si>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</si>
  <si>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</si>
  <si>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</si>
  <si>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</si>
  <si>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</si>
  <si>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</si>
  <si>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</si>
  <si>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</si>
  <si>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</si>
  <si>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</si>
  <si>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</si>
  <si>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</si>
  <si>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</si>
  <si>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</si>
  <si>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</si>
  <si>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</si>
  <si>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</si>
  <si>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</si>
  <si>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</si>
  <si>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</si>
  <si>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</si>
  <si>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</si>
  <si>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</si>
  <si>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</si>
  <si>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</si>
  <si>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</si>
  <si>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</si>
  <si>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</si>
  <si>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</si>
  <si>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</si>
  <si>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</si>
  <si>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</si>
  <si>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</si>
  <si>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</si>
  <si>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</si>
  <si>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</si>
  <si>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</si>
  <si>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</si>
  <si>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</si>
  <si>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</si>
  <si>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</si>
  <si>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</si>
  <si>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</si>
  <si>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</si>
  <si>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</si>
  <si>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</si>
  <si>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</si>
  <si>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</si>
  <si>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</si>
  <si>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</si>
  <si>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</si>
  <si>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</si>
  <si>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</si>
  <si>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</si>
  <si>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</si>
  <si>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</si>
  <si>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</si>
  <si>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</si>
  <si>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</si>
  <si>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</si>
  <si>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</si>
  <si>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</si>
  <si>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</si>
  <si>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</si>
  <si>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</si>
  <si>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</si>
  <si>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</si>
  <si>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</si>
  <si>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</si>
  <si>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</si>
  <si>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</si>
  <si>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</si>
  <si>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</si>
  <si>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</si>
  <si>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</si>
  <si>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</si>
  <si>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</si>
  <si>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</si>
  <si>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</si>
  <si>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</si>
  <si>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</si>
  <si>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</si>
  <si>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</si>
  <si>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</si>
  <si>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</si>
  <si>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</si>
  <si>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</si>
  <si>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</si>
  <si>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</si>
  <si>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</si>
  <si>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</si>
  <si>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</si>
  <si>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</si>
  <si>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</si>
  <si>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</si>
  <si>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</si>
  <si>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</si>
  <si>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</si>
  <si>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</si>
  <si>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</si>
  <si>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</si>
  <si>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</si>
  <si>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</si>
  <si>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</si>
  <si>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</si>
  <si>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</si>
  <si>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</si>
  <si>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</si>
  <si>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</si>
  <si>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</si>
  <si>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</si>
  <si>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</si>
  <si>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</si>
  <si>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</si>
  <si>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</si>
  <si>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</si>
  <si>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</si>
  <si>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</si>
  <si>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</si>
  <si>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</si>
  <si>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</si>
  <si>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</si>
  <si>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</si>
  <si>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</si>
  <si>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</si>
  <si>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</si>
  <si>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</si>
  <si>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</si>
  <si>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</si>
  <si>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</si>
  <si>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</si>
  <si>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</si>
  <si>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</si>
  <si>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</si>
  <si>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</si>
  <si>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</si>
  <si>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</si>
  <si>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</si>
  <si>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</si>
  <si>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</si>
  <si>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</si>
  <si>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</si>
  <si>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</si>
  <si>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</si>
  <si>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</si>
  <si>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</si>
  <si>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</si>
  <si>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</si>
  <si>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</si>
  <si>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</si>
  <si>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</si>
  <si>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</si>
  <si>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</si>
  <si>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</si>
  <si>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</si>
  <si>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</si>
  <si>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</si>
  <si>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</si>
  <si>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</si>
  <si>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</si>
  <si>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</si>
  <si>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</si>
  <si>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</si>
  <si>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</si>
  <si>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</si>
  <si>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</si>
  <si>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</si>
  <si>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</si>
  <si>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</si>
  <si>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</si>
  <si>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</si>
  <si>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</si>
  <si>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</si>
  <si>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</si>
  <si>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</si>
  <si>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</si>
  <si>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</si>
  <si>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 $ressource_microbe$</t>
  </si>
  <si>
    <t>EFFECT: When you play a card, you can remove 2 microbes from this card to pay 10 MC less for it.
EFFECT: Whenever you play a $tag_animal$, $tag_microbe$S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</si>
  <si>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</si>
  <si>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</si>
  <si>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</si>
  <si>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</si>
  <si>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</si>
  <si>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</si>
  <si>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</si>
  <si>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</si>
  <si>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</si>
  <si>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</si>
  <si>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</si>
  <si>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</si>
  <si>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</si>
  <si>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</si>
  <si>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</si>
  <si>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</si>
  <si>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</si>
  <si>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</si>
  <si>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</si>
  <si>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</si>
  <si>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</si>
  <si>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</si>
  <si>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</si>
  <si>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</si>
  <si>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</si>
  <si>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</si>
  <si>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</si>
  <si>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</si>
  <si>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</si>
  <si>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</si>
  <si>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</si>
  <si>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</si>
  <si>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</si>
  <si>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</si>
  <si>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</si>
  <si>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</si>
  <si>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</si>
  <si>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</si>
  <si>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</si>
  <si>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</si>
  <si>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</si>
  <si>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</si>
  <si>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</si>
  <si>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</si>
  <si>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</si>
  <si>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</si>
  <si>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</si>
  <si>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</si>
  <si>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</si>
  <si>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V2</t>
  </si>
  <si>
    <t>Liquidation d'Actifs V2</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</si>
  <si>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</si>
  <si>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</si>
  <si>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</si>
  <si>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</si>
  <si>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</si>
  <si>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</si>
  <si>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</si>
  <si>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</si>
  <si>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</si>
  <si>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*=1 victory point per animal on this card.</t>
  </si>
  <si>
    <t>*=1 PV par animal sur cette carte</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</si>
  <si>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</si>
  <si>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</si>
  <si>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</si>
  <si>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</si>
  <si>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</si>
  <si>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</si>
  <si>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</si>
  <si>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</si>
  <si>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</si>
  <si>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</si>
  <si>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</si>
  <si>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</si>
  <si>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</si>
  <si>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</si>
  <si>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</si>
  <si>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</si>
  <si>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</si>
  <si>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</si>
  <si>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</si>
  <si>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</si>
  <si>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</si>
  <si>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</si>
  <si>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</si>
  <si>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</si>
  <si>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</si>
  <si>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</si>
  <si>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</si>
  <si>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</si>
  <si>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</si>
  <si>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</si>
  <si>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</si>
  <si>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</si>
  <si>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</si>
  <si>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</si>
  <si>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</si>
  <si>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</si>
  <si>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</si>
  <si>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</si>
  <si>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</si>
  <si>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</si>
  <si>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</si>
  <si>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</si>
  <si>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*=1 victory point for every 2 forest tiles you have.</t>
  </si>
  <si>
    <t>*= 1 PV par groupe de 2 PVs Forêt en votre possession.</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</si>
  <si>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</si>
  <si>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</si>
  <si>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</si>
  <si>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</si>
  <si>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</si>
  <si>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</si>
  <si>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</si>
  <si>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</si>
  <si>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</si>
  <si>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</si>
  <si>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 +$ressource_microbe$ OR $skipline$-$ressource_microbe$: $ressource_card$</t>
  </si>
  <si>
    <t>$tag_animal$/$tag_microbe$/$tag_plant$: +$ressource_microbe$ OU $skipline$-$ressource_microbe$: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</si>
  <si>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</si>
  <si>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</si>
  <si>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</si>
  <si>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</si>
  <si>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</si>
  <si>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</si>
  <si>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</si>
  <si>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</si>
  <si>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</si>
  <si>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</si>
  <si>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</si>
  <si>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</si>
  <si>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</si>
  <si>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</si>
  <si>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</si>
  <si>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</si>
  <si>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</si>
  <si>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</si>
  <si>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</si>
  <si>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</si>
  <si>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</si>
  <si>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</si>
  <si>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</si>
  <si>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</si>
  <si>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</si>
  <si>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</si>
  <si>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</si>
  <si>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</si>
  <si>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</si>
  <si>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</si>
  <si>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</si>
  <si>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</si>
  <si>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</si>
  <si>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</si>
  <si>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*=1 victory point for every 2 animals on this card.</t>
  </si>
  <si>
    <t>*=1 PV par groupe de 2 animaux sur cette carte.</t>
  </si>
  <si>
    <t>$tag_plant$/$tag_animal$: $ressource_animal$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</si>
  <si>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</si>
  <si>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</si>
  <si>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</si>
  <si>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</si>
  <si>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</si>
  <si>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 : $ressource_megacreditvoid_-4$ + $ressource_card$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</si>
  <si>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</si>
  <si>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</si>
  <si>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</si>
  <si>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</si>
  <si>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</si>
  <si>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</si>
  <si>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</si>
  <si>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</si>
  <si>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</si>
  <si>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</si>
  <si>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</si>
  <si>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</si>
  <si>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</si>
  <si>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</si>
  <si>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</si>
  <si>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</si>
  <si>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</si>
  <si>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</si>
  <si>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</si>
  <si>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</si>
  <si>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</si>
  <si>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</si>
  <si>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</si>
  <si>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</si>
  <si>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</si>
  <si>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</si>
  <si>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$ressource_card$ $other_arrow$ 3 $ressource_plant$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</si>
  <si>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</si>
  <si>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</si>
  <si>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</si>
  <si>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</si>
  <si>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</si>
  <si>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</si>
  <si>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</si>
  <si>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</si>
  <si>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*=1 PV par animal sur cette carte.</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</si>
  <si>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</si>
  <si>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</si>
  <si>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</si>
  <si>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</si>
  <si>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</si>
  <si>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</si>
  <si>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</si>
  <si>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</si>
  <si>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</si>
  <si>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</si>
  <si>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</si>
  <si>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</si>
  <si>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</si>
  <si>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</si>
  <si>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</si>
  <si>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</si>
  <si>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 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</si>
  <si>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</si>
  <si>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</si>
  <si>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</si>
  <si>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</si>
  <si>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</si>
  <si>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</si>
  <si>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 xml:space="preserve">*=1 PV par groupe de 2 animaux sur cette carte. </t>
  </si>
  <si>
    <t>$other_ocean$/$other_temperature$/$other_oxygen$: $ressource_animal$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</si>
  <si>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</si>
  <si>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</si>
  <si>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</si>
  <si>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</si>
  <si>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</si>
  <si>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</si>
  <si>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</si>
  <si>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</si>
  <si>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</si>
  <si>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</si>
  <si>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</si>
  <si>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</si>
  <si>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</si>
  <si>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</si>
  <si>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*=1 victory point for every 4 cards you have played.</t>
  </si>
  <si>
    <t xml:space="preserve">*=1 PV par groupe de 4 cartes que vous avez jouées. </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</si>
  <si>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</si>
  <si>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</si>
  <si>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</si>
  <si>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</si>
  <si>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</si>
  <si>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</si>
  <si>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</si>
  <si>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</si>
  <si>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</si>
  <si>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</si>
  <si>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</si>
  <si>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</si>
  <si>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 + $ressource_card$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</si>
  <si>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</si>
  <si>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</si>
  <si>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</si>
  <si>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</si>
  <si>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</si>
  <si>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</si>
  <si>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</si>
  <si>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</si>
  <si>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</si>
  <si>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</si>
  <si>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</si>
  <si>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</si>
  <si>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</si>
  <si>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</si>
  <si>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</si>
  <si>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</si>
  <si>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</si>
  <si>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</si>
  <si>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</si>
  <si>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</si>
  <si>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</si>
  <si>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</si>
  <si>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</si>
  <si>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</si>
  <si>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</si>
  <si>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</si>
  <si>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</si>
  <si>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</si>
  <si>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</si>
  <si>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</si>
  <si>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</si>
  <si>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</si>
  <si>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</si>
  <si>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</si>
  <si>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</si>
  <si>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</si>
  <si>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</si>
  <si>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</si>
  <si>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</si>
  <si>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</si>
  <si>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</si>
  <si>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</si>
  <si>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</si>
  <si>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</si>
  <si>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</si>
  <si>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</si>
  <si>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</si>
  <si>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</si>
  <si>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</si>
  <si>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</si>
  <si>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</si>
  <si>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</si>
  <si>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</si>
  <si>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 :$skipline$2 $ressource_heat$ 2 $ressource_plant$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</si>
  <si>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</si>
  <si>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</si>
  <si>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</si>
  <si>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</si>
  <si>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</si>
  <si>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</si>
  <si>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*=1 VP for every 2 $tag_science$ resources on this card.</t>
  </si>
  <si>
    <t>* = 1 PV par groupe de 2 ressources $tag_science$ sur cette carte.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</si>
  <si>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</si>
  <si>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</si>
  <si>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</si>
  <si>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</si>
  <si>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</si>
  <si>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</si>
  <si>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</si>
  <si>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</si>
  <si>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</si>
  <si>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</si>
  <si>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</si>
  <si>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</si>
  <si>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</si>
  <si>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</si>
  <si>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</si>
  <si>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</si>
  <si>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</si>
  <si>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</si>
  <si>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</si>
  <si>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</si>
  <si>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</si>
  <si>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 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</si>
  <si>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</si>
  <si>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</si>
  <si>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</si>
  <si>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</si>
  <si>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</si>
  <si>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</si>
  <si>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</si>
  <si>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</si>
  <si>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</si>
  <si>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</si>
  <si>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</si>
  <si>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</si>
  <si>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</si>
  <si>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</si>
  <si>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</si>
  <si>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</si>
  <si>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</si>
  <si>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</si>
  <si>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</si>
  <si>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</si>
  <si>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</si>
  <si>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</si>
  <si>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</si>
  <si>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</si>
  <si>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</si>
  <si>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</si>
  <si>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</si>
  <si>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</si>
  <si>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</si>
  <si>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</si>
  <si>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$ressource_megacreditvoid_15$ $other_arrow$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</si>
  <si>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</si>
  <si>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</si>
  <si>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</si>
  <si>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</si>
  <si>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</si>
  <si>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 $ressource_megacreditvoid_-4$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</si>
  <si>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</si>
  <si>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</si>
  <si>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</si>
  <si>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</si>
  <si>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 $ressource_megacreditvoid_2$$other_oxygen$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</si>
  <si>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</si>
  <si>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</si>
  <si>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</si>
  <si>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</si>
  <si>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</si>
  <si>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</si>
  <si>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</si>
  <si>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</si>
  <si>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</si>
  <si>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</si>
  <si>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 1 VP for every 3 microbes on this card.</t>
  </si>
  <si>
    <t>* = 1 PV par groupe de 3 microbes sur cette carte.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</si>
  <si>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</si>
  <si>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</si>
  <si>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</si>
  <si>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</si>
  <si>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</si>
  <si>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</si>
  <si>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*=1 victory point for every 3 blue cards you have played.</t>
  </si>
  <si>
    <t xml:space="preserve">*= 1 PV par groupe de trois cartes bleues que vous avez en jeu. </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</si>
  <si>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</si>
  <si>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</si>
  <si>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</si>
  <si>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</si>
  <si>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</si>
  <si>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</si>
  <si>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</si>
  <si>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</si>
  <si>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</si>
  <si>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</si>
  <si>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 $ressource_plant$/$ressource_microbe$*/$ressource_animal$*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</si>
  <si>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</si>
  <si>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</si>
  <si>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</si>
  <si>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</si>
  <si>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</si>
  <si>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$ressource_megacreditvoid_12$ $other_arrow$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</si>
  <si>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</si>
  <si>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</si>
  <si>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</si>
  <si>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</si>
  <si>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</si>
  <si>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</si>
  <si>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*=1 victory point for each $tag_jovian$ you have.</t>
  </si>
  <si>
    <t xml:space="preserve">*=1 PV par $tag_jovian$ en votre possession. </t>
  </si>
  <si>
    <t>$other_arrow$$skipline$$ressource_megacreditvoid_12$:$other_ocean$$skipline$$ressource_megacreditvoid_-1$/$ressource_titanium$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</si>
  <si>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</si>
  <si>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</si>
  <si>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</si>
  <si>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</si>
  <si>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</si>
  <si>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</si>
  <si>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</si>
  <si>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</si>
  <si>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</si>
  <si>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</si>
  <si>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</si>
  <si>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</si>
  <si>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</si>
  <si>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</si>
  <si>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</si>
  <si>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</si>
  <si>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</si>
  <si>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</si>
  <si>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</si>
  <si>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</si>
  <si>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</si>
  <si>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</si>
  <si>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</si>
  <si>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</si>
  <si>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</si>
  <si>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</si>
  <si>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</si>
  <si>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</si>
  <si>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</si>
  <si>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</si>
  <si>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</si>
  <si>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</si>
  <si>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</si>
  <si>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</si>
  <si>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</si>
  <si>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</si>
  <si>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</si>
  <si>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</si>
  <si>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</si>
  <si>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</si>
  <si>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</si>
  <si>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</si>
  <si>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</si>
  <si>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</si>
  <si>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</si>
  <si>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</si>
  <si>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</si>
  <si>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</si>
  <si>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</si>
  <si>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</si>
  <si>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</si>
  <si>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</si>
  <si>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</si>
  <si>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</si>
  <si>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</si>
  <si>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</si>
  <si>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</si>
  <si>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</si>
  <si>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step.$$Flip an ocean tile.</t>
  </si>
  <si>
    <t xml:space="preserve">Augmentez la temprétaure de 1 niveau. $skipline$Révélez une tuile Océan. </t>
  </si>
  <si>
    <t>Draw a card. Flip an ocean tile.</t>
  </si>
  <si>
    <t>Convoy from Europa</t>
  </si>
  <si>
    <t>Convoi depuis Europe</t>
  </si>
  <si>
    <t>Draw a card.$$Flip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</si>
  <si>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</si>
  <si>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</si>
  <si>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</si>
  <si>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</si>
  <si>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</si>
  <si>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</si>
  <si>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</si>
  <si>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</si>
  <si>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</si>
  <si>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</si>
  <si>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</si>
  <si>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</si>
  <si>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</si>
  <si>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</si>
  <si>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</si>
  <si>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</si>
  <si>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</si>
  <si>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</si>
  <si>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</si>
  <si>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</si>
  <si>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</si>
  <si>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</si>
  <si>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</si>
  <si>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</si>
  <si>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</si>
  <si>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</si>
  <si>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</si>
  <si>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</si>
  <si>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</si>
  <si>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</si>
  <si>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</si>
  <si>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</si>
  <si>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</si>
  <si>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</si>
  <si>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</si>
  <si>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</si>
  <si>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</si>
  <si>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</si>
  <si>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</si>
  <si>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</si>
  <si>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</si>
  <si>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</si>
  <si>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</si>
  <si>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</si>
  <si>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</si>
  <si>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</si>
  <si>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</si>
  <si>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</si>
  <si>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</si>
  <si>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</si>
  <si>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</si>
  <si>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</si>
  <si>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</si>
  <si>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</si>
  <si>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</si>
  <si>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</si>
  <si>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</si>
  <si>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</si>
  <si>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</si>
  <si>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</si>
  <si>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</si>
  <si>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</si>
  <si>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</si>
  <si>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</si>
  <si>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</si>
  <si>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</si>
  <si>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</si>
  <si>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</si>
  <si>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</si>
  <si>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</si>
  <si>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</si>
  <si>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</si>
  <si>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</si>
  <si>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</si>
  <si>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</si>
  <si>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</si>
  <si>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</si>
  <si>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</si>
  <si>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</si>
  <si>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</si>
  <si>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</si>
  <si>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</si>
  <si>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</si>
  <si>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</si>
  <si>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</si>
  <si>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</si>
  <si>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</si>
  <si>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</si>
  <si>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</si>
  <si>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</si>
  <si>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</si>
  <si>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</si>
  <si>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</si>
  <si>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</si>
  <si>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</si>
  <si>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</si>
  <si>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</si>
  <si>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</si>
  <si>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</si>
  <si>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</si>
  <si>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</si>
  <si>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</si>
  <si>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</si>
  <si>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</si>
  <si>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</si>
  <si>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</si>
  <si>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</si>
  <si>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</si>
  <si>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</si>
  <si>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</si>
  <si>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</si>
  <si>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</si>
  <si>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</si>
  <si>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</si>
  <si>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</si>
  <si>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</si>
  <si>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</si>
  <si>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</si>
  <si>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</si>
  <si>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</si>
  <si>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</si>
  <si>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</si>
  <si>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</si>
  <si>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</si>
  <si>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</si>
  <si>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</si>
  <si>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</si>
  <si>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</si>
  <si>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</si>
  <si>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</si>
  <si>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</si>
  <si>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</si>
  <si>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</si>
  <si>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</si>
  <si>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</si>
  <si>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</si>
  <si>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</si>
  <si>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</si>
  <si>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</si>
  <si>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</si>
  <si>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</si>
  <si>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</si>
  <si>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$ressource_card$$skipline$2$ressource_heat$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</si>
  <si>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</si>
  <si>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</si>
  <si>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</si>
  <si>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</si>
  <si>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</si>
  <si>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</si>
  <si>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</si>
  <si>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</si>
  <si>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</si>
  <si>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</si>
  <si>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</si>
  <si>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</si>
  <si>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</si>
  <si>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</si>
  <si>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</si>
  <si>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</si>
  <si>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</si>
  <si>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</si>
  <si>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</si>
  <si>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</si>
  <si>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</si>
  <si>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</si>
  <si>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</si>
  <si>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</si>
  <si>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</si>
  <si>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</si>
  <si>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</si>
  <si>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</si>
  <si>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</si>
  <si>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</si>
  <si>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</si>
  <si>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</si>
  <si>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</si>
  <si>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</si>
  <si>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</si>
  <si>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</si>
  <si>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</si>
  <si>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</si>
  <si>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</si>
  <si>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</si>
  <si>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</si>
  <si>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</si>
  <si>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</si>
  <si>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</si>
  <si>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</si>
  <si>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</si>
  <si>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</si>
  <si>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</si>
  <si>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</si>
  <si>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</si>
  <si>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</si>
  <si>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</si>
  <si>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</si>
  <si>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</si>
  <si>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</si>
  <si>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</si>
  <si>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</si>
  <si>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</si>
  <si>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</si>
  <si>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</si>
  <si>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</si>
  <si>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</si>
  <si>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</si>
  <si>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</si>
  <si>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</si>
  <si>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</si>
  <si>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</si>
  <si>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</si>
  <si>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</si>
  <si>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</si>
  <si>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$ressource_plant$$skipline$3$ressource_heat$</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</si>
  <si>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</si>
  <si>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</si>
  <si>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</si>
  <si>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</si>
  <si>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</si>
  <si>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</si>
  <si>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</si>
  <si>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</si>
  <si>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</si>
  <si>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</si>
  <si>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</si>
  <si>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</si>
  <si>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</si>
  <si>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</si>
  <si>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</si>
  <si>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</si>
  <si>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</si>
  <si>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</si>
  <si>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</si>
  <si>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</si>
  <si>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</si>
  <si>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</si>
  <si>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</si>
  <si>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</si>
  <si>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</si>
  <si>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</si>
  <si>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</si>
  <si>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</si>
  <si>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</si>
  <si>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</si>
  <si>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</si>
  <si>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</si>
  <si>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</si>
  <si>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</si>
  <si>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</si>
  <si>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</si>
  <si>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</si>
  <si>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</si>
  <si>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</si>
  <si>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</si>
  <si>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</si>
  <si>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</si>
  <si>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</si>
  <si>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</si>
  <si>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</si>
  <si>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</si>
  <si>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</si>
  <si>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</si>
  <si>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</si>
  <si>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</si>
  <si>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</si>
  <si>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</si>
  <si>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</si>
  <si>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</si>
  <si>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</si>
  <si>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</si>
  <si>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</si>
  <si>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</si>
  <si>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</si>
  <si>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</si>
  <si>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</si>
  <si>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</si>
  <si>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</si>
  <si>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</si>
  <si>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</si>
  <si>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</si>
  <si>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</si>
  <si>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</si>
  <si>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</si>
  <si>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</si>
  <si>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</si>
  <si>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</si>
  <si>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</si>
  <si>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</si>
  <si>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</si>
  <si>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</si>
  <si>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</si>
  <si>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</si>
  <si>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</si>
  <si>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</si>
  <si>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</si>
  <si>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</si>
  <si>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</si>
  <si>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</si>
  <si>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</si>
  <si>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</si>
  <si>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</si>
  <si>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</si>
  <si>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</si>
  <si>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</si>
  <si>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</si>
  <si>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</si>
  <si>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</si>
  <si>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</si>
  <si>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</si>
  <si>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</si>
  <si>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</si>
  <si>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</si>
  <si>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</si>
  <si>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</si>
  <si>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</si>
  <si>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</si>
  <si>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</si>
  <si>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</si>
  <si>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</si>
  <si>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</si>
  <si>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</si>
  <si>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</si>
  <si>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</si>
  <si>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</si>
  <si>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</si>
  <si>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</si>
  <si>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</si>
  <si>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</si>
  <si>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</si>
  <si>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</si>
  <si>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</si>
  <si>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</si>
  <si>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</si>
  <si>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</si>
  <si>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</si>
  <si>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</si>
  <si>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</si>
  <si>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</si>
  <si>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</si>
  <si>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</si>
  <si>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</si>
  <si>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</si>
  <si>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</si>
  <si>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</si>
  <si>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</si>
  <si>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</si>
  <si>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</si>
  <si>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</si>
  <si>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</si>
  <si>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</si>
  <si>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</si>
  <si>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</si>
  <si>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</si>
  <si>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</si>
  <si>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</si>
  <si>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</si>
  <si>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</si>
  <si>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</si>
  <si>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</si>
  <si>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</si>
  <si>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</si>
  <si>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</si>
  <si>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</si>
  <si>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</si>
  <si>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</si>
  <si>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</si>
  <si>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</si>
  <si>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</si>
  <si>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</si>
  <si>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</si>
  <si>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</si>
  <si>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</si>
  <si>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</si>
  <si>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</si>
  <si>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</si>
  <si>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</si>
  <si>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</si>
  <si>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</si>
  <si>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</si>
  <si>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</si>
  <si>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</si>
  <si>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</si>
  <si>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</si>
  <si>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</si>
  <si>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</si>
  <si>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</si>
  <si>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*=1 victory point for every 2 $tag_earth$ you have.</t>
  </si>
  <si>
    <t xml:space="preserve">*=1 PV par groupe de 2 $tag_earth$ en votre possession. </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</si>
  <si>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</si>
  <si>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</si>
  <si>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</si>
  <si>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</si>
  <si>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</si>
  <si>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</si>
  <si>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</si>
  <si>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</si>
  <si>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</si>
  <si>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</si>
  <si>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</si>
  <si>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</si>
  <si>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</si>
  <si>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</si>
  <si>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</si>
  <si>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</si>
  <si>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</si>
  <si>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</si>
  <si>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</si>
  <si>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</si>
  <si>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</si>
  <si>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</si>
  <si>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</si>
  <si>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</si>
  <si>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</si>
  <si>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</si>
  <si>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</si>
  <si>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</si>
  <si>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</si>
  <si>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</si>
  <si>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</si>
  <si>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</si>
  <si>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</si>
  <si>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*=1 victory point for each JOVIAN you have.</t>
  </si>
  <si>
    <t xml:space="preserve">*=1 PV par $tag_jovian$ en votre possession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</si>
  <si>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</si>
  <si>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</si>
  <si>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</si>
  <si>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</si>
  <si>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</si>
  <si>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</si>
  <si>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</si>
  <si>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</si>
  <si>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</si>
  <si>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</si>
  <si>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</si>
  <si>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</si>
  <si>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</si>
  <si>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</si>
  <si>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</si>
  <si>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</si>
  <si>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</si>
  <si>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</si>
  <si>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</si>
  <si>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</si>
  <si>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</si>
  <si>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</si>
  <si>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</si>
  <si>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</si>
  <si>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</si>
  <si>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</si>
  <si>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</si>
  <si>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</si>
  <si>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</si>
  <si>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</si>
  <si>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</si>
  <si>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</si>
  <si>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</si>
  <si>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</si>
  <si>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</si>
  <si>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</si>
  <si>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</si>
  <si>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</si>
  <si>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</si>
  <si>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</si>
  <si>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</si>
  <si>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</si>
  <si>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</si>
  <si>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</si>
  <si>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</si>
  <si>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</si>
  <si>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</si>
  <si>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</si>
  <si>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</si>
  <si>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</si>
  <si>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</si>
  <si>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</si>
  <si>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</si>
  <si>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</si>
  <si>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</si>
  <si>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</si>
  <si>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</si>
  <si>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</si>
  <si>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</si>
  <si>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</si>
  <si>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</si>
  <si>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</si>
  <si>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</si>
  <si>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</si>
  <si>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</si>
  <si>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</si>
  <si>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</si>
  <si>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</si>
  <si>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</si>
  <si>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</si>
  <si>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</si>
  <si>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</si>
  <si>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</si>
  <si>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</si>
  <si>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</si>
  <si>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</si>
  <si>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</si>
  <si>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</si>
  <si>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</si>
  <si>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</si>
  <si>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</si>
  <si>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</si>
  <si>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</si>
  <si>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</si>
  <si>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</si>
  <si>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</si>
  <si>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</si>
  <si>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</si>
  <si>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</si>
  <si>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</si>
  <si>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</si>
  <si>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</si>
  <si>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</si>
  <si>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</si>
  <si>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</si>
  <si>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</si>
  <si>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</si>
  <si>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</si>
  <si>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</si>
  <si>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</si>
  <si>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</si>
  <si>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</si>
  <si>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</si>
  <si>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</si>
  <si>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</si>
  <si>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</si>
  <si>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</si>
  <si>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</si>
  <si>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</si>
  <si>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</si>
  <si>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</si>
  <si>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</si>
  <si>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</si>
  <si>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</si>
  <si>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</si>
  <si>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</si>
  <si>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</si>
  <si>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</si>
  <si>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</si>
  <si>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</si>
  <si>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</si>
  <si>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</si>
  <si>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</si>
  <si>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</si>
  <si>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</si>
  <si>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</si>
  <si>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</si>
  <si>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$ressource_plant$ $ressource_plant$</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</si>
  <si>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</si>
  <si>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</si>
  <si>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</si>
  <si>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</si>
  <si>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</si>
  <si>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</si>
  <si>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</si>
  <si>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</si>
  <si>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</si>
  <si>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</si>
  <si>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</si>
  <si>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</si>
  <si>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</si>
  <si>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</si>
  <si>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</si>
  <si>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</si>
  <si>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</si>
  <si>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</si>
  <si>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</si>
  <si>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</si>
  <si>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</si>
  <si>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</si>
  <si>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</si>
  <si>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</si>
  <si>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</si>
  <si>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</si>
  <si>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</si>
  <si>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</si>
  <si>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</si>
  <si>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</si>
  <si>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</si>
  <si>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</si>
  <si>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</si>
  <si>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</si>
  <si>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</si>
  <si>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</si>
  <si>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</si>
  <si>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</si>
  <si>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</si>
  <si>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</si>
  <si>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</si>
  <si>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</si>
  <si>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</si>
  <si>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</si>
  <si>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</si>
  <si>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</si>
  <si>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</si>
  <si>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</si>
  <si>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</si>
  <si>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</si>
  <si>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</si>
  <si>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</si>
  <si>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</si>
  <si>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</si>
  <si>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</si>
  <si>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</si>
  <si>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</si>
  <si>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</si>
  <si>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</si>
  <si>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</si>
  <si>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</si>
  <si>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</si>
  <si>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</si>
  <si>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</si>
  <si>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</si>
  <si>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</si>
  <si>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</si>
  <si>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</si>
  <si>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</si>
  <si>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</si>
  <si>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</si>
  <si>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</si>
  <si>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</si>
  <si>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</si>
  <si>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</si>
  <si>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</si>
  <si>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</si>
  <si>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</si>
  <si>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</si>
  <si>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</si>
  <si>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</si>
  <si>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</si>
  <si>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</si>
  <si>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</si>
  <si>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</si>
  <si>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</si>
  <si>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</si>
  <si>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</si>
  <si>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</si>
  <si>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$ressource_card$$skipline$4$ressource_heat$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</si>
  <si>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</si>
  <si>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</si>
  <si>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</si>
  <si>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</si>
  <si>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</si>
  <si>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</si>
  <si>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</si>
  <si>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</si>
  <si>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</si>
  <si>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</si>
  <si>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</si>
  <si>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</si>
  <si>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</si>
  <si>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</si>
  <si>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</si>
  <si>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</si>
  <si>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</si>
  <si>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</si>
  <si>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</si>
  <si>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</si>
  <si>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</si>
  <si>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</si>
  <si>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</si>
  <si>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</si>
  <si>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</si>
  <si>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</si>
  <si>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</si>
  <si>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</si>
  <si>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</si>
  <si>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</si>
  <si>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</si>
  <si>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</si>
  <si>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</si>
  <si>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</si>
  <si>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</si>
  <si>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</si>
  <si>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</si>
  <si>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yout plant production by 1.</t>
  </si>
  <si>
    <t>"8$ressource_plant$$other_arrow$$other_forest$":$skipline$-$ressource_plant$</t>
  </si>
  <si>
    <t>EFFECT: You can use the heat as MC. You cannot use MC as heat.</t>
  </si>
  <si>
    <t>Helion</t>
  </si>
  <si>
    <t>Increase yout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</si>
  <si>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</si>
  <si>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</si>
  <si>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</si>
  <si>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</si>
  <si>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</si>
  <si>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</si>
  <si>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</si>
  <si>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</si>
  <si>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</si>
  <si>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</si>
  <si>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</si>
  <si>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$ressource_steel$:$skipline$$other_tr$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</si>
  <si>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</si>
  <si>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</si>
  <si>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</si>
  <si>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</si>
  <si>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</si>
  <si>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</si>
  <si>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+1 $other_tr$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</si>
  <si>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</si>
  <si>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</si>
  <si>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</si>
  <si>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</si>
  <si>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</si>
  <si>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</si>
  <si>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</si>
  <si>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</si>
  <si>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</si>
  <si>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</si>
  <si>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yout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</si>
  <si>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</si>
  <si>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</si>
  <si>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</si>
  <si>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</si>
  <si>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</si>
  <si>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</si>
  <si>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</si>
  <si>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</si>
  <si>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</si>
  <si>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</si>
  <si>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</si>
  <si>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</si>
  <si>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</si>
  <si>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</si>
  <si>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</si>
  <si>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</si>
  <si>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EFFECT: Whenever you sell a card, you gain one more MC.</t>
  </si>
  <si>
    <t>Upgrade your Phase card V.</t>
  </si>
  <si>
    <t>D02B</t>
  </si>
  <si>
    <t>Exocorp V2</t>
  </si>
  <si>
    <t>D03</t>
  </si>
  <si>
    <t>Action: Gain 1MC. *If you chose the action phase this turn, gain an additional 1MC.</t>
  </si>
  <si>
    <t>Hyperion Systems</t>
  </si>
  <si>
    <t>$other_arrow$$ressource_megacreditvoid_1$$$$*$ressource_megacreditvoid_1$</t>
  </si>
  <si>
    <t>ACTION: Gain 1MC.$$*If you chose the action phase this turn, gain an additional 1MC.</t>
  </si>
  <si>
    <t>Upgrade your Phase card III.</t>
  </si>
  <si>
    <t>D03B</t>
  </si>
  <si>
    <t>Hyperion Systems V2</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</si>
  <si>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</si>
  <si>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</si>
  <si>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</si>
  <si>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</si>
  <si>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</si>
  <si>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</si>
  <si>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</si>
  <si>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</si>
  <si>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</si>
  <si>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</si>
  <si>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</si>
  <si>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</si>
  <si>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</si>
  <si>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</si>
  <si>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</si>
  <si>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</si>
  <si>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</si>
  <si>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</si>
  <si>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</si>
  <si>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</si>
  <si>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</si>
  <si>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</si>
  <si>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</si>
  <si>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</si>
  <si>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</si>
  <si>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</si>
  <si>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</si>
  <si>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</si>
  <si>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</si>
  <si>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</si>
  <si>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</si>
  <si>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</si>
  <si>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</si>
  <si>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</si>
  <si>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</si>
  <si>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</si>
  <si>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</si>
  <si>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</si>
  <si>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</si>
  <si>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</si>
  <si>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</si>
  <si>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</si>
  <si>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</si>
  <si>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</si>
  <si>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</si>
  <si>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</si>
  <si>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</si>
  <si>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</si>
  <si>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</si>
  <si>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</si>
  <si>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</si>
  <si>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</si>
  <si>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</si>
  <si>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</si>
  <si>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</si>
  <si>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</si>
  <si>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</si>
  <si>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</si>
  <si>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</si>
  <si>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</si>
  <si>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</si>
  <si>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</si>
  <si>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</si>
  <si>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</si>
  <si>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</si>
  <si>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</si>
  <si>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</si>
  <si>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</si>
  <si>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</si>
  <si>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</si>
  <si>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</si>
  <si>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</si>
  <si>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</si>
  <si>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</si>
  <si>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</si>
  <si>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</si>
  <si>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</si>
  <si>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</si>
  <si>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</si>
  <si>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</si>
  <si>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</si>
  <si>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</si>
  <si>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</si>
  <si>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</si>
  <si>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
Add 3$ressource_microbe$ OR add 2$ressource_animal$ to another card.</t>
  </si>
  <si>
    <t xml:space="preserve">Améliorez une carte Phase $skipline$ Ajoutez 3 microbes ou 2 animaux  à une AUTRE carte. </t>
  </si>
  <si>
    <t>D16</t>
  </si>
  <si>
    <t>Exosuits</t>
  </si>
  <si>
    <t>Exocombinaisons</t>
  </si>
  <si>
    <t>Upgrade a phase card.
Draw a card.</t>
  </si>
  <si>
    <t xml:space="preserve">Améliorez une carte Phase. $skipline$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</si>
  <si>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</si>
  <si>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</si>
  <si>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</si>
  <si>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</si>
  <si>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</si>
  <si>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</si>
  <si>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</si>
  <si>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</si>
  <si>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</si>
  <si>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</si>
  <si>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need milestones</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</si>
  <si>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</si>
  <si>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</si>
  <si>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</si>
  <si>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</si>
  <si>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</si>
  <si>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</si>
  <si>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</si>
  <si>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</si>
  <si>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</si>
  <si>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</si>
  <si>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</si>
  <si>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</si>
  <si>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</si>
  <si>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</si>
  <si>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</si>
  <si>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</si>
  <si>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</si>
  <si>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</si>
  <si>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</si>
  <si>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</si>
  <si>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</si>
  <si>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</si>
  <si>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</si>
  <si>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</si>
  <si>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</si>
  <si>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</si>
  <si>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</si>
  <si>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</si>
  <si>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</si>
  <si>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</si>
  <si>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</si>
  <si>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</si>
  <si>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</si>
  <si>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</si>
  <si>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</si>
  <si>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</si>
  <si>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</si>
  <si>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</si>
  <si>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</si>
  <si>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</si>
  <si>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</si>
  <si>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</si>
  <si>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</si>
  <si>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</si>
  <si>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</si>
  <si>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</si>
  <si>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</si>
  <si>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</si>
  <si>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</si>
  <si>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</si>
  <si>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</si>
  <si>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</si>
  <si>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</si>
  <si>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</si>
  <si>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</si>
  <si>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</si>
  <si>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</si>
  <si>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</si>
  <si>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</si>
  <si>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V2</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</si>
  <si>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</si>
  <si>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</si>
  <si>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</si>
  <si>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</si>
  <si>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</si>
  <si>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</si>
  <si>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</si>
  <si>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</si>
  <si>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</si>
  <si>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</si>
  <si>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</si>
  <si>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</si>
  <si>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</si>
  <si>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</si>
  <si>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</si>
  <si>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</si>
  <si>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</si>
  <si>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</si>
  <si>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</si>
  <si>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</si>
  <si>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</si>
  <si>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</si>
  <si>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</si>
  <si>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</si>
  <si>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</si>
  <si>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</si>
  <si>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</si>
  <si>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</si>
  <si>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</si>
  <si>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</si>
  <si>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</si>
  <si>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</si>
  <si>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</si>
  <si>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</si>
  <si>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</si>
  <si>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</si>
  <si>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</si>
  <si>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</si>
  <si>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</si>
  <si>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</si>
  <si>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</si>
  <si>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</si>
  <si>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</si>
  <si>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</si>
  <si>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</si>
  <si>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</si>
  <si>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</si>
  <si>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</si>
  <si>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</si>
  <si>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</si>
  <si>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</si>
  <si>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</si>
  <si>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</si>
  <si>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</si>
  <si>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</si>
  <si>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</si>
  <si>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</si>
  <si>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</si>
  <si>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</si>
  <si>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</si>
  <si>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</si>
  <si>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</si>
  <si>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</si>
  <si>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</si>
  <si>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</si>
  <si>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</si>
  <si>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</si>
  <si>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</si>
  <si>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</si>
  <si>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</si>
  <si>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</si>
  <si>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</si>
  <si>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</si>
  <si>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</si>
  <si>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</si>
  <si>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</si>
  <si>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</si>
  <si>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</si>
  <si>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$ressource_megacreditvoid_10$ $other_arrow$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</si>
  <si>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</si>
  <si>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</si>
  <si>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</si>
  <si>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</si>
  <si>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</si>
  <si>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</si>
  <si>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</si>
  <si>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</si>
  <si>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</si>
  <si>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</si>
  <si>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</si>
  <si>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 = 1 VP for every 2 animals resources on this card.</t>
  </si>
  <si>
    <t>* = 1 PV par groupe de 2 animaux sur cette carte.</t>
  </si>
  <si>
    <t>$other_infrastructure$ : $ressource_animal$</t>
  </si>
  <si>
    <t>EFFECT: When you increase the infrastructure, add 1 animal to this card.</t>
  </si>
  <si>
    <t>EFFET: Lorsque vous augmentez l'infrastructure, ajoutez 1 animal sur cette carte.</t>
  </si>
  <si>
    <t>F08</t>
  </si>
  <si>
    <t>Sawmill</t>
  </si>
  <si>
    <t>Scierie</t>
  </si>
  <si>
    <t>$ressource_megacreditvoid_10$ $other_arrow$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</si>
  <si>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</si>
  <si>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</si>
  <si>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</si>
  <si>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</si>
  <si>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</si>
  <si>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</si>
  <si>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</si>
  <si>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</si>
  <si>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</si>
  <si>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</si>
  <si>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</si>
  <si>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</si>
  <si>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</si>
  <si>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</si>
  <si>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</si>
  <si>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</si>
  <si>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</si>
  <si>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</si>
  <si>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</si>
  <si>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</si>
  <si>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</si>
  <si>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</si>
  <si>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</si>
  <si>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</si>
  <si>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</si>
  <si>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</si>
  <si>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</si>
  <si>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</si>
  <si>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</si>
  <si>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</si>
  <si>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</si>
  <si>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</si>
  <si>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</si>
  <si>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</si>
  <si>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</si>
  <si>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</si>
  <si>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</si>
  <si>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</si>
  <si>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</si>
  <si>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</si>
  <si>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</si>
  <si>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</si>
  <si>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</si>
  <si>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</si>
  <si>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</si>
  <si>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</si>
  <si>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</si>
  <si>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</si>
  <si>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</si>
  <si>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</si>
  <si>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</si>
  <si>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</si>
  <si>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</si>
  <si>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</si>
  <si>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</si>
  <si>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</si>
  <si>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</si>
  <si>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</si>
  <si>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</si>
  <si>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</si>
  <si>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</si>
  <si>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</si>
  <si>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</si>
  <si>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</si>
  <si>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</si>
  <si>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</si>
  <si>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</si>
  <si>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</si>
  <si>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</si>
  <si>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</si>
  <si>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</si>
  <si>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</si>
  <si>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</si>
  <si>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</si>
  <si>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</si>
  <si>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</si>
  <si>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</si>
  <si>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</si>
  <si>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</si>
  <si>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</si>
  <si>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</si>
  <si>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</si>
  <si>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</si>
  <si>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</si>
  <si>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</si>
  <si>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</si>
  <si>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</si>
  <si>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</si>
  <si>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</si>
  <si>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</si>
  <si>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</si>
  <si>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</si>
  <si>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</si>
  <si>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</si>
  <si>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</si>
  <si>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</si>
  <si>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</si>
  <si>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</si>
  <si>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</si>
  <si>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</si>
  <si>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</si>
  <si>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</si>
  <si>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</si>
  <si>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</si>
  <si>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 1 VP for every 3 animals resources on this card.</t>
  </si>
  <si>
    <t>*=1 PV par groupe de 3 animaux sur cette carte</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</si>
  <si>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</si>
  <si>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</si>
  <si>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</si>
  <si>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</si>
  <si>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</si>
  <si>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</si>
  <si>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</si>
  <si>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</si>
  <si>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</si>
  <si>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</si>
  <si>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</si>
  <si>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</si>
  <si>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</si>
  <si>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</si>
  <si>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</si>
  <si>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$other_discard$ $other_arrow$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</si>
  <si>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</si>
  <si>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</si>
  <si>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</si>
  <si>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</si>
  <si>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</si>
  <si>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</si>
  <si>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</si>
  <si>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</si>
  <si>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</si>
  <si>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</si>
  <si>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</si>
  <si>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</si>
  <si>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</si>
  <si>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</si>
  <si>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</si>
  <si>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</si>
  <si>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</si>
  <si>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</si>
  <si>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</si>
  <si>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</si>
  <si>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</si>
  <si>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</si>
  <si>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</si>
  <si>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</si>
  <si>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</si>
  <si>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</si>
  <si>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</si>
  <si>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</si>
  <si>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</si>
  <si>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</si>
  <si>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</si>
  <si>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</si>
  <si>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</si>
  <si>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</si>
  <si>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</si>
  <si>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</si>
  <si>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</si>
  <si>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</si>
  <si>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</si>
  <si>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</si>
  <si>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</si>
  <si>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</si>
  <si>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"*=1 victory point for every 2 animals on this card."</t>
  </si>
  <si>
    <t>$tag_animal$ / $tag_plant$:$skipline$$ressource_animal$</t>
  </si>
  <si>
    <t>P13</t>
  </si>
  <si>
    <t>ACTION: Reveal the top 3 cards of the deck. Place a card with an EVENT revealed this way into your hand.</t>
  </si>
  <si>
    <t>Celestior</t>
  </si>
  <si>
    <t>$other_arrow$3$other_researchcard$$tag_event$:$skipline$$other_hand$$ressource_card$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</si>
  <si>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</si>
  <si>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</si>
  <si>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</si>
  <si>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</si>
  <si>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</si>
  <si>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</si>
  <si>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</si>
  <si>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</si>
  <si>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</si>
  <si>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</si>
  <si>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</si>
  <si>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</si>
  <si>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</si>
  <si>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</si>
  <si>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</si>
  <si>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</si>
  <si>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</si>
  <si>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</si>
  <si>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</si>
  <si>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</si>
  <si>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</si>
  <si>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</si>
  <si>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</si>
  <si>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</si>
  <si>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</si>
  <si>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</si>
  <si>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</si>
  <si>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</si>
  <si>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</si>
  <si>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</si>
  <si>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</si>
  <si>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</si>
  <si>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</si>
  <si>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</si>
  <si>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</si>
  <si>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</si>
  <si>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</si>
  <si>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</si>
  <si>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</si>
  <si>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</si>
  <si>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</si>
  <si>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</si>
  <si>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</si>
  <si>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</si>
  <si>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$ressource_megacreditvoid_14$ $other_arrow$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</si>
  <si>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</si>
  <si>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</si>
  <si>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P22</t>
  </si>
  <si>
    <t>EFFECT: When you play a card with 1 or fewer tags, you pay 3 MC less for it.</t>
  </si>
  <si>
    <t xml:space="preserve">Station Orbitale </t>
  </si>
  <si>
    <t>&lt;=1$tag_wild$: $ressource_megacreditvoid_-3$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</si>
  <si>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</si>
  <si>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</si>
  <si>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</si>
  <si>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</si>
  <si>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</si>
  <si>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 xml:space="preserve">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</si>
  <si>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</si>
  <si>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</si>
  <si>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</si>
  <si>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</si>
  <si>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</si>
  <si>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</si>
  <si>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</si>
  <si>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</si>
  <si>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</si>
  <si>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</si>
  <si>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P25</t>
  </si>
  <si>
    <t>I-V</t>
  </si>
  <si>
    <t>*=1 VP per animal on this card.
EFFECT: When you gain a Milestone, put an animal on this.</t>
  </si>
  <si>
    <t>Zoos</t>
  </si>
  <si>
    <t>*= 1VP per animal on this card</t>
  </si>
  <si>
    <t>*= 1PV par animal sur cette carte</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</si>
  <si>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</si>
  <si>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</si>
  <si>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</si>
  <si>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</si>
  <si>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</si>
  <si>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</si>
  <si>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</si>
  <si>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</si>
  <si>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</si>
  <si>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</si>
  <si>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</si>
  <si>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</si>
  <si>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</si>
  <si>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</si>
  <si>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</si>
  <si>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</si>
  <si>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</si>
  <si>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</si>
  <si>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</si>
  <si>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</si>
  <si>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</si>
  <si>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</si>
  <si>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</si>
  <si>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</si>
  <si>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</si>
  <si>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</si>
  <si>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</si>
  <si>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</si>
  <si>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</si>
  <si>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</si>
  <si>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</si>
  <si>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</si>
  <si>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</si>
  <si>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</si>
  <si>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</si>
  <si>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</si>
  <si>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P32</t>
  </si>
  <si>
    <t>Modpro</t>
  </si>
  <si>
    <t>$other_arrow$4$other_researchcard$$tag_wild$$skipline$$other_hand$$ressource_card$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</si>
  <si>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</si>
  <si>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</si>
  <si>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</si>
  <si>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</si>
  <si>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</si>
  <si>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</si>
  <si>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</si>
  <si>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</si>
  <si>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</si>
  <si>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</si>
  <si>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</si>
  <si>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</si>
  <si>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</si>
  <si>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</si>
  <si>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</si>
  <si>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</si>
  <si>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</si>
  <si>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</si>
  <si>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</si>
  <si>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</si>
  <si>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</si>
  <si>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</si>
  <si>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</si>
  <si>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</si>
  <si>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</si>
  <si>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</si>
  <si>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</si>
  <si>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</si>
  <si>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</si>
  <si>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</si>
  <si>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add a $ressource_science$$skipline$ When you play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</si>
  <si>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</si>
  <si>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</si>
  <si>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CF4</t>
  </si>
  <si>
    <t>Ringcom</t>
  </si>
  <si>
    <t>$ressource_megacreditvoid_3$$mix$$ressource_titanium$</t>
  </si>
  <si>
    <t>During the production phase, this card produces 3 MC.$skipline$When you play a $tag_space$, you pay 3 MC less for it.</t>
  </si>
  <si>
    <t>At the start of the game, reveal the top 15 cards of the deck. Take up to two cards with $tag_jovian$. Discard the rest."</t>
  </si>
  <si>
    <t>FM2</t>
  </si>
  <si>
    <t>Solar Logistics</t>
  </si>
  <si>
    <t>$tag_space$$tag_event$:$skipline$$ressource_megacreditvoid_-10$$ressource_card$$ressource_card$</t>
  </si>
  <si>
    <t>EFFECT: When you play an $tag_space$$tag_event$, you pay 10 MC less for it and draw 2 cards.</t>
  </si>
  <si>
    <t>FM3</t>
  </si>
  <si>
    <t>Topsoils Contract</t>
  </si>
  <si>
    <t>$ressource_microbe$*: $ressource_megacreditvoid_1$</t>
  </si>
  <si>
    <t>EFFECT: When you add any number of microbe to another card, gain 1MC for each microbe added.</t>
  </si>
  <si>
    <t>FM4</t>
  </si>
  <si>
    <t>Meat Industry</t>
  </si>
  <si>
    <t>$ressource_megacreditvoid_1$ / $ressource_animal$$ressource_animal$*</t>
  </si>
  <si>
    <t>During the production phase, this card produces 1 MC per 2 $ressource_animal$ you have in total on all your cards.</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</si>
  <si>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</si>
  <si>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</si>
  <si>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</si>
  <si>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</si>
  <si>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</si>
  <si>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</si>
  <si>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</si>
  <si>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</si>
  <si>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</si>
  <si>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</si>
  <si>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</si>
  <si>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</si>
  <si>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</si>
  <si>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</si>
  <si>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</si>
  <si>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</si>
  <si>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</si>
  <si>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</si>
  <si>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</si>
  <si>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</si>
  <si>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</si>
  <si>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</si>
  <si>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</si>
  <si>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</si>
  <si>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</si>
  <si>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</si>
  <si>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</si>
  <si>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*=1 victory point for each $ressource_science$ here.</t>
  </si>
  <si>
    <t>$other_arrow$$ressource_science$</t>
  </si>
  <si>
    <t>ACTION : Add 1$ressource_science$ here per 5 $tag_science$ you have.</t>
  </si>
  <si>
    <t>Requires 4$tag_science$.</t>
  </si>
  <si>
    <t>FM13</t>
  </si>
  <si>
    <t>Ganymede Colony</t>
  </si>
  <si>
    <t>FM14</t>
  </si>
  <si>
    <t>Space Relay</t>
  </si>
  <si>
    <t>$tag_jovian$: $ressource_megacreditvoid_-5$$skipline$$tag_jovian$: $ressource_card$</t>
  </si>
  <si>
    <t>EFFECT: When you play a $tag_jovian$, you pay 5MC less for it and draw a card.</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</si>
  <si>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</si>
  <si>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</si>
  <si>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</si>
  <si>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</si>
  <si>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</si>
  <si>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</si>
  <si>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</si>
  <si>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</si>
  <si>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</si>
  <si>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</si>
  <si>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</si>
  <si>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</si>
  <si>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</si>
  <si>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solo mode : 2 corps uniquement / option pour 100%</t>
  </si>
  <si>
    <t>multi mode : ajouter une option pour le nombre de corps</t>
  </si>
  <si>
    <t>doudou a reussi a passer la phase action avec 20+ heat/feuilles</t>
  </si>
  <si>
    <t>les logs en prod..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</si>
</sst>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309</v>
      </c>
      <c r="C2" s="3">
        <f>COUNTIFS(card_list!$F:$F,"*",card_list!$L:$L,"corporation")</f>
        <v>33</v>
      </c>
      <c r="E2" s="8" t="s">
        <v>62</v>
      </c>
      <c r="F2" s="3">
        <f>COUNTIFS(card_list!F:F,"*",card_list!L:L,E2,card_list!$A:$A,"&lt;&gt;excluded",card_list!$B:$B,"&lt;&gt;fanmade")</f>
        <v>140</v>
      </c>
      <c r="G2" s="10">
        <f t="shared" ref="G2:G4" si="2">F2/SUM($F$2:$F$4)</f>
        <v>0.4810996564</v>
      </c>
      <c r="H2" s="3">
        <f>COUNTIFS(card_list!F:F,"*",card_list!L:L,E2,card_list!$A:$A,"&lt;&gt;excluded")</f>
        <v>143</v>
      </c>
      <c r="I2" s="10">
        <f t="shared" ref="I2:I4" si="3">H2/sum($H$2:$H$4)</f>
        <v>0.4703947368</v>
      </c>
      <c r="J2" s="3">
        <f t="shared" ref="J2:J5" si="4">H2*(M2+N2)</f>
        <v>139</v>
      </c>
      <c r="K2" s="10">
        <f t="shared" ref="K2:K4" si="5">J2/sum($J$2:$J$4)</f>
        <v>0.4826388889</v>
      </c>
      <c r="L2" s="11"/>
      <c r="M2" s="11">
        <f>COUNTIFS(card_list!$F:$F,"*",card_list!$L:$L,$E2,card_list!$A:$A,M$1)/$H2</f>
        <v>0.02797202797</v>
      </c>
      <c r="N2" s="11">
        <f>COUNTIFS(card_list!$F:$F,"*",card_list!$L:$L,$E2,card_list!$A:$A,N$1)/$H2</f>
        <v>0.9440559441</v>
      </c>
      <c r="O2" s="12">
        <f>COUNTIFS(card_list!$F:$F,"*",card_list!$L:$L,$E2,card_list!$A:$A,O$1)/$H2</f>
        <v>0.02797202797</v>
      </c>
      <c r="P2" s="12">
        <f>COUNTIFS(card_list!$F:$F,"*",card_list!$L:$L,$E2,card_list!$A:$A,P$1)/$H2</f>
        <v>0</v>
      </c>
      <c r="Q2" s="13">
        <f>COUNTIFS(card_list!$F:$F,"*",card_list!$L:$L,$E2,card_list!$A:$A,Q$1)/$H2</f>
        <v>0.006993006993</v>
      </c>
      <c r="R2" s="14">
        <f>COUNTIFS(card_list!$F:$F,"*",card_list!$L:$L,$E2,card_list!$A:$A,R$1)/$H2</f>
        <v>0</v>
      </c>
      <c r="S2" s="13">
        <f t="shared" ref="S2:S5" si="6">1-sum(M2:R2)</f>
        <v>-0.006993006993</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95</v>
      </c>
      <c r="I3" s="10">
        <f t="shared" si="3"/>
        <v>0.3125</v>
      </c>
      <c r="J3" s="3">
        <f t="shared" si="4"/>
        <v>88</v>
      </c>
      <c r="K3" s="10">
        <f t="shared" si="5"/>
        <v>0.3055555556</v>
      </c>
      <c r="L3" s="11"/>
      <c r="M3" s="11">
        <f>COUNTIFS(card_list!$F:$F,"*",card_list!$L:$L,$E3,card_list!$A:$A,M$1)/$H3</f>
        <v>0.06315789474</v>
      </c>
      <c r="N3" s="11">
        <f>COUNTIFS(card_list!$F:$F,"*",card_list!$L:$L,$E3,card_list!$A:$A,N$1)/$H3</f>
        <v>0.8631578947</v>
      </c>
      <c r="O3" s="12">
        <f>COUNTIFS(card_list!$F:$F,"*",card_list!$L:$L,$E3,card_list!$A:$A,O$1)/$H3</f>
        <v>0.06315789474</v>
      </c>
      <c r="P3" s="12">
        <f>COUNTIFS(card_list!$F:$F,"*",card_list!$L:$L,$E3,card_list!$A:$A,P$1)/$H3</f>
        <v>0</v>
      </c>
      <c r="Q3" s="13">
        <f>COUNTIFS(card_list!$F:$F,"*",card_list!$L:$L,$E3,card_list!$A:$A,Q$1)/$H3</f>
        <v>0.02105263158</v>
      </c>
      <c r="R3" s="14">
        <f>COUNTIFS(card_list!$F:$F,"*",card_list!$L:$L,$E3,card_list!$A:$A,R$1)/$H3</f>
        <v>0</v>
      </c>
      <c r="S3" s="13">
        <f t="shared" si="6"/>
        <v>-0.01052631579</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66</v>
      </c>
      <c r="I4" s="10">
        <f t="shared" si="3"/>
        <v>0.2171052632</v>
      </c>
      <c r="J4" s="3">
        <f t="shared" si="4"/>
        <v>61</v>
      </c>
      <c r="K4" s="10">
        <f t="shared" si="5"/>
        <v>0.2118055556</v>
      </c>
      <c r="L4" s="11"/>
      <c r="M4" s="11">
        <f>COUNTIFS(card_list!$F:$F,"*",card_list!$L:$L,$E4,card_list!$A:$A,M$1)/$H4</f>
        <v>0.04545454545</v>
      </c>
      <c r="N4" s="11">
        <f>COUNTIFS(card_list!$F:$F,"*",card_list!$L:$L,$E4,card_list!$A:$A,N$1)/$H4</f>
        <v>0.8787878788</v>
      </c>
      <c r="O4" s="12">
        <f>COUNTIFS(card_list!$F:$F,"*",card_list!$L:$L,$E4,card_list!$A:$A,O$1)/$H4</f>
        <v>0.04545454545</v>
      </c>
      <c r="P4" s="12">
        <f>COUNTIFS(card_list!$F:$F,"*",card_list!$L:$L,$E4,card_list!$A:$A,P$1)/$H4</f>
        <v>0</v>
      </c>
      <c r="Q4" s="13">
        <f>COUNTIFS(card_list!$F:$F,"*",card_list!$L:$L,$E4,card_list!$A:$A,Q$1)/$H4</f>
        <v>0.0303030303</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28</v>
      </c>
      <c r="H5" s="3">
        <f>COUNTIFS(card_list!F:F,"*",card_list!L:L,E5,card_list!$A:$A,"&lt;&gt;excluded")</f>
        <v>32</v>
      </c>
      <c r="J5" s="3">
        <f t="shared" si="4"/>
        <v>25</v>
      </c>
      <c r="K5" s="10"/>
      <c r="L5" s="11"/>
      <c r="M5" s="11">
        <f>COUNTIFS(card_list!$F:$F,"*",card_list!$L:$L,$E5,card_list!$A:$A,M$1)/$H5</f>
        <v>0.09375</v>
      </c>
      <c r="N5" s="11">
        <f>COUNTIFS(card_list!$F:$F,"*",card_list!$L:$L,$E5,card_list!$A:$A,N$1)/$H5</f>
        <v>0.6875</v>
      </c>
      <c r="O5" s="12">
        <f>COUNTIFS(card_list!$F:$F,"*",card_list!$L:$L,$E5,card_list!$A:$A,O$1)/$H5</f>
        <v>0.15625</v>
      </c>
      <c r="P5" s="12">
        <f>COUNTIFS(card_list!$F:$F,"*",card_list!$L:$L,$E5,card_list!$A:$A,P$1)/$H5</f>
        <v>0</v>
      </c>
      <c r="Q5" s="13">
        <f>COUNTIFS(card_list!$F:$F,"*",card_list!$L:$L,$E5,card_list!$A:$A,Q$1)/$H5</f>
        <v>0.03125</v>
      </c>
      <c r="R5" s="14">
        <f>COUNTIFS(card_list!$F:$F,"*",card_list!$L:$L,$E5,card_list!$A:$A,R$1)/$H5</f>
        <v>0</v>
      </c>
      <c r="S5" s="13">
        <f t="shared" si="6"/>
        <v>0.03125</v>
      </c>
    </row>
    <row r="6">
      <c r="A6" s="8" t="s">
        <v>67</v>
      </c>
      <c r="B6" s="3">
        <f>COUNTIFS(card_list!$F:$F,"*",card_list!$L:$L,"&lt;&gt;corporation",card_list!$A:$A,$A6)</f>
        <v>0</v>
      </c>
      <c r="C6" s="3">
        <f>COUNTIFS(card_list!$F:$F,"*",card_list!$L:$L,"corporation",card_list!$A:$A,$A6)</f>
        <v>0</v>
      </c>
    </row>
    <row r="7">
      <c r="A7" s="8" t="s">
        <v>56</v>
      </c>
      <c r="B7" s="3">
        <f>COUNTIFS(card_list!$F:$F,"*",card_list!$L:$L,"&lt;&gt;corporation",card_list!$A:$A,$A7)</f>
        <v>13</v>
      </c>
      <c r="C7" s="3">
        <f>COUNTIFS(card_list!$F:$F,"*",card_list!$L:$L,"corporation",card_list!$A:$A,$A7)</f>
        <v>5</v>
      </c>
    </row>
    <row r="8">
      <c r="A8" s="8" t="s">
        <v>68</v>
      </c>
      <c r="B8" s="3">
        <f>COUNTIFS(card_list!$F:$F,"*",card_list!$L:$L,"&lt;&gt;corporation",card_list!$A:$A,$A8)</f>
        <v>3</v>
      </c>
      <c r="C8" s="3">
        <f>COUNTIFS(card_list!$F:$F,"*",card_list!$L:$L,"corporation",card_list!$A:$A,$A8)</f>
        <v>2</v>
      </c>
    </row>
    <row r="9">
      <c r="A9" s="8" t="s">
        <v>55</v>
      </c>
      <c r="B9" s="3">
        <f>COUNTIFS(card_list!$F:$F,"*",card_list!$L:$L,"&lt;&gt;corporation",card_list!$A:$A,$A9)</f>
        <v>13</v>
      </c>
      <c r="C9" s="3">
        <f>COUNTIFS(card_list!$F:$F,"*",card_list!$L:$L,"corporation",card_list!$A:$A,$A9)</f>
        <v>3</v>
      </c>
    </row>
    <row r="10">
      <c r="A10" s="8" t="s">
        <v>53</v>
      </c>
      <c r="B10" s="3">
        <f>COUNTIFS(card_list!$F:$F,"*",card_list!$L:$L,"&lt;&gt;corporation",card_list!$A:$A,$A10)</f>
        <v>275</v>
      </c>
      <c r="C10" s="3">
        <f>COUNTIFS(card_list!$F:$F,"*",card_list!$L:$L,"corporation",card_list!$A:$A,$A10)</f>
        <v>22</v>
      </c>
    </row>
    <row r="12">
      <c r="A12" s="8" t="s">
        <v>69</v>
      </c>
      <c r="B12" s="3">
        <f t="shared" ref="B12:C12" si="7">sum(B8:B10)</f>
        <v>291</v>
      </c>
      <c r="C12" s="3">
        <f t="shared" si="7"/>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hidden="1">
      <c r="A2" s="28" t="s">
        <v>53</v>
      </c>
      <c r="B2" s="29" t="s">
        <v>163</v>
      </c>
      <c r="C2" s="29"/>
      <c r="D2" s="28"/>
      <c r="E2" s="30">
        <v>1.0</v>
      </c>
      <c r="F2" s="31" t="str">
        <f t="shared" ref="F2:F1014"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4"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210"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hidden="1">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hidden="1">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hidden="1">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hidden="1">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hidden="1">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hidden="1"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hidden="1"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hidden="1"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hidden="1"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hidden="1"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hidden="1" customHeight="1">
      <c r="A13" s="28" t="s">
        <v>53</v>
      </c>
      <c r="B13" s="29" t="s">
        <v>163</v>
      </c>
      <c r="C13" s="37" t="s">
        <v>250</v>
      </c>
      <c r="D13" s="28"/>
      <c r="E13" s="34" t="s">
        <v>251</v>
      </c>
      <c r="F13" s="31" t="str">
        <f t="shared" si="1"/>
        <v>Asset Liquidation V2</v>
      </c>
      <c r="G13" s="30"/>
      <c r="H13" s="30"/>
      <c r="I13" s="32"/>
      <c r="J13" s="33">
        <v>0.0</v>
      </c>
      <c r="K13" s="33"/>
      <c r="L13" s="37" t="s">
        <v>65</v>
      </c>
      <c r="M13" s="29" t="s">
        <v>87</v>
      </c>
      <c r="N13" s="29" t="s">
        <v>165</v>
      </c>
      <c r="O13" s="29" t="s">
        <v>165</v>
      </c>
      <c r="P13" s="31" t="str">
        <f t="array" ref="P13">IFERROR(INDEX(params!$H:$H,MATCH($M13,params!$G:$G,0)),"")&amp;IF(AND($M13&lt;&gt;"",$N13&lt;&gt;""),",","")&amp;IFERROR(INDEX(params!$H:$H,MATCH($N13,params!$G:$G,0)),"")&amp;IF(AND($N13&lt;&gt;"",$O13&lt;&gt;""),",","")&amp;IFERROR(INDEX(params!$H:$H,MATCH($O13,params!$G:$G,0)),"")</f>
        <v>2</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hidden="1"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265</v>
      </c>
      <c r="AN14" s="44" t="s">
        <v>266</v>
      </c>
      <c r="AO14" s="45" t="s">
        <v>266</v>
      </c>
      <c r="AP14" s="44" t="s">
        <v>267</v>
      </c>
      <c r="AQ14" s="45" t="s">
        <v>268</v>
      </c>
      <c r="AR14" s="42"/>
      <c r="AS14" s="43"/>
      <c r="AT14" s="42"/>
      <c r="AU14" s="43"/>
      <c r="AV14" s="42"/>
      <c r="AW14" s="43"/>
      <c r="AX14" s="42" t="s">
        <v>269</v>
      </c>
      <c r="AY14" s="45" t="s">
        <v>270</v>
      </c>
      <c r="AZ14" s="42" t="s">
        <v>271</v>
      </c>
      <c r="BA14" s="45" t="s">
        <v>271</v>
      </c>
      <c r="BB14" s="42" t="s">
        <v>77</v>
      </c>
      <c r="BC14" s="43"/>
      <c r="BD14" s="42"/>
      <c r="BE14" s="43"/>
    </row>
    <row r="15" ht="42.0" hidden="1"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272</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273</v>
      </c>
      <c r="AK15" s="46" t="s">
        <v>274</v>
      </c>
      <c r="AL15" s="42"/>
      <c r="AM15" s="43"/>
      <c r="AN15" s="44" t="s">
        <v>275</v>
      </c>
      <c r="AO15" s="45" t="s">
        <v>275</v>
      </c>
      <c r="AP15" s="42" t="s">
        <v>272</v>
      </c>
      <c r="AQ15" s="45" t="s">
        <v>276</v>
      </c>
      <c r="AR15" s="42"/>
      <c r="AS15" s="43"/>
      <c r="AT15" s="42"/>
      <c r="AU15" s="43"/>
      <c r="AV15" s="42"/>
      <c r="AW15" s="43"/>
      <c r="AX15" s="42"/>
      <c r="AY15" s="43"/>
      <c r="AZ15" s="42"/>
      <c r="BA15" s="43"/>
      <c r="BB15" s="42" t="s">
        <v>277</v>
      </c>
      <c r="BC15" s="43"/>
      <c r="BD15" s="42"/>
      <c r="BE15" s="43"/>
    </row>
    <row r="16" ht="42.0" hidden="1"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278</v>
      </c>
      <c r="T16" s="36" t="s">
        <v>279</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280</v>
      </c>
      <c r="AK16" s="46" t="s">
        <v>281</v>
      </c>
      <c r="AL16" s="42"/>
      <c r="AM16" s="43"/>
      <c r="AN16" s="44" t="s">
        <v>282</v>
      </c>
      <c r="AO16" s="45" t="s">
        <v>282</v>
      </c>
      <c r="AP16" s="42" t="s">
        <v>279</v>
      </c>
      <c r="AQ16" s="45" t="s">
        <v>283</v>
      </c>
      <c r="AR16" s="42"/>
      <c r="AS16" s="43"/>
      <c r="AT16" s="42"/>
      <c r="AU16" s="43"/>
      <c r="AV16" s="42"/>
      <c r="AW16" s="43"/>
      <c r="AX16" s="42" t="s">
        <v>284</v>
      </c>
      <c r="AY16" s="45" t="s">
        <v>285</v>
      </c>
      <c r="AZ16" s="42" t="s">
        <v>227</v>
      </c>
      <c r="BA16" s="45" t="s">
        <v>227</v>
      </c>
      <c r="BB16" s="42" t="s">
        <v>286</v>
      </c>
      <c r="BC16" s="43"/>
      <c r="BD16" s="42"/>
      <c r="BE16" s="43"/>
    </row>
    <row r="17" ht="42.0" hidden="1"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287</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288</v>
      </c>
      <c r="AK17" s="46" t="s">
        <v>289</v>
      </c>
      <c r="AL17" s="42"/>
      <c r="AM17" s="43"/>
      <c r="AN17" s="44" t="s">
        <v>290</v>
      </c>
      <c r="AO17" s="45" t="s">
        <v>290</v>
      </c>
      <c r="AP17" s="42" t="s">
        <v>287</v>
      </c>
      <c r="AQ17" s="45" t="s">
        <v>291</v>
      </c>
      <c r="AR17" s="42"/>
      <c r="AS17" s="43"/>
      <c r="AT17" s="42"/>
      <c r="AU17" s="43"/>
      <c r="AV17" s="42"/>
      <c r="AW17" s="43"/>
      <c r="AX17" s="42"/>
      <c r="AY17" s="43"/>
      <c r="AZ17" s="42"/>
      <c r="BA17" s="43"/>
      <c r="BB17" s="42" t="s">
        <v>292</v>
      </c>
      <c r="BC17" s="43"/>
      <c r="BD17" s="42"/>
      <c r="BE17" s="43"/>
    </row>
    <row r="18" ht="42.0" hidden="1"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293</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294</v>
      </c>
      <c r="AK18" s="46" t="s">
        <v>295</v>
      </c>
      <c r="AL18" s="42"/>
      <c r="AM18" s="43"/>
      <c r="AN18" s="44" t="s">
        <v>296</v>
      </c>
      <c r="AO18" s="45" t="s">
        <v>296</v>
      </c>
      <c r="AP18" s="42" t="s">
        <v>293</v>
      </c>
      <c r="AQ18" s="45" t="s">
        <v>297</v>
      </c>
      <c r="AR18" s="42"/>
      <c r="AS18" s="43"/>
      <c r="AT18" s="42"/>
      <c r="AU18" s="43"/>
      <c r="AV18" s="42"/>
      <c r="AW18" s="43"/>
      <c r="AX18" s="42"/>
      <c r="AY18" s="43"/>
      <c r="AZ18" s="42"/>
      <c r="BA18" s="43"/>
      <c r="BB18" s="42" t="s">
        <v>298</v>
      </c>
      <c r="BC18" s="43"/>
      <c r="BD18" s="42"/>
      <c r="BE18" s="43"/>
    </row>
    <row r="19" ht="42.0" hidden="1" customHeight="1">
      <c r="A19" s="28" t="s">
        <v>53</v>
      </c>
      <c r="B19" s="29" t="s">
        <v>163</v>
      </c>
      <c r="C19" s="37" t="s">
        <v>239</v>
      </c>
      <c r="D19" s="33"/>
      <c r="E19" s="30">
        <v>17.0</v>
      </c>
      <c r="F19" s="31" t="str">
        <f t="shared" si="1"/>
        <v>Composting Factory</v>
      </c>
      <c r="G19" s="30" t="s">
        <v>299</v>
      </c>
      <c r="H19" s="30" t="s">
        <v>299</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300</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301</v>
      </c>
      <c r="AK19" s="46" t="s">
        <v>302</v>
      </c>
      <c r="AL19" s="42"/>
      <c r="AM19" s="43"/>
      <c r="AN19" s="44" t="s">
        <v>303</v>
      </c>
      <c r="AO19" s="45" t="s">
        <v>303</v>
      </c>
      <c r="AP19" s="42" t="s">
        <v>300</v>
      </c>
      <c r="AQ19" s="45" t="s">
        <v>304</v>
      </c>
      <c r="AR19" s="42"/>
      <c r="AS19" s="43"/>
      <c r="AT19" s="42"/>
      <c r="AU19" s="43"/>
      <c r="AV19" s="42"/>
      <c r="AW19" s="43"/>
      <c r="AX19" s="42"/>
      <c r="AY19" s="43"/>
      <c r="AZ19" s="42"/>
      <c r="BA19" s="43"/>
      <c r="BB19" s="42"/>
      <c r="BC19" s="43"/>
      <c r="BD19" s="42"/>
      <c r="BE19" s="43"/>
    </row>
    <row r="20" ht="42.0" hidden="1"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305</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306</v>
      </c>
      <c r="AK20" s="46" t="s">
        <v>307</v>
      </c>
      <c r="AL20" s="44" t="s">
        <v>308</v>
      </c>
      <c r="AM20" s="45" t="s">
        <v>309</v>
      </c>
      <c r="AN20" s="44" t="s">
        <v>310</v>
      </c>
      <c r="AO20" s="45" t="s">
        <v>311</v>
      </c>
      <c r="AP20" s="44" t="s">
        <v>312</v>
      </c>
      <c r="AQ20" s="45" t="s">
        <v>313</v>
      </c>
      <c r="AR20" s="44"/>
      <c r="AS20" s="45"/>
      <c r="AT20" s="44"/>
      <c r="AU20" s="45"/>
      <c r="AV20" s="44"/>
      <c r="AW20" s="45"/>
      <c r="AX20" s="44"/>
      <c r="AY20" s="45"/>
      <c r="AZ20" s="44"/>
      <c r="BA20" s="45"/>
      <c r="BB20" s="44" t="s">
        <v>314</v>
      </c>
      <c r="BC20" s="45"/>
      <c r="BD20" s="44" t="s">
        <v>315</v>
      </c>
      <c r="BE20" s="45"/>
    </row>
    <row r="21" ht="42.0" hidden="1"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316</v>
      </c>
      <c r="T21" s="36" t="s">
        <v>317</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318</v>
      </c>
      <c r="AK21" s="46" t="s">
        <v>319</v>
      </c>
      <c r="AL21" s="42"/>
      <c r="AM21" s="43"/>
      <c r="AN21" s="44" t="s">
        <v>320</v>
      </c>
      <c r="AO21" s="45" t="s">
        <v>321</v>
      </c>
      <c r="AP21" s="44" t="s">
        <v>322</v>
      </c>
      <c r="AQ21" s="45" t="s">
        <v>323</v>
      </c>
      <c r="AR21" s="42"/>
      <c r="AS21" s="43"/>
      <c r="AT21" s="42"/>
      <c r="AU21" s="43"/>
      <c r="AV21" s="42"/>
      <c r="AW21" s="43"/>
      <c r="AX21" s="42" t="s">
        <v>324</v>
      </c>
      <c r="AY21" s="45" t="s">
        <v>325</v>
      </c>
      <c r="AZ21" s="42" t="s">
        <v>271</v>
      </c>
      <c r="BA21" s="45" t="s">
        <v>271</v>
      </c>
      <c r="BB21" s="42"/>
      <c r="BC21" s="43"/>
      <c r="BD21" s="42"/>
      <c r="BE21" s="43"/>
    </row>
    <row r="22" ht="42.0" hidden="1" customHeight="1">
      <c r="A22" s="28" t="s">
        <v>56</v>
      </c>
      <c r="B22" s="29" t="s">
        <v>163</v>
      </c>
      <c r="C22" s="29"/>
      <c r="D22" s="28" t="s">
        <v>326</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327</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328</v>
      </c>
      <c r="AK22" s="46" t="s">
        <v>329</v>
      </c>
      <c r="AL22" s="42"/>
      <c r="AM22" s="43"/>
      <c r="AN22" s="44" t="s">
        <v>330</v>
      </c>
      <c r="AO22" s="45" t="s">
        <v>330</v>
      </c>
      <c r="AP22" s="44" t="s">
        <v>331</v>
      </c>
      <c r="AQ22" s="45" t="s">
        <v>332</v>
      </c>
      <c r="AR22" s="44"/>
      <c r="AS22" s="45"/>
      <c r="AT22" s="44"/>
      <c r="AU22" s="45"/>
      <c r="AV22" s="44" t="s">
        <v>333</v>
      </c>
      <c r="AW22" s="45" t="s">
        <v>334</v>
      </c>
      <c r="AX22" s="44"/>
      <c r="AY22" s="45"/>
      <c r="AZ22" s="44"/>
      <c r="BA22" s="45"/>
      <c r="BB22" s="44" t="s">
        <v>335</v>
      </c>
      <c r="BC22" s="45"/>
      <c r="BD22" s="44"/>
      <c r="BE22" s="45"/>
    </row>
    <row r="23" ht="42.0" hidden="1"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336</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337</v>
      </c>
      <c r="AK23" s="46" t="s">
        <v>338</v>
      </c>
      <c r="AL23" s="42"/>
      <c r="AM23" s="43"/>
      <c r="AN23" s="44" t="s">
        <v>339</v>
      </c>
      <c r="AO23" s="45" t="s">
        <v>339</v>
      </c>
      <c r="AP23" s="42" t="s">
        <v>336</v>
      </c>
      <c r="AQ23" s="45" t="s">
        <v>340</v>
      </c>
      <c r="AR23" s="42"/>
      <c r="AS23" s="43"/>
      <c r="AT23" s="42"/>
      <c r="AU23" s="43"/>
      <c r="AV23" s="42"/>
      <c r="AW23" s="43"/>
      <c r="AX23" s="42"/>
      <c r="AY23" s="43"/>
      <c r="AZ23" s="42"/>
      <c r="BA23" s="43"/>
      <c r="BB23" s="42" t="s">
        <v>341</v>
      </c>
      <c r="BC23" s="43"/>
      <c r="BD23" s="42"/>
      <c r="BE23" s="43"/>
    </row>
    <row r="24" ht="42.0" hidden="1"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342</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343</v>
      </c>
      <c r="AK24" s="46" t="s">
        <v>344</v>
      </c>
      <c r="AL24" s="42"/>
      <c r="AM24" s="43"/>
      <c r="AN24" s="44" t="s">
        <v>345</v>
      </c>
      <c r="AO24" s="45" t="s">
        <v>345</v>
      </c>
      <c r="AP24" s="42" t="s">
        <v>342</v>
      </c>
      <c r="AQ24" s="45" t="s">
        <v>346</v>
      </c>
      <c r="AR24" s="42"/>
      <c r="AS24" s="43"/>
      <c r="AT24" s="42"/>
      <c r="AU24" s="43"/>
      <c r="AV24" s="42"/>
      <c r="AW24" s="43"/>
      <c r="AX24" s="42"/>
      <c r="AY24" s="43"/>
      <c r="AZ24" s="42"/>
      <c r="BA24" s="43"/>
      <c r="BB24" s="42" t="s">
        <v>347</v>
      </c>
      <c r="BC24" s="43"/>
      <c r="BD24" s="42"/>
      <c r="BE24" s="43"/>
    </row>
    <row r="25" ht="42.0" hidden="1"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348</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349</v>
      </c>
      <c r="AK25" s="46" t="s">
        <v>350</v>
      </c>
      <c r="AL25" s="42"/>
      <c r="AM25" s="43"/>
      <c r="AN25" s="44" t="s">
        <v>351</v>
      </c>
      <c r="AO25" s="45" t="s">
        <v>351</v>
      </c>
      <c r="AP25" s="42" t="s">
        <v>348</v>
      </c>
      <c r="AQ25" s="45" t="s">
        <v>352</v>
      </c>
      <c r="AR25" s="42"/>
      <c r="AS25" s="43"/>
      <c r="AT25" s="42"/>
      <c r="AU25" s="43"/>
      <c r="AV25" s="42"/>
      <c r="AW25" s="43"/>
      <c r="AX25" s="42"/>
      <c r="AY25" s="43"/>
      <c r="AZ25" s="42"/>
      <c r="BA25" s="43"/>
      <c r="BB25" s="42"/>
      <c r="BC25" s="43"/>
      <c r="BD25" s="42"/>
      <c r="BE25" s="43"/>
    </row>
    <row r="26" ht="42.0" hidden="1"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353</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354</v>
      </c>
      <c r="AK26" s="46" t="s">
        <v>355</v>
      </c>
      <c r="AL26" s="44" t="s">
        <v>356</v>
      </c>
      <c r="AM26" s="45" t="s">
        <v>357</v>
      </c>
      <c r="AN26" s="44" t="s">
        <v>358</v>
      </c>
      <c r="AO26" s="45" t="s">
        <v>358</v>
      </c>
      <c r="AP26" s="44" t="s">
        <v>359</v>
      </c>
      <c r="AQ26" s="45" t="s">
        <v>360</v>
      </c>
      <c r="AR26" s="42"/>
      <c r="AS26" s="43"/>
      <c r="AT26" s="42"/>
      <c r="AU26" s="43"/>
      <c r="AV26" s="42"/>
      <c r="AW26" s="43"/>
      <c r="AX26" s="42"/>
      <c r="AY26" s="43"/>
      <c r="AZ26" s="42"/>
      <c r="BA26" s="43"/>
      <c r="BB26" s="42"/>
      <c r="BC26" s="43"/>
      <c r="BD26" s="42"/>
      <c r="BE26" s="43"/>
    </row>
    <row r="27" ht="42.0" hidden="1"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361</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362</v>
      </c>
      <c r="AK27" s="46" t="s">
        <v>363</v>
      </c>
      <c r="AL27" s="42"/>
      <c r="AM27" s="43"/>
      <c r="AN27" s="44" t="s">
        <v>364</v>
      </c>
      <c r="AO27" s="45" t="s">
        <v>364</v>
      </c>
      <c r="AP27" s="44" t="s">
        <v>365</v>
      </c>
      <c r="AQ27" s="45" t="s">
        <v>366</v>
      </c>
      <c r="AR27" s="44"/>
      <c r="AS27" s="45"/>
      <c r="AT27" s="44"/>
      <c r="AU27" s="45"/>
      <c r="AV27" s="44"/>
      <c r="AW27" s="45"/>
      <c r="AX27" s="44"/>
      <c r="AY27" s="45"/>
      <c r="AZ27" s="44"/>
      <c r="BA27" s="45"/>
      <c r="BB27" s="44"/>
      <c r="BC27" s="45"/>
      <c r="BD27" s="44"/>
      <c r="BE27" s="45"/>
    </row>
    <row r="28" ht="42.0" hidden="1" customHeight="1">
      <c r="A28" s="28" t="s">
        <v>53</v>
      </c>
      <c r="B28" s="29" t="s">
        <v>163</v>
      </c>
      <c r="C28" s="29"/>
      <c r="D28" s="33"/>
      <c r="E28" s="30">
        <v>26.0</v>
      </c>
      <c r="F28" s="31" t="str">
        <f t="shared" si="1"/>
        <v>Extended Resources</v>
      </c>
      <c r="G28" s="30" t="s">
        <v>367</v>
      </c>
      <c r="H28" s="30" t="s">
        <v>367</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368</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369</v>
      </c>
      <c r="AK28" s="46" t="s">
        <v>370</v>
      </c>
      <c r="AL28" s="42"/>
      <c r="AM28" s="43"/>
      <c r="AN28" s="44" t="s">
        <v>371</v>
      </c>
      <c r="AO28" s="45" t="s">
        <v>371</v>
      </c>
      <c r="AP28" s="42" t="s">
        <v>368</v>
      </c>
      <c r="AQ28" s="45" t="s">
        <v>372</v>
      </c>
      <c r="AR28" s="42"/>
      <c r="AS28" s="43"/>
      <c r="AT28" s="42"/>
      <c r="AU28" s="43"/>
      <c r="AV28" s="42"/>
      <c r="AW28" s="43"/>
      <c r="AX28" s="42"/>
      <c r="AY28" s="43"/>
      <c r="AZ28" s="42"/>
      <c r="BA28" s="43"/>
      <c r="BB28" s="42"/>
      <c r="BC28" s="43"/>
      <c r="BD28" s="42"/>
      <c r="BE28" s="43"/>
    </row>
    <row r="29" ht="42.0" hidden="1"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373</v>
      </c>
      <c r="T29" s="36" t="s">
        <v>374</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375</v>
      </c>
      <c r="AK29" s="46" t="s">
        <v>376</v>
      </c>
      <c r="AL29" s="42"/>
      <c r="AM29" s="43"/>
      <c r="AN29" s="44" t="s">
        <v>377</v>
      </c>
      <c r="AO29" s="45" t="s">
        <v>377</v>
      </c>
      <c r="AP29" s="42" t="s">
        <v>374</v>
      </c>
      <c r="AQ29" s="45" t="s">
        <v>378</v>
      </c>
      <c r="AR29" s="42"/>
      <c r="AS29" s="43"/>
      <c r="AT29" s="42"/>
      <c r="AU29" s="43"/>
      <c r="AV29" s="42"/>
      <c r="AW29" s="43"/>
      <c r="AX29" s="42" t="s">
        <v>379</v>
      </c>
      <c r="AY29" s="43"/>
      <c r="AZ29" s="42" t="s">
        <v>227</v>
      </c>
      <c r="BA29" s="45" t="s">
        <v>227</v>
      </c>
      <c r="BB29" s="44" t="s">
        <v>380</v>
      </c>
      <c r="BC29" s="43"/>
      <c r="BD29" s="44" t="s">
        <v>381</v>
      </c>
      <c r="BE29" s="43"/>
    </row>
    <row r="30" ht="42.0" hidden="1"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382</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383</v>
      </c>
      <c r="AK30" s="46" t="s">
        <v>384</v>
      </c>
      <c r="AL30" s="42"/>
      <c r="AM30" s="43"/>
      <c r="AN30" s="44" t="s">
        <v>385</v>
      </c>
      <c r="AO30" s="45" t="s">
        <v>385</v>
      </c>
      <c r="AP30" s="42" t="s">
        <v>382</v>
      </c>
      <c r="AQ30" s="45" t="s">
        <v>386</v>
      </c>
      <c r="AR30" s="42"/>
      <c r="AS30" s="43"/>
      <c r="AT30" s="42"/>
      <c r="AU30" s="43"/>
      <c r="AV30" s="42"/>
      <c r="AW30" s="43"/>
      <c r="AX30" s="42"/>
      <c r="AY30" s="43"/>
      <c r="AZ30" s="42"/>
      <c r="BA30" s="43"/>
      <c r="BB30" s="42" t="s">
        <v>387</v>
      </c>
      <c r="BC30" s="43"/>
      <c r="BD30" s="42"/>
      <c r="BE30" s="43"/>
    </row>
    <row r="31" ht="42.0" hidden="1"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388</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389</v>
      </c>
      <c r="AK31" s="46" t="s">
        <v>390</v>
      </c>
      <c r="AL31" s="42"/>
      <c r="AM31" s="43"/>
      <c r="AN31" s="44" t="s">
        <v>391</v>
      </c>
      <c r="AO31" s="45" t="s">
        <v>391</v>
      </c>
      <c r="AP31" s="44" t="s">
        <v>392</v>
      </c>
      <c r="AQ31" s="45" t="s">
        <v>393</v>
      </c>
      <c r="AR31" s="44"/>
      <c r="AS31" s="45"/>
      <c r="AT31" s="44"/>
      <c r="AU31" s="45"/>
      <c r="AV31" s="44" t="s">
        <v>394</v>
      </c>
      <c r="AW31" s="45" t="s">
        <v>395</v>
      </c>
      <c r="AX31" s="44"/>
      <c r="AY31" s="45"/>
      <c r="AZ31" s="44"/>
      <c r="BA31" s="45"/>
      <c r="BB31" s="44" t="s">
        <v>396</v>
      </c>
      <c r="BC31" s="45"/>
      <c r="BD31" s="44"/>
      <c r="BE31" s="45"/>
    </row>
    <row r="32" ht="42.0" hidden="1"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397</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398</v>
      </c>
      <c r="AK32" s="46" t="s">
        <v>399</v>
      </c>
      <c r="AL32" s="44" t="s">
        <v>264</v>
      </c>
      <c r="AM32" s="45" t="s">
        <v>400</v>
      </c>
      <c r="AN32" s="44" t="s">
        <v>401</v>
      </c>
      <c r="AO32" s="45" t="s">
        <v>401</v>
      </c>
      <c r="AP32" s="44" t="s">
        <v>402</v>
      </c>
      <c r="AQ32" s="45" t="s">
        <v>403</v>
      </c>
      <c r="AR32" s="42"/>
      <c r="AS32" s="43"/>
      <c r="AT32" s="42"/>
      <c r="AU32" s="43"/>
      <c r="AV32" s="42"/>
      <c r="AW32" s="43"/>
      <c r="AX32" s="42" t="s">
        <v>225</v>
      </c>
      <c r="AY32" s="45" t="s">
        <v>226</v>
      </c>
      <c r="AZ32" s="42" t="s">
        <v>227</v>
      </c>
      <c r="BA32" s="45" t="s">
        <v>227</v>
      </c>
      <c r="BB32" s="42"/>
      <c r="BC32" s="43"/>
      <c r="BD32" s="42"/>
      <c r="BE32" s="43"/>
    </row>
    <row r="33" ht="42.0" hidden="1"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316</v>
      </c>
      <c r="T33" s="36" t="s">
        <v>404</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405</v>
      </c>
      <c r="AK33" s="46" t="s">
        <v>406</v>
      </c>
      <c r="AL33" s="42"/>
      <c r="AM33" s="43"/>
      <c r="AN33" s="44" t="s">
        <v>407</v>
      </c>
      <c r="AO33" s="45" t="s">
        <v>408</v>
      </c>
      <c r="AP33" s="42" t="s">
        <v>404</v>
      </c>
      <c r="AQ33" s="45" t="s">
        <v>409</v>
      </c>
      <c r="AR33" s="42"/>
      <c r="AS33" s="43"/>
      <c r="AT33" s="42"/>
      <c r="AU33" s="43"/>
      <c r="AV33" s="42"/>
      <c r="AW33" s="43"/>
      <c r="AX33" s="42" t="s">
        <v>410</v>
      </c>
      <c r="AY33" s="45" t="s">
        <v>325</v>
      </c>
      <c r="AZ33" s="42" t="s">
        <v>271</v>
      </c>
      <c r="BA33" s="45" t="s">
        <v>271</v>
      </c>
      <c r="BB33" s="44" t="s">
        <v>411</v>
      </c>
      <c r="BC33" s="43"/>
      <c r="BD33" s="44" t="s">
        <v>412</v>
      </c>
      <c r="BE33" s="43"/>
    </row>
    <row r="34" ht="42.0" hidden="1" customHeight="1">
      <c r="A34" s="28" t="s">
        <v>56</v>
      </c>
      <c r="B34" s="29" t="s">
        <v>163</v>
      </c>
      <c r="C34" s="29"/>
      <c r="D34" s="28" t="s">
        <v>413</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278</v>
      </c>
      <c r="T34" s="36" t="s">
        <v>414</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415</v>
      </c>
      <c r="AK34" s="46" t="s">
        <v>416</v>
      </c>
      <c r="AL34" s="42"/>
      <c r="AM34" s="43"/>
      <c r="AN34" s="44" t="s">
        <v>417</v>
      </c>
      <c r="AO34" s="45" t="s">
        <v>417</v>
      </c>
      <c r="AP34" s="42" t="s">
        <v>414</v>
      </c>
      <c r="AQ34" s="45" t="s">
        <v>418</v>
      </c>
      <c r="AR34" s="42"/>
      <c r="AS34" s="43"/>
      <c r="AT34" s="42"/>
      <c r="AU34" s="43"/>
      <c r="AV34" s="42"/>
      <c r="AW34" s="43"/>
      <c r="AX34" s="42" t="s">
        <v>284</v>
      </c>
      <c r="AY34" s="45" t="s">
        <v>419</v>
      </c>
      <c r="AZ34" s="42" t="s">
        <v>227</v>
      </c>
      <c r="BA34" s="45" t="s">
        <v>227</v>
      </c>
      <c r="BB34" s="42" t="s">
        <v>420</v>
      </c>
      <c r="BC34" s="43"/>
      <c r="BD34" s="42"/>
      <c r="BE34" s="43"/>
    </row>
    <row r="35" ht="42.0" hidden="1"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421</v>
      </c>
      <c r="T35" s="36" t="s">
        <v>422</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423</v>
      </c>
      <c r="AK35" s="46" t="s">
        <v>423</v>
      </c>
      <c r="AL35" s="44" t="s">
        <v>356</v>
      </c>
      <c r="AM35" s="45" t="s">
        <v>424</v>
      </c>
      <c r="AN35" s="44" t="s">
        <v>425</v>
      </c>
      <c r="AO35" s="45" t="s">
        <v>425</v>
      </c>
      <c r="AP35" s="44" t="s">
        <v>426</v>
      </c>
      <c r="AQ35" s="45" t="s">
        <v>427</v>
      </c>
      <c r="AR35" s="42"/>
      <c r="AS35" s="43"/>
      <c r="AT35" s="42"/>
      <c r="AU35" s="43"/>
      <c r="AV35" s="42"/>
      <c r="AW35" s="43"/>
      <c r="AX35" s="42" t="s">
        <v>428</v>
      </c>
      <c r="AY35" s="45" t="s">
        <v>429</v>
      </c>
      <c r="AZ35" s="42" t="s">
        <v>430</v>
      </c>
      <c r="BA35" s="45" t="s">
        <v>430</v>
      </c>
      <c r="BB35" s="42"/>
      <c r="BC35" s="43"/>
      <c r="BD35" s="42"/>
      <c r="BE35" s="43"/>
    </row>
    <row r="36" ht="42.0" hidden="1"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431</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432</v>
      </c>
      <c r="AK36" s="46" t="s">
        <v>433</v>
      </c>
      <c r="AL36" s="42"/>
      <c r="AM36" s="43"/>
      <c r="AN36" s="44" t="s">
        <v>434</v>
      </c>
      <c r="AO36" s="45" t="s">
        <v>434</v>
      </c>
      <c r="AP36" s="42" t="s">
        <v>431</v>
      </c>
      <c r="AQ36" s="45" t="s">
        <v>435</v>
      </c>
      <c r="AR36" s="42"/>
      <c r="AS36" s="43"/>
      <c r="AT36" s="42"/>
      <c r="AU36" s="43"/>
      <c r="AV36" s="42"/>
      <c r="AW36" s="43"/>
      <c r="AX36" s="42"/>
      <c r="AY36" s="43"/>
      <c r="AZ36" s="42"/>
      <c r="BA36" s="43"/>
      <c r="BB36" s="42" t="s">
        <v>436</v>
      </c>
      <c r="BC36" s="43"/>
      <c r="BD36" s="42"/>
      <c r="BE36" s="43"/>
    </row>
    <row r="37" ht="42.0" hidden="1" customHeight="1">
      <c r="A37" s="28" t="s">
        <v>53</v>
      </c>
      <c r="B37" s="29" t="s">
        <v>163</v>
      </c>
      <c r="C37" s="29"/>
      <c r="D37" s="33"/>
      <c r="E37" s="30">
        <v>35.0</v>
      </c>
      <c r="F37" s="31" t="str">
        <f t="shared" si="1"/>
        <v>Interplenetary Relations</v>
      </c>
      <c r="G37" s="30" t="s">
        <v>367</v>
      </c>
      <c r="H37" s="30" t="s">
        <v>367</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437</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438</v>
      </c>
      <c r="AK37" s="46" t="s">
        <v>439</v>
      </c>
      <c r="AL37" s="44" t="s">
        <v>440</v>
      </c>
      <c r="AM37" s="45" t="s">
        <v>441</v>
      </c>
      <c r="AN37" s="44" t="s">
        <v>442</v>
      </c>
      <c r="AO37" s="45" t="s">
        <v>442</v>
      </c>
      <c r="AP37" s="44" t="s">
        <v>443</v>
      </c>
      <c r="AQ37" s="45" t="s">
        <v>444</v>
      </c>
      <c r="AR37" s="42"/>
      <c r="AS37" s="43"/>
      <c r="AT37" s="42"/>
      <c r="AU37" s="43"/>
      <c r="AV37" s="42"/>
      <c r="AW37" s="43"/>
      <c r="AX37" s="42"/>
      <c r="AY37" s="43"/>
      <c r="AZ37" s="42"/>
      <c r="BA37" s="43"/>
      <c r="BB37" s="42"/>
      <c r="BC37" s="43"/>
      <c r="BD37" s="42"/>
      <c r="BE37" s="43"/>
    </row>
    <row r="38" ht="42.0" hidden="1" customHeight="1">
      <c r="A38" s="28" t="s">
        <v>53</v>
      </c>
      <c r="B38" s="29" t="s">
        <v>163</v>
      </c>
      <c r="C38" s="29"/>
      <c r="D38" s="28"/>
      <c r="E38" s="30">
        <v>36.0</v>
      </c>
      <c r="F38" s="31" t="str">
        <f t="shared" si="1"/>
        <v>Interns</v>
      </c>
      <c r="G38" s="30" t="s">
        <v>367</v>
      </c>
      <c r="H38" s="30" t="s">
        <v>367</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445</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446</v>
      </c>
      <c r="AK38" s="46" t="s">
        <v>447</v>
      </c>
      <c r="AL38" s="44" t="s">
        <v>447</v>
      </c>
      <c r="AM38" s="43"/>
      <c r="AN38" s="44" t="s">
        <v>448</v>
      </c>
      <c r="AO38" s="45" t="s">
        <v>448</v>
      </c>
      <c r="AP38" s="44" t="s">
        <v>445</v>
      </c>
      <c r="AQ38" s="45" t="s">
        <v>449</v>
      </c>
      <c r="AR38" s="44"/>
      <c r="AS38" s="45"/>
      <c r="AT38" s="44"/>
      <c r="AU38" s="45"/>
      <c r="AV38" s="44"/>
      <c r="AW38" s="45"/>
      <c r="AX38" s="44"/>
      <c r="AY38" s="45"/>
      <c r="AZ38" s="44"/>
      <c r="BA38" s="45"/>
      <c r="BB38" s="44"/>
      <c r="BC38" s="45"/>
      <c r="BD38" s="44"/>
      <c r="BE38" s="45"/>
    </row>
    <row r="39" ht="42.0" hidden="1" customHeight="1">
      <c r="A39" s="28" t="s">
        <v>53</v>
      </c>
      <c r="B39" s="29" t="s">
        <v>163</v>
      </c>
      <c r="C39" s="29"/>
      <c r="D39" s="28" t="s">
        <v>450</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451</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452</v>
      </c>
      <c r="AK39" s="46" t="s">
        <v>453</v>
      </c>
      <c r="AL39" s="42"/>
      <c r="AM39" s="43"/>
      <c r="AN39" s="44" t="s">
        <v>454</v>
      </c>
      <c r="AO39" s="45" t="s">
        <v>454</v>
      </c>
      <c r="AP39" s="44" t="s">
        <v>455</v>
      </c>
      <c r="AQ39" s="45" t="s">
        <v>456</v>
      </c>
      <c r="AR39" s="44"/>
      <c r="AS39" s="45"/>
      <c r="AT39" s="44"/>
      <c r="AU39" s="45"/>
      <c r="AV39" s="44"/>
      <c r="AW39" s="45"/>
      <c r="AX39" s="44"/>
      <c r="AY39" s="45"/>
      <c r="AZ39" s="44"/>
      <c r="BA39" s="45"/>
      <c r="BB39" s="44"/>
      <c r="BC39" s="45"/>
      <c r="BD39" s="44"/>
      <c r="BE39" s="45"/>
    </row>
    <row r="40" ht="42.0" hidden="1"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457</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458</v>
      </c>
      <c r="AK40" s="46" t="s">
        <v>459</v>
      </c>
      <c r="AL40" s="42"/>
      <c r="AM40" s="43"/>
      <c r="AN40" s="44" t="s">
        <v>460</v>
      </c>
      <c r="AO40" s="45" t="s">
        <v>460</v>
      </c>
      <c r="AP40" s="42" t="s">
        <v>457</v>
      </c>
      <c r="AQ40" s="45" t="s">
        <v>461</v>
      </c>
      <c r="AR40" s="42"/>
      <c r="AS40" s="43"/>
      <c r="AT40" s="42"/>
      <c r="AU40" s="43"/>
      <c r="AV40" s="42"/>
      <c r="AW40" s="43"/>
      <c r="AX40" s="42"/>
      <c r="AY40" s="43"/>
      <c r="AZ40" s="42"/>
      <c r="BA40" s="43"/>
      <c r="BB40" s="42" t="s">
        <v>462</v>
      </c>
      <c r="BC40" s="43"/>
      <c r="BD40" s="42"/>
      <c r="BE40" s="43"/>
    </row>
    <row r="41" ht="42.0" hidden="1"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463</v>
      </c>
      <c r="T41" s="36" t="s">
        <v>464</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465</v>
      </c>
      <c r="AK41" s="46" t="s">
        <v>466</v>
      </c>
      <c r="AL41" s="44" t="s">
        <v>264</v>
      </c>
      <c r="AM41" s="45" t="s">
        <v>265</v>
      </c>
      <c r="AN41" s="44" t="s">
        <v>467</v>
      </c>
      <c r="AO41" s="45" t="s">
        <v>467</v>
      </c>
      <c r="AP41" s="44" t="s">
        <v>468</v>
      </c>
      <c r="AQ41" s="45" t="s">
        <v>469</v>
      </c>
      <c r="AR41" s="42"/>
      <c r="AS41" s="43"/>
      <c r="AT41" s="42"/>
      <c r="AU41" s="43"/>
      <c r="AV41" s="42"/>
      <c r="AW41" s="43"/>
      <c r="AX41" s="42" t="s">
        <v>470</v>
      </c>
      <c r="AY41" s="45" t="s">
        <v>471</v>
      </c>
      <c r="AZ41" s="42" t="s">
        <v>271</v>
      </c>
      <c r="BA41" s="45" t="s">
        <v>271</v>
      </c>
      <c r="BB41" s="42"/>
      <c r="BC41" s="43"/>
      <c r="BD41" s="42"/>
      <c r="BE41" s="43"/>
    </row>
    <row r="42" ht="42.0" hidden="1"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472</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473</v>
      </c>
      <c r="AK42" s="46" t="s">
        <v>474</v>
      </c>
      <c r="AL42" s="42"/>
      <c r="AM42" s="43"/>
      <c r="AN42" s="44" t="s">
        <v>475</v>
      </c>
      <c r="AO42" s="45" t="s">
        <v>475</v>
      </c>
      <c r="AP42" s="44" t="s">
        <v>476</v>
      </c>
      <c r="AQ42" s="45" t="s">
        <v>477</v>
      </c>
      <c r="AR42" s="42"/>
      <c r="AS42" s="43"/>
      <c r="AT42" s="42"/>
      <c r="AU42" s="43"/>
      <c r="AV42" s="42"/>
      <c r="AW42" s="43"/>
      <c r="AX42" s="42"/>
      <c r="AY42" s="43"/>
      <c r="AZ42" s="42"/>
      <c r="BA42" s="43"/>
      <c r="BB42" s="42"/>
      <c r="BC42" s="43"/>
      <c r="BD42" s="42"/>
      <c r="BE42" s="43"/>
    </row>
    <row r="43" ht="42.0" hidden="1"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478</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479</v>
      </c>
      <c r="AK43" s="46" t="s">
        <v>480</v>
      </c>
      <c r="AL43" s="42"/>
      <c r="AM43" s="43"/>
      <c r="AN43" s="44" t="s">
        <v>481</v>
      </c>
      <c r="AO43" s="45" t="s">
        <v>481</v>
      </c>
      <c r="AP43" s="42" t="s">
        <v>478</v>
      </c>
      <c r="AQ43" s="45" t="s">
        <v>482</v>
      </c>
      <c r="AR43" s="42"/>
      <c r="AS43" s="43"/>
      <c r="AT43" s="42"/>
      <c r="AU43" s="43"/>
      <c r="AV43" s="42"/>
      <c r="AW43" s="43"/>
      <c r="AX43" s="42"/>
      <c r="AY43" s="43"/>
      <c r="AZ43" s="42"/>
      <c r="BA43" s="43"/>
      <c r="BB43" s="42" t="s">
        <v>483</v>
      </c>
      <c r="BC43" s="43"/>
      <c r="BD43" s="42"/>
      <c r="BE43" s="43"/>
    </row>
    <row r="44" ht="42.0" hidden="1"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484</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485</v>
      </c>
      <c r="AK44" s="46" t="s">
        <v>486</v>
      </c>
      <c r="AL44" s="42"/>
      <c r="AM44" s="43"/>
      <c r="AN44" s="44" t="s">
        <v>487</v>
      </c>
      <c r="AO44" s="45" t="s">
        <v>487</v>
      </c>
      <c r="AP44" s="44" t="s">
        <v>488</v>
      </c>
      <c r="AQ44" s="45" t="s">
        <v>489</v>
      </c>
      <c r="AR44" s="44"/>
      <c r="AS44" s="45"/>
      <c r="AT44" s="44"/>
      <c r="AU44" s="45"/>
      <c r="AV44" s="44"/>
      <c r="AW44" s="45"/>
      <c r="AX44" s="44"/>
      <c r="AY44" s="45"/>
      <c r="AZ44" s="44"/>
      <c r="BA44" s="45"/>
      <c r="BB44" s="44"/>
      <c r="BC44" s="45"/>
      <c r="BD44" s="44"/>
      <c r="BE44" s="45"/>
    </row>
    <row r="45" ht="42.0" hidden="1"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490</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491</v>
      </c>
      <c r="AK45" s="46" t="s">
        <v>492</v>
      </c>
      <c r="AL45" s="42"/>
      <c r="AM45" s="43"/>
      <c r="AN45" s="44" t="s">
        <v>493</v>
      </c>
      <c r="AO45" s="45" t="s">
        <v>494</v>
      </c>
      <c r="AP45" s="42" t="s">
        <v>490</v>
      </c>
      <c r="AQ45" s="45" t="s">
        <v>495</v>
      </c>
      <c r="AR45" s="42"/>
      <c r="AS45" s="43"/>
      <c r="AT45" s="42"/>
      <c r="AU45" s="43"/>
      <c r="AV45" s="44" t="s">
        <v>496</v>
      </c>
      <c r="AW45" s="45" t="s">
        <v>497</v>
      </c>
      <c r="AX45" s="42"/>
      <c r="AY45" s="43"/>
      <c r="AZ45" s="42"/>
      <c r="BA45" s="43"/>
      <c r="BB45" s="44" t="s">
        <v>498</v>
      </c>
      <c r="BC45" s="43"/>
      <c r="BD45" s="44" t="s">
        <v>499</v>
      </c>
      <c r="BE45" s="43"/>
    </row>
    <row r="46" ht="42.0" hidden="1"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500</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501</v>
      </c>
      <c r="AK46" s="46" t="s">
        <v>502</v>
      </c>
      <c r="AL46" s="42"/>
      <c r="AM46" s="43"/>
      <c r="AN46" s="44" t="s">
        <v>503</v>
      </c>
      <c r="AO46" s="45" t="s">
        <v>503</v>
      </c>
      <c r="AP46" s="42" t="s">
        <v>500</v>
      </c>
      <c r="AQ46" s="45" t="s">
        <v>504</v>
      </c>
      <c r="AR46" s="42"/>
      <c r="AS46" s="43"/>
      <c r="AT46" s="42"/>
      <c r="AU46" s="43"/>
      <c r="AV46" s="42"/>
      <c r="AW46" s="43"/>
      <c r="AX46" s="42"/>
      <c r="AY46" s="43"/>
      <c r="AZ46" s="42"/>
      <c r="BA46" s="43"/>
      <c r="BB46" s="42"/>
      <c r="BC46" s="43"/>
      <c r="BD46" s="42"/>
      <c r="BE46" s="43"/>
    </row>
    <row r="47" ht="42.0" hidden="1"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505</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506</v>
      </c>
      <c r="AK47" s="46" t="s">
        <v>507</v>
      </c>
      <c r="AL47" s="42"/>
      <c r="AM47" s="43"/>
      <c r="AN47" s="44" t="s">
        <v>508</v>
      </c>
      <c r="AO47" s="45" t="s">
        <v>508</v>
      </c>
      <c r="AP47" s="44" t="s">
        <v>509</v>
      </c>
      <c r="AQ47" s="45" t="s">
        <v>510</v>
      </c>
      <c r="AR47" s="44"/>
      <c r="AS47" s="45"/>
      <c r="AT47" s="44"/>
      <c r="AU47" s="45"/>
      <c r="AV47" s="44"/>
      <c r="AW47" s="45"/>
      <c r="AX47" s="44"/>
      <c r="AY47" s="45"/>
      <c r="AZ47" s="44"/>
      <c r="BA47" s="45"/>
      <c r="BB47" s="44"/>
      <c r="BC47" s="45"/>
      <c r="BD47" s="44"/>
      <c r="BE47" s="45"/>
    </row>
    <row r="48" ht="42.0" hidden="1"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511</v>
      </c>
      <c r="T48" s="36" t="s">
        <v>512</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513</v>
      </c>
      <c r="AK48" s="46" t="s">
        <v>514</v>
      </c>
      <c r="AL48" s="44" t="s">
        <v>515</v>
      </c>
      <c r="AM48" s="45" t="s">
        <v>516</v>
      </c>
      <c r="AN48" s="44" t="s">
        <v>517</v>
      </c>
      <c r="AO48" s="45" t="s">
        <v>517</v>
      </c>
      <c r="AP48" s="44" t="s">
        <v>518</v>
      </c>
      <c r="AQ48" s="45" t="s">
        <v>519</v>
      </c>
      <c r="AR48" s="44"/>
      <c r="AS48" s="45"/>
      <c r="AT48" s="44"/>
      <c r="AU48" s="45"/>
      <c r="AV48" s="44"/>
      <c r="AW48" s="45"/>
      <c r="AX48" s="44" t="s">
        <v>520</v>
      </c>
      <c r="AY48" s="45" t="s">
        <v>521</v>
      </c>
      <c r="AZ48" s="44" t="s">
        <v>522</v>
      </c>
      <c r="BA48" s="45" t="s">
        <v>522</v>
      </c>
      <c r="BB48" s="44"/>
      <c r="BC48" s="45"/>
      <c r="BD48" s="44"/>
      <c r="BE48" s="45"/>
    </row>
    <row r="49" ht="42.0" hidden="1" customHeight="1">
      <c r="A49" s="28" t="s">
        <v>56</v>
      </c>
      <c r="B49" s="29" t="s">
        <v>163</v>
      </c>
      <c r="C49" s="29"/>
      <c r="D49" s="28" t="s">
        <v>523</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524</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525</v>
      </c>
      <c r="AK49" s="46" t="s">
        <v>526</v>
      </c>
      <c r="AL49" s="42"/>
      <c r="AM49" s="43"/>
      <c r="AN49" s="44" t="s">
        <v>527</v>
      </c>
      <c r="AO49" s="45" t="s">
        <v>527</v>
      </c>
      <c r="AP49" s="42" t="s">
        <v>524</v>
      </c>
      <c r="AQ49" s="45" t="s">
        <v>528</v>
      </c>
      <c r="AR49" s="42"/>
      <c r="AS49" s="43"/>
      <c r="AT49" s="42"/>
      <c r="AU49" s="43"/>
      <c r="AV49" s="42"/>
      <c r="AW49" s="43"/>
      <c r="AX49" s="42"/>
      <c r="AY49" s="43"/>
      <c r="AZ49" s="42"/>
      <c r="BA49" s="43"/>
      <c r="BB49" s="42" t="s">
        <v>529</v>
      </c>
      <c r="BC49" s="43"/>
      <c r="BD49" s="42"/>
      <c r="BE49" s="43"/>
    </row>
    <row r="50" ht="42.0" hidden="1"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530</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531</v>
      </c>
      <c r="AK50" s="46" t="s">
        <v>532</v>
      </c>
      <c r="AL50" s="42"/>
      <c r="AM50" s="43"/>
      <c r="AN50" s="44" t="s">
        <v>533</v>
      </c>
      <c r="AO50" s="45" t="s">
        <v>533</v>
      </c>
      <c r="AP50" s="42" t="s">
        <v>530</v>
      </c>
      <c r="AQ50" s="45" t="s">
        <v>534</v>
      </c>
      <c r="AR50" s="42"/>
      <c r="AS50" s="43"/>
      <c r="AT50" s="42"/>
      <c r="AU50" s="43"/>
      <c r="AV50" s="42"/>
      <c r="AW50" s="43"/>
      <c r="AX50" s="42"/>
      <c r="AY50" s="43"/>
      <c r="AZ50" s="42"/>
      <c r="BA50" s="43"/>
      <c r="BB50" s="42"/>
      <c r="BC50" s="43"/>
      <c r="BD50" s="42"/>
      <c r="BE50" s="43"/>
    </row>
    <row r="51" ht="42.0" hidden="1"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535</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536</v>
      </c>
      <c r="AK51" s="46" t="s">
        <v>537</v>
      </c>
      <c r="AL51" s="42"/>
      <c r="AM51" s="43"/>
      <c r="AN51" s="44" t="s">
        <v>538</v>
      </c>
      <c r="AO51" s="45" t="s">
        <v>538</v>
      </c>
      <c r="AP51" s="44" t="s">
        <v>535</v>
      </c>
      <c r="AQ51" s="45" t="s">
        <v>539</v>
      </c>
      <c r="AR51" s="44"/>
      <c r="AS51" s="45"/>
      <c r="AT51" s="44"/>
      <c r="AU51" s="45"/>
      <c r="AV51" s="44"/>
      <c r="AW51" s="45"/>
      <c r="AX51" s="44"/>
      <c r="AY51" s="45"/>
      <c r="AZ51" s="44"/>
      <c r="BA51" s="45"/>
      <c r="BB51" s="44" t="s">
        <v>540</v>
      </c>
      <c r="BC51" s="45"/>
      <c r="BD51" s="44"/>
      <c r="BE51" s="45"/>
    </row>
    <row r="52" ht="42.0" hidden="1"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541</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542</v>
      </c>
      <c r="AK52" s="46" t="s">
        <v>543</v>
      </c>
      <c r="AL52" s="42"/>
      <c r="AM52" s="43"/>
      <c r="AN52" s="44" t="s">
        <v>544</v>
      </c>
      <c r="AO52" s="45" t="s">
        <v>545</v>
      </c>
      <c r="AP52" s="42" t="s">
        <v>541</v>
      </c>
      <c r="AQ52" s="45" t="s">
        <v>546</v>
      </c>
      <c r="AR52" s="42"/>
      <c r="AS52" s="43"/>
      <c r="AT52" s="42"/>
      <c r="AU52" s="43"/>
      <c r="AV52" s="42"/>
      <c r="AW52" s="43"/>
      <c r="AX52" s="42" t="s">
        <v>547</v>
      </c>
      <c r="AY52" s="45" t="s">
        <v>226</v>
      </c>
      <c r="AZ52" s="42" t="s">
        <v>227</v>
      </c>
      <c r="BA52" s="45" t="s">
        <v>227</v>
      </c>
      <c r="BB52" s="44" t="s">
        <v>498</v>
      </c>
      <c r="BC52" s="43"/>
      <c r="BD52" s="44" t="s">
        <v>548</v>
      </c>
      <c r="BE52" s="43"/>
    </row>
    <row r="53" ht="42.0" hidden="1"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549</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550</v>
      </c>
      <c r="AK53" s="46" t="s">
        <v>551</v>
      </c>
      <c r="AL53" s="42"/>
      <c r="AM53" s="43"/>
      <c r="AN53" s="44" t="s">
        <v>552</v>
      </c>
      <c r="AO53" s="45" t="s">
        <v>552</v>
      </c>
      <c r="AP53" s="42" t="s">
        <v>549</v>
      </c>
      <c r="AQ53" s="45" t="s">
        <v>553</v>
      </c>
      <c r="AR53" s="42"/>
      <c r="AS53" s="43"/>
      <c r="AT53" s="42"/>
      <c r="AU53" s="43"/>
      <c r="AV53" s="42"/>
      <c r="AW53" s="43"/>
      <c r="AX53" s="42"/>
      <c r="AY53" s="43"/>
      <c r="AZ53" s="42"/>
      <c r="BA53" s="43"/>
      <c r="BB53" s="42"/>
      <c r="BC53" s="43"/>
      <c r="BD53" s="42"/>
      <c r="BE53" s="43"/>
    </row>
    <row r="54" ht="42.0" hidden="1"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554</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555</v>
      </c>
      <c r="AK54" s="46" t="s">
        <v>556</v>
      </c>
      <c r="AL54" s="42"/>
      <c r="AM54" s="43"/>
      <c r="AN54" s="44" t="s">
        <v>557</v>
      </c>
      <c r="AO54" s="45" t="s">
        <v>557</v>
      </c>
      <c r="AP54" s="42" t="s">
        <v>554</v>
      </c>
      <c r="AQ54" s="45" t="s">
        <v>558</v>
      </c>
      <c r="AR54" s="42"/>
      <c r="AS54" s="43"/>
      <c r="AT54" s="42"/>
      <c r="AU54" s="43"/>
      <c r="AV54" s="42"/>
      <c r="AW54" s="43"/>
      <c r="AX54" s="42"/>
      <c r="AY54" s="43"/>
      <c r="AZ54" s="42"/>
      <c r="BA54" s="43"/>
      <c r="BB54" s="42"/>
      <c r="BC54" s="43"/>
      <c r="BD54" s="42"/>
      <c r="BE54" s="43"/>
    </row>
    <row r="55" ht="42.0" hidden="1"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559</v>
      </c>
      <c r="U55" s="37" t="s">
        <v>167</v>
      </c>
      <c r="V55" s="29"/>
      <c r="W55" s="37"/>
      <c r="X55" s="37"/>
      <c r="Y55" s="37" t="s">
        <v>82</v>
      </c>
      <c r="Z55" s="37" t="s">
        <v>189</v>
      </c>
      <c r="AA55" s="37"/>
      <c r="AB55" s="29"/>
      <c r="AC55" s="31" t="str">
        <f t="array" ref="AC55">IFERROR(INDEX(params!$H:$H,MATCH($AB55,params!$G:$G,0)),"")</f>
        <v/>
      </c>
      <c r="AD55" s="38" t="s">
        <v>560</v>
      </c>
      <c r="AE55" s="48"/>
      <c r="AF55" s="37" t="s">
        <v>76</v>
      </c>
      <c r="AG55" s="4"/>
      <c r="AH55" s="4"/>
      <c r="AI55" s="31" t="str">
        <f t="shared" si="3"/>
        <v>animal</v>
      </c>
      <c r="AJ55" s="40" t="s">
        <v>561</v>
      </c>
      <c r="AK55" s="46" t="s">
        <v>562</v>
      </c>
      <c r="AL55" s="44" t="s">
        <v>356</v>
      </c>
      <c r="AM55" s="45" t="s">
        <v>357</v>
      </c>
      <c r="AN55" s="44" t="s">
        <v>563</v>
      </c>
      <c r="AO55" s="45" t="s">
        <v>563</v>
      </c>
      <c r="AP55" s="44" t="s">
        <v>564</v>
      </c>
      <c r="AQ55" s="45" t="s">
        <v>565</v>
      </c>
      <c r="AR55" s="42"/>
      <c r="AS55" s="43"/>
      <c r="AT55" s="42"/>
      <c r="AU55" s="43"/>
      <c r="AV55" s="42"/>
      <c r="AW55" s="43"/>
      <c r="AX55" s="42" t="s">
        <v>225</v>
      </c>
      <c r="AY55" s="45" t="s">
        <v>566</v>
      </c>
      <c r="AZ55" s="42" t="s">
        <v>227</v>
      </c>
      <c r="BA55" s="45" t="s">
        <v>227</v>
      </c>
      <c r="BB55" s="42"/>
      <c r="BC55" s="43"/>
      <c r="BD55" s="42"/>
      <c r="BE55" s="43"/>
    </row>
    <row r="56" ht="42.0" hidden="1"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567</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568</v>
      </c>
      <c r="AK56" s="46" t="s">
        <v>568</v>
      </c>
      <c r="AL56" s="44"/>
      <c r="AM56" s="43"/>
      <c r="AN56" s="44" t="s">
        <v>569</v>
      </c>
      <c r="AO56" s="45" t="s">
        <v>569</v>
      </c>
      <c r="AP56" s="44" t="s">
        <v>567</v>
      </c>
      <c r="AQ56" s="45" t="s">
        <v>570</v>
      </c>
      <c r="AR56" s="44"/>
      <c r="AS56" s="45"/>
      <c r="AT56" s="44"/>
      <c r="AU56" s="45"/>
      <c r="AV56" s="44"/>
      <c r="AW56" s="45"/>
      <c r="AX56" s="44"/>
      <c r="AY56" s="45"/>
      <c r="AZ56" s="44"/>
      <c r="BA56" s="45"/>
      <c r="BB56" s="44" t="s">
        <v>571</v>
      </c>
      <c r="BC56" s="45"/>
      <c r="BD56" s="44"/>
      <c r="BE56" s="45"/>
    </row>
    <row r="57" ht="42.0" hidden="1"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572</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573</v>
      </c>
      <c r="AK57" s="46" t="s">
        <v>574</v>
      </c>
      <c r="AL57" s="42"/>
      <c r="AM57" s="43"/>
      <c r="AN57" s="44" t="s">
        <v>575</v>
      </c>
      <c r="AO57" s="45" t="s">
        <v>575</v>
      </c>
      <c r="AP57" s="42" t="s">
        <v>572</v>
      </c>
      <c r="AQ57" s="45" t="s">
        <v>576</v>
      </c>
      <c r="AR57" s="42"/>
      <c r="AS57" s="43"/>
      <c r="AT57" s="42"/>
      <c r="AU57" s="43"/>
      <c r="AV57" s="42"/>
      <c r="AW57" s="43"/>
      <c r="AX57" s="42"/>
      <c r="AY57" s="43"/>
      <c r="AZ57" s="42"/>
      <c r="BA57" s="43"/>
      <c r="BB57" s="42"/>
      <c r="BC57" s="43"/>
      <c r="BD57" s="42"/>
      <c r="BE57" s="43"/>
    </row>
    <row r="58" ht="42.0" hidden="1"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577</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578</v>
      </c>
      <c r="AK58" s="46" t="s">
        <v>579</v>
      </c>
      <c r="AL58" s="42"/>
      <c r="AM58" s="43"/>
      <c r="AN58" s="44" t="s">
        <v>580</v>
      </c>
      <c r="AO58" s="45" t="s">
        <v>580</v>
      </c>
      <c r="AP58" s="42" t="s">
        <v>577</v>
      </c>
      <c r="AQ58" s="45" t="s">
        <v>581</v>
      </c>
      <c r="AR58" s="42"/>
      <c r="AS58" s="43"/>
      <c r="AT58" s="42"/>
      <c r="AU58" s="43"/>
      <c r="AV58" s="42"/>
      <c r="AW58" s="43"/>
      <c r="AX58" s="42"/>
      <c r="AY58" s="43"/>
      <c r="AZ58" s="42"/>
      <c r="BA58" s="43"/>
      <c r="BB58" s="42" t="s">
        <v>582</v>
      </c>
      <c r="BC58" s="43"/>
      <c r="BD58" s="42"/>
      <c r="BE58" s="43"/>
    </row>
    <row r="59" ht="42.0" hidden="1"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583</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584</v>
      </c>
      <c r="AK59" s="46" t="s">
        <v>585</v>
      </c>
      <c r="AL59" s="42"/>
      <c r="AM59" s="43"/>
      <c r="AN59" s="44" t="s">
        <v>586</v>
      </c>
      <c r="AO59" s="45" t="s">
        <v>586</v>
      </c>
      <c r="AP59" s="42" t="s">
        <v>583</v>
      </c>
      <c r="AQ59" s="45" t="s">
        <v>587</v>
      </c>
      <c r="AR59" s="42"/>
      <c r="AS59" s="43"/>
      <c r="AT59" s="42"/>
      <c r="AU59" s="43"/>
      <c r="AV59" s="42"/>
      <c r="AW59" s="43"/>
      <c r="AX59" s="42" t="s">
        <v>547</v>
      </c>
      <c r="AY59" s="45" t="s">
        <v>588</v>
      </c>
      <c r="AZ59" s="42" t="s">
        <v>227</v>
      </c>
      <c r="BA59" s="45" t="s">
        <v>227</v>
      </c>
      <c r="BB59" s="42" t="s">
        <v>314</v>
      </c>
      <c r="BC59" s="43"/>
      <c r="BD59" s="42"/>
      <c r="BE59" s="43"/>
    </row>
    <row r="60" ht="42.0" hidden="1"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589</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590</v>
      </c>
      <c r="AK60" s="46" t="s">
        <v>590</v>
      </c>
      <c r="AL60" s="44" t="s">
        <v>591</v>
      </c>
      <c r="AM60" s="45" t="s">
        <v>592</v>
      </c>
      <c r="AN60" s="44" t="s">
        <v>593</v>
      </c>
      <c r="AO60" s="45" t="s">
        <v>593</v>
      </c>
      <c r="AP60" s="44" t="s">
        <v>594</v>
      </c>
      <c r="AQ60" s="45" t="s">
        <v>595</v>
      </c>
      <c r="AR60" s="44"/>
      <c r="AS60" s="45"/>
      <c r="AT60" s="44"/>
      <c r="AU60" s="45"/>
      <c r="AV60" s="44"/>
      <c r="AW60" s="45"/>
      <c r="AX60" s="44"/>
      <c r="AY60" s="45"/>
      <c r="AZ60" s="44"/>
      <c r="BA60" s="45"/>
      <c r="BB60" s="44" t="s">
        <v>498</v>
      </c>
      <c r="BC60" s="45"/>
      <c r="BD60" s="44"/>
      <c r="BE60" s="45"/>
    </row>
    <row r="61" ht="42.0" hidden="1"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596</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597</v>
      </c>
      <c r="AK61" s="46" t="s">
        <v>598</v>
      </c>
      <c r="AL61" s="44" t="s">
        <v>599</v>
      </c>
      <c r="AM61" s="45" t="s">
        <v>600</v>
      </c>
      <c r="AN61" s="44" t="s">
        <v>601</v>
      </c>
      <c r="AO61" s="45" t="s">
        <v>601</v>
      </c>
      <c r="AP61" s="44" t="s">
        <v>602</v>
      </c>
      <c r="AQ61" s="45" t="s">
        <v>603</v>
      </c>
      <c r="AR61" s="42"/>
      <c r="AS61" s="43"/>
      <c r="AT61" s="42"/>
      <c r="AU61" s="43"/>
      <c r="AV61" s="42"/>
      <c r="AW61" s="43"/>
      <c r="AX61" s="42"/>
      <c r="AY61" s="43"/>
      <c r="AZ61" s="42"/>
      <c r="BA61" s="43"/>
      <c r="BB61" s="42" t="s">
        <v>604</v>
      </c>
      <c r="BC61" s="43"/>
      <c r="BD61" s="42"/>
      <c r="BE61" s="43"/>
    </row>
    <row r="62" ht="42.0" hidden="1" customHeight="1">
      <c r="A62" s="28" t="s">
        <v>53</v>
      </c>
      <c r="B62" s="29" t="s">
        <v>163</v>
      </c>
      <c r="C62" s="29"/>
      <c r="D62" s="33"/>
      <c r="E62" s="30">
        <v>60.0</v>
      </c>
      <c r="F62" s="31" t="str">
        <f t="shared" si="1"/>
        <v>United Planetary Alliance</v>
      </c>
      <c r="G62" s="30" t="s">
        <v>367</v>
      </c>
      <c r="H62" s="30" t="s">
        <v>367</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443</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605</v>
      </c>
      <c r="AK62" s="46" t="s">
        <v>606</v>
      </c>
      <c r="AL62" s="42"/>
      <c r="AM62" s="43"/>
      <c r="AN62" s="44" t="s">
        <v>442</v>
      </c>
      <c r="AO62" s="45" t="s">
        <v>442</v>
      </c>
      <c r="AP62" s="42" t="s">
        <v>443</v>
      </c>
      <c r="AQ62" s="45" t="s">
        <v>607</v>
      </c>
      <c r="AR62" s="42"/>
      <c r="AS62" s="43"/>
      <c r="AT62" s="42"/>
      <c r="AU62" s="43"/>
      <c r="AV62" s="42"/>
      <c r="AW62" s="43"/>
      <c r="AX62" s="42"/>
      <c r="AY62" s="43"/>
      <c r="AZ62" s="42"/>
      <c r="BA62" s="43"/>
      <c r="BB62" s="42"/>
      <c r="BC62" s="43"/>
      <c r="BD62" s="42"/>
      <c r="BE62" s="43"/>
    </row>
    <row r="63" ht="42.0" hidden="1"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608</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609</v>
      </c>
      <c r="AK63" s="46" t="s">
        <v>610</v>
      </c>
      <c r="AL63" s="42"/>
      <c r="AM63" s="43"/>
      <c r="AN63" s="44" t="s">
        <v>611</v>
      </c>
      <c r="AO63" s="45" t="s">
        <v>611</v>
      </c>
      <c r="AP63" s="44" t="s">
        <v>612</v>
      </c>
      <c r="AQ63" s="45" t="s">
        <v>613</v>
      </c>
      <c r="AR63" s="42"/>
      <c r="AS63" s="43"/>
      <c r="AT63" s="42"/>
      <c r="AU63" s="43"/>
      <c r="AV63" s="42"/>
      <c r="AW63" s="43"/>
      <c r="AX63" s="42"/>
      <c r="AY63" s="43"/>
      <c r="AZ63" s="42"/>
      <c r="BA63" s="43"/>
      <c r="BB63" s="42"/>
      <c r="BC63" s="43"/>
      <c r="BD63" s="42"/>
      <c r="BE63" s="43"/>
    </row>
    <row r="64" ht="42.0" hidden="1"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614</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615</v>
      </c>
      <c r="AK64" s="46" t="s">
        <v>616</v>
      </c>
      <c r="AL64" s="42"/>
      <c r="AM64" s="43"/>
      <c r="AN64" s="44" t="s">
        <v>617</v>
      </c>
      <c r="AO64" s="45" t="s">
        <v>617</v>
      </c>
      <c r="AP64" s="44" t="s">
        <v>618</v>
      </c>
      <c r="AQ64" s="45" t="s">
        <v>619</v>
      </c>
      <c r="AR64" s="44"/>
      <c r="AS64" s="45"/>
      <c r="AT64" s="44"/>
      <c r="AU64" s="45"/>
      <c r="AV64" s="44"/>
      <c r="AW64" s="45"/>
      <c r="AX64" s="44"/>
      <c r="AY64" s="45"/>
      <c r="AZ64" s="44"/>
      <c r="BA64" s="45"/>
      <c r="BB64" s="44" t="s">
        <v>620</v>
      </c>
      <c r="BC64" s="45"/>
      <c r="BD64" s="44"/>
      <c r="BE64" s="45"/>
    </row>
    <row r="65" ht="42.0" hidden="1"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621</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622</v>
      </c>
      <c r="AK65" s="46" t="s">
        <v>623</v>
      </c>
      <c r="AL65" s="44" t="s">
        <v>624</v>
      </c>
      <c r="AM65" s="45" t="s">
        <v>625</v>
      </c>
      <c r="AN65" s="44" t="s">
        <v>626</v>
      </c>
      <c r="AO65" s="45" t="s">
        <v>626</v>
      </c>
      <c r="AP65" s="44" t="s">
        <v>627</v>
      </c>
      <c r="AQ65" s="45" t="s">
        <v>628</v>
      </c>
      <c r="AR65" s="42"/>
      <c r="AS65" s="43"/>
      <c r="AT65" s="42"/>
      <c r="AU65" s="43"/>
      <c r="AV65" s="42"/>
      <c r="AW65" s="43"/>
      <c r="AX65" s="42"/>
      <c r="AY65" s="43"/>
      <c r="AZ65" s="42"/>
      <c r="BA65" s="43"/>
      <c r="BB65" s="42" t="s">
        <v>629</v>
      </c>
      <c r="BC65" s="43"/>
      <c r="BD65" s="42"/>
      <c r="BE65" s="43"/>
    </row>
    <row r="66" ht="42.0" hidden="1"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630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631</v>
      </c>
      <c r="AK66" s="46" t="s">
        <v>632</v>
      </c>
      <c r="AL66" s="42"/>
      <c r="AM66" s="43"/>
      <c r="AN66" s="44" t="s">
        <v>633</v>
      </c>
      <c r="AO66" s="45" t="s">
        <v>633</v>
      </c>
      <c r="AP66" s="44" t="s">
        <v>634</v>
      </c>
      <c r="AQ66" s="45" t="s">
        <v>635</v>
      </c>
      <c r="AR66" s="42"/>
      <c r="AS66" s="43"/>
      <c r="AT66" s="42"/>
      <c r="AU66" s="43"/>
      <c r="AV66" s="42" t="s">
        <v>636</v>
      </c>
      <c r="AW66" s="45" t="s">
        <v>637</v>
      </c>
      <c r="AX66" s="42"/>
      <c r="AY66" s="43"/>
      <c r="AZ66" s="42"/>
      <c r="BA66" s="43"/>
      <c r="BB66" s="42" t="s">
        <v>638</v>
      </c>
      <c r="BC66" s="43"/>
      <c r="BD66" s="42"/>
      <c r="BE66" s="43"/>
    </row>
    <row r="67" ht="42.0" hidden="1"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639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640</v>
      </c>
      <c r="AK67" s="46" t="s">
        <v>641</v>
      </c>
      <c r="AL67" s="42"/>
      <c r="AM67" s="43"/>
      <c r="AN67" s="42"/>
      <c r="AO67" s="43"/>
      <c r="AP67" s="42"/>
      <c r="AQ67" s="43"/>
      <c r="AR67" s="42"/>
      <c r="AS67" s="43"/>
      <c r="AT67" s="42"/>
      <c r="AU67" s="43"/>
      <c r="AV67" s="42"/>
      <c r="AW67" s="43"/>
      <c r="AX67" s="42" t="s">
        <v>642</v>
      </c>
      <c r="AY67" s="43" t="s">
        <v>643</v>
      </c>
      <c r="AZ67" s="42" t="s">
        <v>644</v>
      </c>
      <c r="BA67" s="43" t="s">
        <v>644</v>
      </c>
      <c r="BB67" s="42"/>
      <c r="BC67" s="43"/>
      <c r="BD67" s="42"/>
      <c r="BE67" s="43"/>
    </row>
    <row r="68" ht="42.0" hidden="1"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278</v>
      </c>
      <c r="T68" s="36" t="s">
        <v>645</v>
      </c>
      <c r="U68" s="29"/>
      <c r="V68" s="29"/>
      <c r="W68" s="37"/>
      <c r="X68" s="37"/>
      <c r="Y68" s="37" t="s">
        <v>82</v>
      </c>
      <c r="Z68" s="37" t="s">
        <v>189</v>
      </c>
      <c r="AA68" s="37"/>
      <c r="AB68" s="29"/>
      <c r="AC68" s="31" t="str">
        <f t="array" ref="AC68">IFERROR(INDEX(params!$H:$H,MATCH($AB68,params!$G:$G,0)),"")</f>
        <v/>
      </c>
      <c r="AD68" s="51" t="s">
        <v>646</v>
      </c>
      <c r="AE68" s="32"/>
      <c r="AF68" s="29"/>
      <c r="AG68" s="29"/>
      <c r="AH68" s="29"/>
      <c r="AI68" s="31" t="str">
        <f t="shared" si="3"/>
        <v/>
      </c>
      <c r="AJ68" s="40" t="s">
        <v>647</v>
      </c>
      <c r="AK68" s="46" t="s">
        <v>648</v>
      </c>
      <c r="AL68" s="42"/>
      <c r="AM68" s="43"/>
      <c r="AN68" s="42"/>
      <c r="AO68" s="43"/>
      <c r="AP68" s="44"/>
      <c r="AQ68" s="45"/>
      <c r="AR68" s="44"/>
      <c r="AS68" s="45"/>
      <c r="AT68" s="44"/>
      <c r="AU68" s="45"/>
      <c r="AV68" s="44" t="s">
        <v>645</v>
      </c>
      <c r="AW68" s="45" t="s">
        <v>649</v>
      </c>
      <c r="AX68" s="44" t="s">
        <v>650</v>
      </c>
      <c r="AY68" s="45" t="s">
        <v>651</v>
      </c>
      <c r="AZ68" s="44" t="s">
        <v>227</v>
      </c>
      <c r="BA68" s="45" t="s">
        <v>227</v>
      </c>
      <c r="BB68" s="44"/>
      <c r="BC68" s="45"/>
      <c r="BD68" s="44"/>
      <c r="BE68" s="45"/>
    </row>
    <row r="69" ht="42.0" hidden="1"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652</v>
      </c>
      <c r="T69" s="36" t="s">
        <v>653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654</v>
      </c>
      <c r="AK69" s="46" t="s">
        <v>655</v>
      </c>
      <c r="AL69" s="42"/>
      <c r="AM69" s="43"/>
      <c r="AN69" s="42"/>
      <c r="AO69" s="43"/>
      <c r="AP69" s="42"/>
      <c r="AQ69" s="43"/>
      <c r="AR69" s="42"/>
      <c r="AS69" s="43"/>
      <c r="AT69" s="42"/>
      <c r="AU69" s="43"/>
      <c r="AV69" s="42" t="s">
        <v>653</v>
      </c>
      <c r="AW69" s="45" t="s">
        <v>656</v>
      </c>
      <c r="AX69" s="42" t="s">
        <v>657</v>
      </c>
      <c r="AY69" s="45" t="s">
        <v>658</v>
      </c>
      <c r="AZ69" s="42" t="s">
        <v>659</v>
      </c>
      <c r="BA69" s="45" t="s">
        <v>659</v>
      </c>
      <c r="BB69" s="42"/>
      <c r="BC69" s="43"/>
      <c r="BD69" s="42"/>
      <c r="BE69" s="43"/>
    </row>
    <row r="70" ht="42.0" hidden="1"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463</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660</v>
      </c>
      <c r="AK70" s="46" t="s">
        <v>661</v>
      </c>
      <c r="AL70" s="42"/>
      <c r="AM70" s="43"/>
      <c r="AN70" s="42"/>
      <c r="AO70" s="43"/>
      <c r="AP70" s="42"/>
      <c r="AQ70" s="43"/>
      <c r="AR70" s="42"/>
      <c r="AS70" s="43"/>
      <c r="AT70" s="42"/>
      <c r="AU70" s="43"/>
      <c r="AV70" s="42"/>
      <c r="AW70" s="43"/>
      <c r="AX70" s="42" t="s">
        <v>662</v>
      </c>
      <c r="AY70" s="45" t="s">
        <v>471</v>
      </c>
      <c r="AZ70" s="42" t="s">
        <v>271</v>
      </c>
      <c r="BA70" s="43" t="s">
        <v>271</v>
      </c>
      <c r="BB70" s="42"/>
      <c r="BC70" s="43"/>
      <c r="BD70" s="42"/>
      <c r="BE70" s="43"/>
    </row>
    <row r="71" ht="42.0" hidden="1"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663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664</v>
      </c>
      <c r="AK71" s="46" t="s">
        <v>665</v>
      </c>
      <c r="AL71" s="42"/>
      <c r="AM71" s="43"/>
      <c r="AN71" s="42"/>
      <c r="AO71" s="43"/>
      <c r="AP71" s="44"/>
      <c r="AQ71" s="43"/>
      <c r="AR71" s="44"/>
      <c r="AS71" s="43"/>
      <c r="AT71" s="44"/>
      <c r="AU71" s="43"/>
      <c r="AV71" s="44" t="s">
        <v>666</v>
      </c>
      <c r="AW71" s="43" t="s">
        <v>667</v>
      </c>
      <c r="AX71" s="44"/>
      <c r="AY71" s="43"/>
      <c r="AZ71" s="44"/>
      <c r="BA71" s="43"/>
      <c r="BB71" s="44"/>
      <c r="BC71" s="43"/>
      <c r="BD71" s="44"/>
      <c r="BE71" s="43"/>
    </row>
    <row r="72" ht="42.0" hidden="1"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668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669</v>
      </c>
      <c r="AK72" s="46" t="s">
        <v>670</v>
      </c>
      <c r="AL72" s="42"/>
      <c r="AM72" s="43"/>
      <c r="AN72" s="42"/>
      <c r="AO72" s="43"/>
      <c r="AP72" s="42"/>
      <c r="AQ72" s="43"/>
      <c r="AR72" s="42"/>
      <c r="AS72" s="43"/>
      <c r="AT72" s="42"/>
      <c r="AU72" s="43"/>
      <c r="AV72" s="42" t="s">
        <v>668</v>
      </c>
      <c r="AW72" s="45" t="s">
        <v>671</v>
      </c>
      <c r="AX72" s="42"/>
      <c r="AY72" s="43"/>
      <c r="AZ72" s="42"/>
      <c r="BA72" s="43"/>
      <c r="BB72" s="42"/>
      <c r="BC72" s="43"/>
      <c r="BD72" s="42"/>
      <c r="BE72" s="43"/>
    </row>
    <row r="73" ht="42.0" hidden="1" customHeight="1">
      <c r="A73" s="28" t="s">
        <v>56</v>
      </c>
      <c r="B73" s="29" t="s">
        <v>163</v>
      </c>
      <c r="C73" s="29"/>
      <c r="D73" s="28" t="s">
        <v>672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673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674</v>
      </c>
      <c r="AK73" s="46" t="s">
        <v>675</v>
      </c>
      <c r="AL73" s="42"/>
      <c r="AM73" s="43"/>
      <c r="AN73" s="42"/>
      <c r="AO73" s="43"/>
      <c r="AP73" s="42"/>
      <c r="AQ73" s="43"/>
      <c r="AR73" s="42"/>
      <c r="AS73" s="43"/>
      <c r="AT73" s="42"/>
      <c r="AU73" s="43"/>
      <c r="AV73" s="42" t="s">
        <v>673</v>
      </c>
      <c r="AW73" s="45" t="s">
        <v>676</v>
      </c>
      <c r="AX73" s="42"/>
      <c r="AY73" s="43"/>
      <c r="AZ73" s="42"/>
      <c r="BA73" s="43"/>
      <c r="BB73" s="42"/>
      <c r="BC73" s="43"/>
      <c r="BD73" s="42"/>
      <c r="BE73" s="43"/>
    </row>
    <row r="74" ht="42.0" hidden="1"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677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678</v>
      </c>
      <c r="AK74" s="46" t="s">
        <v>679</v>
      </c>
      <c r="AL74" s="42"/>
      <c r="AM74" s="43"/>
      <c r="AN74" s="42"/>
      <c r="AO74" s="43"/>
      <c r="AP74" s="42"/>
      <c r="AQ74" s="43"/>
      <c r="AR74" s="42"/>
      <c r="AS74" s="43"/>
      <c r="AT74" s="42"/>
      <c r="AU74" s="43"/>
      <c r="AV74" s="42"/>
      <c r="AW74" s="43"/>
      <c r="AX74" s="42" t="s">
        <v>680</v>
      </c>
      <c r="AY74" s="45" t="s">
        <v>681</v>
      </c>
      <c r="AZ74" s="42" t="s">
        <v>271</v>
      </c>
      <c r="BA74" s="45" t="s">
        <v>271</v>
      </c>
      <c r="BB74" s="42"/>
      <c r="BC74" s="43"/>
      <c r="BD74" s="42"/>
      <c r="BE74" s="43"/>
    </row>
    <row r="75" ht="42.0" hidden="1"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682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683</v>
      </c>
      <c r="AK75" s="46" t="s">
        <v>684</v>
      </c>
      <c r="AL75" s="42"/>
      <c r="AM75" s="43"/>
      <c r="AN75" s="42"/>
      <c r="AO75" s="43"/>
      <c r="AP75" s="42"/>
      <c r="AQ75" s="43"/>
      <c r="AR75" s="42"/>
      <c r="AS75" s="43"/>
      <c r="AT75" s="42"/>
      <c r="AU75" s="43"/>
      <c r="AV75" s="44" t="s">
        <v>685</v>
      </c>
      <c r="AW75" s="45" t="s">
        <v>686</v>
      </c>
      <c r="AX75" s="42"/>
      <c r="AY75" s="43"/>
      <c r="AZ75" s="42"/>
      <c r="BA75" s="43"/>
      <c r="BB75" s="42"/>
      <c r="BC75" s="43"/>
      <c r="BD75" s="42"/>
      <c r="BE75" s="43"/>
    </row>
    <row r="76" ht="42.0" hidden="1"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687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688</v>
      </c>
      <c r="AK76" s="46" t="s">
        <v>689</v>
      </c>
      <c r="AL76" s="42"/>
      <c r="AM76" s="43"/>
      <c r="AN76" s="42"/>
      <c r="AO76" s="43"/>
      <c r="AP76" s="44"/>
      <c r="AQ76" s="45"/>
      <c r="AR76" s="44"/>
      <c r="AS76" s="45"/>
      <c r="AT76" s="44"/>
      <c r="AU76" s="45"/>
      <c r="AV76" s="44" t="s">
        <v>690</v>
      </c>
      <c r="AW76" s="45" t="s">
        <v>691</v>
      </c>
      <c r="AX76" s="44"/>
      <c r="AY76" s="45"/>
      <c r="AZ76" s="44"/>
      <c r="BA76" s="45"/>
      <c r="BB76" s="44"/>
      <c r="BC76" s="45"/>
      <c r="BD76" s="44"/>
      <c r="BE76" s="45"/>
    </row>
    <row r="77" ht="42.0" hidden="1"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692</v>
      </c>
      <c r="T77" s="36" t="s">
        <v>645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693</v>
      </c>
      <c r="AK77" s="46" t="s">
        <v>694</v>
      </c>
      <c r="AL77" s="42"/>
      <c r="AM77" s="43"/>
      <c r="AN77" s="42"/>
      <c r="AO77" s="43"/>
      <c r="AP77" s="42"/>
      <c r="AQ77" s="43"/>
      <c r="AR77" s="42"/>
      <c r="AS77" s="43"/>
      <c r="AT77" s="42"/>
      <c r="AU77" s="43"/>
      <c r="AV77" s="42" t="s">
        <v>645</v>
      </c>
      <c r="AW77" s="45" t="s">
        <v>695</v>
      </c>
      <c r="AX77" s="42" t="s">
        <v>696</v>
      </c>
      <c r="AY77" s="45" t="s">
        <v>697</v>
      </c>
      <c r="AZ77" s="42" t="s">
        <v>698</v>
      </c>
      <c r="BA77" s="45" t="s">
        <v>698</v>
      </c>
      <c r="BB77" s="42"/>
      <c r="BC77" s="43"/>
      <c r="BD77" s="42"/>
      <c r="BE77" s="43"/>
    </row>
    <row r="78" ht="42.0" hidden="1"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699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700</v>
      </c>
      <c r="AK78" s="46" t="s">
        <v>701</v>
      </c>
      <c r="AL78" s="42"/>
      <c r="AM78" s="43"/>
      <c r="AN78" s="42"/>
      <c r="AO78" s="43"/>
      <c r="AP78" s="42"/>
      <c r="AQ78" s="43"/>
      <c r="AR78" s="44"/>
      <c r="AS78" s="43"/>
      <c r="AT78" s="44"/>
      <c r="AU78" s="43"/>
      <c r="AV78" s="44" t="s">
        <v>702</v>
      </c>
      <c r="AW78" s="43" t="s">
        <v>703</v>
      </c>
      <c r="AX78" s="44"/>
      <c r="AY78" s="43"/>
      <c r="AZ78" s="44"/>
      <c r="BA78" s="43"/>
      <c r="BB78" s="44"/>
      <c r="BC78" s="43"/>
      <c r="BD78" s="44"/>
      <c r="BE78" s="43"/>
    </row>
    <row r="79" ht="42.0" hidden="1"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704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705</v>
      </c>
      <c r="AK79" s="46" t="s">
        <v>706</v>
      </c>
      <c r="AL79" s="42"/>
      <c r="AM79" s="43"/>
      <c r="AN79" s="42"/>
      <c r="AO79" s="43"/>
      <c r="AP79" s="42"/>
      <c r="AQ79" s="43"/>
      <c r="AR79" s="44"/>
      <c r="AS79" s="43"/>
      <c r="AT79" s="44"/>
      <c r="AU79" s="43"/>
      <c r="AV79" s="44" t="s">
        <v>707</v>
      </c>
      <c r="AW79" s="43" t="s">
        <v>708</v>
      </c>
      <c r="AX79" s="44"/>
      <c r="AY79" s="43"/>
      <c r="AZ79" s="44"/>
      <c r="BA79" s="43"/>
      <c r="BB79" s="44"/>
      <c r="BC79" s="43"/>
      <c r="BD79" s="44"/>
      <c r="BE79" s="43"/>
    </row>
    <row r="80" ht="42.0" hidden="1"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709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710</v>
      </c>
      <c r="AK80" s="46" t="s">
        <v>706</v>
      </c>
      <c r="AL80" s="42"/>
      <c r="AM80" s="43"/>
      <c r="AN80" s="42"/>
      <c r="AO80" s="43"/>
      <c r="AP80" s="42"/>
      <c r="AQ80" s="43"/>
      <c r="AR80" s="42"/>
      <c r="AS80" s="43"/>
      <c r="AT80" s="42"/>
      <c r="AU80" s="43"/>
      <c r="AV80" s="42" t="s">
        <v>709</v>
      </c>
      <c r="AW80" s="45" t="s">
        <v>711</v>
      </c>
      <c r="AX80" s="42"/>
      <c r="AY80" s="43"/>
      <c r="AZ80" s="42"/>
      <c r="BA80" s="43"/>
      <c r="BB80" s="42"/>
      <c r="BC80" s="43"/>
      <c r="BD80" s="42"/>
      <c r="BE80" s="43"/>
    </row>
    <row r="81" ht="42.0" hidden="1"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712</v>
      </c>
      <c r="T81" s="36" t="s">
        <v>645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713</v>
      </c>
      <c r="AK81" s="46" t="s">
        <v>714</v>
      </c>
      <c r="AL81" s="42"/>
      <c r="AM81" s="43"/>
      <c r="AN81" s="42"/>
      <c r="AO81" s="43"/>
      <c r="AP81" s="42"/>
      <c r="AQ81" s="43"/>
      <c r="AR81" s="42"/>
      <c r="AS81" s="43"/>
      <c r="AT81" s="42"/>
      <c r="AU81" s="43"/>
      <c r="AV81" s="42" t="s">
        <v>645</v>
      </c>
      <c r="AW81" s="45" t="s">
        <v>695</v>
      </c>
      <c r="AX81" s="42" t="s">
        <v>715</v>
      </c>
      <c r="AY81" s="45" t="s">
        <v>716</v>
      </c>
      <c r="AZ81" s="42" t="s">
        <v>227</v>
      </c>
      <c r="BA81" s="45" t="s">
        <v>717</v>
      </c>
      <c r="BB81" s="42"/>
      <c r="BC81" s="43"/>
      <c r="BD81" s="42"/>
      <c r="BE81" s="43"/>
    </row>
    <row r="82" ht="42.0" hidden="1"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718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719</v>
      </c>
      <c r="AK82" s="46" t="s">
        <v>720</v>
      </c>
      <c r="AL82" s="42"/>
      <c r="AM82" s="43"/>
      <c r="AN82" s="42"/>
      <c r="AO82" s="43"/>
      <c r="AP82" s="42"/>
      <c r="AQ82" s="43"/>
      <c r="AR82" s="42"/>
      <c r="AS82" s="43"/>
      <c r="AT82" s="42"/>
      <c r="AU82" s="43"/>
      <c r="AV82" s="42" t="s">
        <v>721</v>
      </c>
      <c r="AW82" s="45" t="s">
        <v>722</v>
      </c>
      <c r="AX82" s="42"/>
      <c r="AY82" s="43"/>
      <c r="AZ82" s="42"/>
      <c r="BA82" s="43"/>
      <c r="BB82" s="42"/>
      <c r="BC82" s="43"/>
      <c r="BD82" s="42"/>
      <c r="BE82" s="43"/>
    </row>
    <row r="83" ht="42.0" hidden="1"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723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724</v>
      </c>
      <c r="AK83" s="46" t="s">
        <v>725</v>
      </c>
      <c r="AL83" s="42"/>
      <c r="AM83" s="43"/>
      <c r="AN83" s="42"/>
      <c r="AO83" s="43"/>
      <c r="AP83" s="42"/>
      <c r="AQ83" s="43"/>
      <c r="AR83" s="44"/>
      <c r="AS83" s="43"/>
      <c r="AT83" s="44"/>
      <c r="AU83" s="43"/>
      <c r="AV83" s="44" t="s">
        <v>726</v>
      </c>
      <c r="AW83" s="43" t="s">
        <v>727</v>
      </c>
      <c r="AX83" s="44"/>
      <c r="AY83" s="43"/>
      <c r="AZ83" s="44"/>
      <c r="BA83" s="43"/>
      <c r="BB83" s="44"/>
      <c r="BC83" s="43"/>
      <c r="BD83" s="44"/>
      <c r="BE83" s="43"/>
    </row>
    <row r="84" ht="42.0" hidden="1"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511</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728</v>
      </c>
      <c r="AK84" s="46" t="s">
        <v>729</v>
      </c>
      <c r="AL84" s="42"/>
      <c r="AM84" s="43"/>
      <c r="AN84" s="42"/>
      <c r="AO84" s="43"/>
      <c r="AP84" s="42"/>
      <c r="AQ84" s="43"/>
      <c r="AR84" s="42"/>
      <c r="AS84" s="43"/>
      <c r="AT84" s="42"/>
      <c r="AU84" s="43"/>
      <c r="AV84" s="42"/>
      <c r="AW84" s="43"/>
      <c r="AX84" s="42" t="s">
        <v>520</v>
      </c>
      <c r="AY84" s="45" t="s">
        <v>730</v>
      </c>
      <c r="AZ84" s="42" t="s">
        <v>731</v>
      </c>
      <c r="BA84" s="45" t="s">
        <v>731</v>
      </c>
      <c r="BB84" s="42"/>
      <c r="BC84" s="43"/>
      <c r="BD84" s="42"/>
      <c r="BE84" s="43"/>
    </row>
    <row r="85" ht="42.0" hidden="1"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732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733</v>
      </c>
      <c r="AK85" s="46" t="s">
        <v>734</v>
      </c>
      <c r="AL85" s="42"/>
      <c r="AM85" s="43"/>
      <c r="AN85" s="42"/>
      <c r="AO85" s="43"/>
      <c r="AP85" s="42"/>
      <c r="AQ85" s="43"/>
      <c r="AR85" s="44"/>
      <c r="AS85" s="43"/>
      <c r="AT85" s="44"/>
      <c r="AU85" s="43"/>
      <c r="AV85" s="44" t="s">
        <v>732</v>
      </c>
      <c r="AW85" s="43" t="s">
        <v>735</v>
      </c>
      <c r="AX85" s="44"/>
      <c r="AY85" s="43"/>
      <c r="AZ85" s="44"/>
      <c r="BA85" s="43"/>
      <c r="BB85" s="44"/>
      <c r="BC85" s="43"/>
      <c r="BD85" s="44"/>
      <c r="BE85" s="43"/>
    </row>
    <row r="86" ht="42.0" hidden="1"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736</v>
      </c>
      <c r="T86" s="36" t="s">
        <v>737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738</v>
      </c>
      <c r="AK86" s="46" t="s">
        <v>739</v>
      </c>
      <c r="AL86" s="42"/>
      <c r="AM86" s="43"/>
      <c r="AN86" s="42"/>
      <c r="AO86" s="43"/>
      <c r="AP86" s="42"/>
      <c r="AQ86" s="43"/>
      <c r="AR86" s="42"/>
      <c r="AS86" s="43"/>
      <c r="AT86" s="42"/>
      <c r="AU86" s="43"/>
      <c r="AV86" s="42" t="s">
        <v>737</v>
      </c>
      <c r="AW86" s="45" t="s">
        <v>740</v>
      </c>
      <c r="AX86" s="42" t="s">
        <v>741</v>
      </c>
      <c r="AY86" s="45" t="s">
        <v>742</v>
      </c>
      <c r="AZ86" s="42" t="s">
        <v>258</v>
      </c>
      <c r="BA86" s="45" t="s">
        <v>258</v>
      </c>
      <c r="BB86" s="42"/>
      <c r="BC86" s="43"/>
      <c r="BD86" s="42"/>
      <c r="BE86" s="43"/>
    </row>
    <row r="87" ht="42.0" hidden="1"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743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744</v>
      </c>
      <c r="AK87" s="46" t="s">
        <v>745</v>
      </c>
      <c r="AL87" s="42"/>
      <c r="AM87" s="43"/>
      <c r="AN87" s="42"/>
      <c r="AO87" s="43"/>
      <c r="AP87" s="42"/>
      <c r="AQ87" s="43"/>
      <c r="AR87" s="42"/>
      <c r="AS87" s="43"/>
      <c r="AT87" s="42"/>
      <c r="AU87" s="43"/>
      <c r="AV87" s="42" t="s">
        <v>743</v>
      </c>
      <c r="AW87" s="45" t="s">
        <v>746</v>
      </c>
      <c r="AX87" s="42"/>
      <c r="AY87" s="43"/>
      <c r="AZ87" s="42"/>
      <c r="BA87" s="43"/>
      <c r="BB87" s="42"/>
      <c r="BC87" s="43"/>
      <c r="BD87" s="42"/>
      <c r="BE87" s="43"/>
    </row>
    <row r="88" ht="42.0" hidden="1"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278</v>
      </c>
      <c r="T88" s="36" t="s">
        <v>709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747</v>
      </c>
      <c r="AK88" s="46" t="s">
        <v>748</v>
      </c>
      <c r="AL88" s="42"/>
      <c r="AM88" s="43"/>
      <c r="AN88" s="42"/>
      <c r="AO88" s="43"/>
      <c r="AP88" s="42"/>
      <c r="AQ88" s="43"/>
      <c r="AR88" s="42"/>
      <c r="AS88" s="43"/>
      <c r="AT88" s="42"/>
      <c r="AU88" s="43"/>
      <c r="AV88" s="42" t="s">
        <v>709</v>
      </c>
      <c r="AW88" s="45" t="s">
        <v>711</v>
      </c>
      <c r="AX88" s="42" t="s">
        <v>749</v>
      </c>
      <c r="AY88" s="45" t="s">
        <v>419</v>
      </c>
      <c r="AZ88" s="42" t="s">
        <v>227</v>
      </c>
      <c r="BA88" s="45" t="s">
        <v>717</v>
      </c>
      <c r="BB88" s="42"/>
      <c r="BC88" s="43"/>
      <c r="BD88" s="42"/>
      <c r="BE88" s="43"/>
    </row>
    <row r="89" ht="42.0" hidden="1"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750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751</v>
      </c>
      <c r="AK89" s="46" t="s">
        <v>752</v>
      </c>
      <c r="AL89" s="42"/>
      <c r="AM89" s="43"/>
      <c r="AN89" s="42"/>
      <c r="AO89" s="43"/>
      <c r="AP89" s="42"/>
      <c r="AQ89" s="43"/>
      <c r="AR89" s="42"/>
      <c r="AS89" s="43"/>
      <c r="AT89" s="42"/>
      <c r="AU89" s="43"/>
      <c r="AV89" s="44" t="s">
        <v>753</v>
      </c>
      <c r="AW89" s="45" t="s">
        <v>754</v>
      </c>
      <c r="AX89" s="42"/>
      <c r="AY89" s="43"/>
      <c r="AZ89" s="42"/>
      <c r="BA89" s="43"/>
      <c r="BB89" s="42"/>
      <c r="BC89" s="43"/>
      <c r="BD89" s="42"/>
      <c r="BE89" s="43"/>
    </row>
    <row r="90" ht="42.0" hidden="1"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755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756</v>
      </c>
      <c r="AK90" s="46" t="s">
        <v>757</v>
      </c>
      <c r="AL90" s="42"/>
      <c r="AM90" s="43"/>
      <c r="AN90" s="42"/>
      <c r="AO90" s="43"/>
      <c r="AP90" s="42"/>
      <c r="AQ90" s="43"/>
      <c r="AR90" s="42"/>
      <c r="AS90" s="43"/>
      <c r="AT90" s="42"/>
      <c r="AU90" s="43"/>
      <c r="AV90" s="42" t="s">
        <v>755</v>
      </c>
      <c r="AW90" s="45" t="s">
        <v>758</v>
      </c>
      <c r="AX90" s="42"/>
      <c r="AY90" s="43"/>
      <c r="AZ90" s="42"/>
      <c r="BA90" s="43"/>
      <c r="BB90" s="42"/>
      <c r="BC90" s="43"/>
      <c r="BD90" s="42"/>
      <c r="BE90" s="43"/>
    </row>
    <row r="91" ht="42.0" hidden="1"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759</v>
      </c>
      <c r="T91" s="36" t="s">
        <v>760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761</v>
      </c>
      <c r="AK91" s="46" t="s">
        <v>762</v>
      </c>
      <c r="AL91" s="42"/>
      <c r="AM91" s="43"/>
      <c r="AN91" s="42"/>
      <c r="AO91" s="43"/>
      <c r="AP91" s="42"/>
      <c r="AQ91" s="43"/>
      <c r="AR91" s="42"/>
      <c r="AS91" s="43"/>
      <c r="AT91" s="42"/>
      <c r="AU91" s="43"/>
      <c r="AV91" s="42" t="s">
        <v>760</v>
      </c>
      <c r="AW91" s="45" t="s">
        <v>763</v>
      </c>
      <c r="AX91" s="42" t="s">
        <v>764</v>
      </c>
      <c r="AY91" s="45" t="s">
        <v>765</v>
      </c>
      <c r="AZ91" s="42" t="s">
        <v>766</v>
      </c>
      <c r="BA91" s="45" t="s">
        <v>766</v>
      </c>
      <c r="BB91" s="42"/>
      <c r="BC91" s="43"/>
      <c r="BD91" s="42"/>
      <c r="BE91" s="43"/>
    </row>
    <row r="92" ht="42.0" hidden="1"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712</v>
      </c>
      <c r="T92" s="36" t="s">
        <v>767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768</v>
      </c>
      <c r="AK92" s="46" t="s">
        <v>769</v>
      </c>
      <c r="AL92" s="42"/>
      <c r="AM92" s="43"/>
      <c r="AN92" s="42"/>
      <c r="AO92" s="43"/>
      <c r="AP92" s="42"/>
      <c r="AQ92" s="43"/>
      <c r="AR92" s="42"/>
      <c r="AS92" s="43"/>
      <c r="AT92" s="42"/>
      <c r="AU92" s="43"/>
      <c r="AV92" s="42" t="s">
        <v>767</v>
      </c>
      <c r="AW92" s="45" t="s">
        <v>770</v>
      </c>
      <c r="AX92" s="42" t="s">
        <v>715</v>
      </c>
      <c r="AY92" s="45" t="s">
        <v>716</v>
      </c>
      <c r="AZ92" s="42" t="s">
        <v>227</v>
      </c>
      <c r="BA92" s="45" t="s">
        <v>717</v>
      </c>
      <c r="BB92" s="42"/>
      <c r="BC92" s="43"/>
      <c r="BD92" s="42"/>
      <c r="BE92" s="43"/>
    </row>
    <row r="93" ht="42.0" hidden="1"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771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772</v>
      </c>
      <c r="AK93" s="46" t="s">
        <v>773</v>
      </c>
      <c r="AL93" s="42"/>
      <c r="AM93" s="43"/>
      <c r="AN93" s="42"/>
      <c r="AO93" s="43"/>
      <c r="AP93" s="42"/>
      <c r="AQ93" s="43"/>
      <c r="AR93" s="42"/>
      <c r="AS93" s="43"/>
      <c r="AT93" s="42"/>
      <c r="AU93" s="43"/>
      <c r="AV93" s="42" t="s">
        <v>774</v>
      </c>
      <c r="AW93" s="45" t="s">
        <v>775</v>
      </c>
      <c r="AX93" s="42"/>
      <c r="AY93" s="43"/>
      <c r="AZ93" s="42"/>
      <c r="BA93" s="43"/>
      <c r="BB93" s="42"/>
      <c r="BC93" s="43"/>
      <c r="BD93" s="42"/>
      <c r="BE93" s="43"/>
    </row>
    <row r="94" ht="42.0" hidden="1"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278</v>
      </c>
      <c r="T94" s="36" t="s">
        <v>645</v>
      </c>
      <c r="U94" s="29"/>
      <c r="V94" s="29"/>
      <c r="W94" s="37"/>
      <c r="X94" s="37"/>
      <c r="Y94" s="37" t="s">
        <v>82</v>
      </c>
      <c r="Z94" s="37" t="s">
        <v>189</v>
      </c>
      <c r="AA94" s="37"/>
      <c r="AB94" s="29"/>
      <c r="AC94" s="31" t="str">
        <f t="array" ref="AC94">IFERROR(INDEX(params!$H:$H,MATCH($AB94,params!$G:$G,0)),"")</f>
        <v/>
      </c>
      <c r="AD94" s="51" t="s">
        <v>646</v>
      </c>
      <c r="AE94" s="32"/>
      <c r="AF94" s="29"/>
      <c r="AG94" s="29"/>
      <c r="AH94" s="29"/>
      <c r="AI94" s="31" t="str">
        <f t="shared" si="3"/>
        <v/>
      </c>
      <c r="AJ94" s="40" t="s">
        <v>776</v>
      </c>
      <c r="AK94" s="46" t="s">
        <v>777</v>
      </c>
      <c r="AL94" s="42"/>
      <c r="AM94" s="43"/>
      <c r="AN94" s="42"/>
      <c r="AO94" s="43"/>
      <c r="AP94" s="42"/>
      <c r="AQ94" s="43"/>
      <c r="AR94" s="44"/>
      <c r="AS94" s="43"/>
      <c r="AT94" s="44"/>
      <c r="AU94" s="43"/>
      <c r="AV94" s="44" t="s">
        <v>645</v>
      </c>
      <c r="AW94" s="43" t="s">
        <v>778</v>
      </c>
      <c r="AX94" s="44" t="s">
        <v>650</v>
      </c>
      <c r="AY94" s="43" t="s">
        <v>651</v>
      </c>
      <c r="AZ94" s="44" t="s">
        <v>227</v>
      </c>
      <c r="BA94" s="43" t="s">
        <v>227</v>
      </c>
      <c r="BB94" s="44"/>
      <c r="BC94" s="43"/>
      <c r="BD94" s="44"/>
      <c r="BE94" s="43"/>
    </row>
    <row r="95" ht="42.0" hidden="1"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779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780</v>
      </c>
      <c r="AK95" s="46" t="s">
        <v>781</v>
      </c>
      <c r="AL95" s="42"/>
      <c r="AM95" s="43"/>
      <c r="AN95" s="42"/>
      <c r="AO95" s="43"/>
      <c r="AP95" s="42"/>
      <c r="AQ95" s="43"/>
      <c r="AR95" s="44"/>
      <c r="AS95" s="43"/>
      <c r="AT95" s="44"/>
      <c r="AU95" s="43"/>
      <c r="AV95" s="44" t="s">
        <v>782</v>
      </c>
      <c r="AW95" s="43" t="s">
        <v>783</v>
      </c>
      <c r="AX95" s="44"/>
      <c r="AY95" s="43"/>
      <c r="AZ95" s="44"/>
      <c r="BA95" s="43"/>
      <c r="BB95" s="44"/>
      <c r="BC95" s="43"/>
      <c r="BD95" s="44"/>
      <c r="BE95" s="43"/>
    </row>
    <row r="96" ht="42.0" hidden="1"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511</v>
      </c>
      <c r="T96" s="36" t="s">
        <v>784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785</v>
      </c>
      <c r="AK96" s="46" t="s">
        <v>786</v>
      </c>
      <c r="AL96" s="42"/>
      <c r="AM96" s="43"/>
      <c r="AN96" s="42"/>
      <c r="AO96" s="43"/>
      <c r="AP96" s="42"/>
      <c r="AQ96" s="43"/>
      <c r="AR96" s="42"/>
      <c r="AS96" s="43"/>
      <c r="AT96" s="42"/>
      <c r="AU96" s="43"/>
      <c r="AV96" s="42" t="s">
        <v>784</v>
      </c>
      <c r="AW96" s="45" t="s">
        <v>787</v>
      </c>
      <c r="AX96" s="42" t="s">
        <v>520</v>
      </c>
      <c r="AY96" s="45" t="s">
        <v>730</v>
      </c>
      <c r="AZ96" s="42" t="s">
        <v>731</v>
      </c>
      <c r="BA96" s="45" t="s">
        <v>731</v>
      </c>
      <c r="BB96" s="42"/>
      <c r="BC96" s="43"/>
      <c r="BD96" s="42"/>
      <c r="BE96" s="43"/>
    </row>
    <row r="97" ht="42.0" hidden="1"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788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789</v>
      </c>
      <c r="AK97" s="46" t="s">
        <v>790</v>
      </c>
      <c r="AL97" s="42"/>
      <c r="AM97" s="43"/>
      <c r="AN97" s="42"/>
      <c r="AO97" s="43"/>
      <c r="AP97" s="42"/>
      <c r="AQ97" s="43"/>
      <c r="AR97" s="42"/>
      <c r="AS97" s="43"/>
      <c r="AT97" s="42"/>
      <c r="AU97" s="43"/>
      <c r="AV97" s="42" t="s">
        <v>788</v>
      </c>
      <c r="AW97" s="45" t="s">
        <v>791</v>
      </c>
      <c r="AX97" s="42"/>
      <c r="AY97" s="43"/>
      <c r="AZ97" s="42"/>
      <c r="BA97" s="43"/>
      <c r="BB97" s="42"/>
      <c r="BC97" s="43"/>
      <c r="BD97" s="42"/>
      <c r="BE97" s="43"/>
    </row>
    <row r="98" ht="42.0" hidden="1"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792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793</v>
      </c>
      <c r="AK98" s="46" t="s">
        <v>794</v>
      </c>
      <c r="AL98" s="42"/>
      <c r="AM98" s="43"/>
      <c r="AN98" s="42"/>
      <c r="AO98" s="43"/>
      <c r="AP98" s="42"/>
      <c r="AQ98" s="43"/>
      <c r="AR98" s="44"/>
      <c r="AS98" s="43"/>
      <c r="AT98" s="44"/>
      <c r="AU98" s="43"/>
      <c r="AV98" s="44" t="s">
        <v>792</v>
      </c>
      <c r="AW98" s="43" t="s">
        <v>795</v>
      </c>
      <c r="AX98" s="44"/>
      <c r="AY98" s="43"/>
      <c r="AZ98" s="44"/>
      <c r="BA98" s="43"/>
      <c r="BB98" s="44"/>
      <c r="BC98" s="43"/>
      <c r="BD98" s="44"/>
      <c r="BE98" s="43"/>
    </row>
    <row r="99" ht="42.0" hidden="1" customHeight="1">
      <c r="A99" s="28" t="s">
        <v>68</v>
      </c>
      <c r="B99" s="29" t="s">
        <v>163</v>
      </c>
      <c r="C99" s="29"/>
      <c r="D99" s="28" t="s">
        <v>796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797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798</v>
      </c>
      <c r="AK99" s="46"/>
      <c r="AL99" s="42"/>
      <c r="AM99" s="43"/>
      <c r="AN99" s="42"/>
      <c r="AO99" s="43"/>
      <c r="AP99" s="42"/>
      <c r="AQ99" s="43"/>
      <c r="AR99" s="42"/>
      <c r="AS99" s="43"/>
      <c r="AT99" s="42"/>
      <c r="AU99" s="43"/>
      <c r="AV99" s="44" t="s">
        <v>799</v>
      </c>
      <c r="AW99" s="43"/>
      <c r="AX99" s="42"/>
      <c r="AY99" s="43"/>
      <c r="AZ99" s="42"/>
      <c r="BA99" s="43"/>
      <c r="BB99" s="42"/>
      <c r="BC99" s="43"/>
      <c r="BD99" s="42"/>
      <c r="BE99" s="43"/>
    </row>
    <row r="100" ht="42.0" hidden="1"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645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800</v>
      </c>
      <c r="AK100" s="46" t="s">
        <v>801</v>
      </c>
      <c r="AL100" s="42"/>
      <c r="AM100" s="43"/>
      <c r="AN100" s="42"/>
      <c r="AO100" s="43"/>
      <c r="AP100" s="42"/>
      <c r="AQ100" s="43"/>
      <c r="AR100" s="42"/>
      <c r="AS100" s="43"/>
      <c r="AT100" s="42"/>
      <c r="AU100" s="43"/>
      <c r="AV100" s="42" t="s">
        <v>645</v>
      </c>
      <c r="AW100" s="45" t="s">
        <v>695</v>
      </c>
      <c r="AX100" s="42"/>
      <c r="AY100" s="43"/>
      <c r="AZ100" s="42"/>
      <c r="BA100" s="43"/>
      <c r="BB100" s="42"/>
      <c r="BC100" s="43"/>
      <c r="BD100" s="42"/>
      <c r="BE100" s="43"/>
    </row>
    <row r="101" ht="42.0" hidden="1"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802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803</v>
      </c>
      <c r="AK101" s="46" t="s">
        <v>804</v>
      </c>
      <c r="AL101" s="42"/>
      <c r="AM101" s="43"/>
      <c r="AN101" s="42"/>
      <c r="AO101" s="43"/>
      <c r="AP101" s="42"/>
      <c r="AQ101" s="43"/>
      <c r="AR101" s="42"/>
      <c r="AS101" s="43"/>
      <c r="AT101" s="42"/>
      <c r="AU101" s="43"/>
      <c r="AV101" s="44" t="s">
        <v>805</v>
      </c>
      <c r="AW101" s="45" t="s">
        <v>806</v>
      </c>
      <c r="AX101" s="42"/>
      <c r="AY101" s="43"/>
      <c r="AZ101" s="42"/>
      <c r="BA101" s="43"/>
      <c r="BB101" s="42"/>
      <c r="BC101" s="43"/>
      <c r="BD101" s="42"/>
      <c r="BE101" s="43"/>
    </row>
    <row r="102" ht="42.0" hidden="1"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807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808</v>
      </c>
      <c r="AK102" s="46" t="s">
        <v>809</v>
      </c>
      <c r="AL102" s="42"/>
      <c r="AM102" s="43"/>
      <c r="AN102" s="42"/>
      <c r="AO102" s="43"/>
      <c r="AP102" s="42"/>
      <c r="AQ102" s="43"/>
      <c r="AR102" s="42"/>
      <c r="AS102" s="43"/>
      <c r="AT102" s="42"/>
      <c r="AU102" s="43"/>
      <c r="AV102" s="44" t="s">
        <v>810</v>
      </c>
      <c r="AW102" s="45" t="s">
        <v>811</v>
      </c>
      <c r="AX102" s="42"/>
      <c r="AY102" s="43"/>
      <c r="AZ102" s="42"/>
      <c r="BA102" s="43"/>
      <c r="BB102" s="42"/>
      <c r="BC102" s="43"/>
      <c r="BD102" s="42"/>
      <c r="BE102" s="43"/>
    </row>
    <row r="103" ht="42.0" hidden="1"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812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813</v>
      </c>
      <c r="AK103" s="46" t="s">
        <v>814</v>
      </c>
      <c r="AL103" s="42"/>
      <c r="AM103" s="43"/>
      <c r="AN103" s="42"/>
      <c r="AO103" s="43"/>
      <c r="AP103" s="42"/>
      <c r="AQ103" s="43"/>
      <c r="AR103" s="42"/>
      <c r="AS103" s="43"/>
      <c r="AT103" s="42"/>
      <c r="AU103" s="43"/>
      <c r="AV103" s="42" t="s">
        <v>812</v>
      </c>
      <c r="AW103" s="45" t="s">
        <v>815</v>
      </c>
      <c r="AX103" s="42"/>
      <c r="AY103" s="43"/>
      <c r="AZ103" s="42"/>
      <c r="BA103" s="43"/>
      <c r="BB103" s="42"/>
      <c r="BC103" s="43"/>
      <c r="BD103" s="42"/>
      <c r="BE103" s="43"/>
    </row>
    <row r="104" ht="42.0" hidden="1"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816</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817</v>
      </c>
      <c r="AK104" s="46" t="s">
        <v>818</v>
      </c>
      <c r="AL104" s="42"/>
      <c r="AM104" s="43"/>
      <c r="AN104" s="42"/>
      <c r="AO104" s="43"/>
      <c r="AP104" s="42"/>
      <c r="AQ104" s="43"/>
      <c r="AR104" s="42"/>
      <c r="AS104" s="43"/>
      <c r="AT104" s="42"/>
      <c r="AU104" s="43"/>
      <c r="AV104" s="42" t="s">
        <v>816</v>
      </c>
      <c r="AW104" s="45" t="s">
        <v>819</v>
      </c>
      <c r="AX104" s="42"/>
      <c r="AY104" s="43"/>
      <c r="AZ104" s="42"/>
      <c r="BA104" s="43"/>
      <c r="BB104" s="42"/>
      <c r="BC104" s="43"/>
      <c r="BD104" s="42"/>
      <c r="BE104" s="43"/>
    </row>
    <row r="105" ht="42.0" hidden="1" customHeight="1">
      <c r="A105" s="28" t="s">
        <v>53</v>
      </c>
      <c r="B105" s="29" t="s">
        <v>163</v>
      </c>
      <c r="C105" s="29"/>
      <c r="D105" s="33"/>
      <c r="E105" s="30">
        <v>103.0</v>
      </c>
      <c r="F105" s="31" t="str">
        <f t="shared" si="1"/>
        <v>Acquired Company</v>
      </c>
      <c r="G105" s="30" t="s">
        <v>820</v>
      </c>
      <c r="H105" s="30" t="s">
        <v>820</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821</v>
      </c>
      <c r="U105" s="37" t="s">
        <v>822</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823</v>
      </c>
      <c r="AK105" s="46" t="s">
        <v>824</v>
      </c>
      <c r="AL105" s="42"/>
      <c r="AM105" s="43"/>
      <c r="AN105" s="44" t="s">
        <v>292</v>
      </c>
      <c r="AO105" s="45" t="s">
        <v>292</v>
      </c>
      <c r="AP105" s="42" t="s">
        <v>821</v>
      </c>
      <c r="AQ105" s="45" t="s">
        <v>825</v>
      </c>
      <c r="AR105" s="42"/>
      <c r="AS105" s="43"/>
      <c r="AT105" s="42"/>
      <c r="AU105" s="43"/>
      <c r="AV105" s="42"/>
      <c r="AW105" s="43"/>
      <c r="AX105" s="42"/>
      <c r="AY105" s="43"/>
      <c r="AZ105" s="42"/>
      <c r="BA105" s="43"/>
      <c r="BB105" s="42"/>
      <c r="BC105" s="43"/>
      <c r="BD105" s="42"/>
      <c r="BE105" s="43"/>
    </row>
    <row r="106" ht="42.0" hidden="1" customHeight="1">
      <c r="A106" s="28" t="s">
        <v>53</v>
      </c>
      <c r="B106" s="29" t="s">
        <v>163</v>
      </c>
      <c r="C106" s="29"/>
      <c r="D106" s="33"/>
      <c r="E106" s="30">
        <v>104.0</v>
      </c>
      <c r="F106" s="31" t="str">
        <f t="shared" si="1"/>
        <v>Adapted Lichen</v>
      </c>
      <c r="G106" s="30" t="s">
        <v>820</v>
      </c>
      <c r="H106" s="30" t="s">
        <v>820</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826</v>
      </c>
      <c r="U106" s="37" t="s">
        <v>822</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827</v>
      </c>
      <c r="AK106" s="46" t="s">
        <v>828</v>
      </c>
      <c r="AL106" s="42"/>
      <c r="AM106" s="43"/>
      <c r="AN106" s="44" t="s">
        <v>380</v>
      </c>
      <c r="AO106" s="45" t="s">
        <v>380</v>
      </c>
      <c r="AP106" s="42" t="s">
        <v>826</v>
      </c>
      <c r="AQ106" s="45" t="s">
        <v>829</v>
      </c>
      <c r="AR106" s="42"/>
      <c r="AS106" s="43"/>
      <c r="AT106" s="42"/>
      <c r="AU106" s="43"/>
      <c r="AV106" s="42"/>
      <c r="AW106" s="43"/>
      <c r="AX106" s="42"/>
      <c r="AY106" s="43"/>
      <c r="AZ106" s="42"/>
      <c r="BA106" s="43"/>
      <c r="BB106" s="42"/>
      <c r="BC106" s="43"/>
      <c r="BD106" s="42"/>
      <c r="BE106" s="43"/>
    </row>
    <row r="107" ht="42.0" hidden="1" customHeight="1">
      <c r="A107" s="28" t="s">
        <v>53</v>
      </c>
      <c r="B107" s="29" t="s">
        <v>163</v>
      </c>
      <c r="C107" s="29"/>
      <c r="D107" s="33"/>
      <c r="E107" s="30">
        <v>105.0</v>
      </c>
      <c r="F107" s="31" t="str">
        <f t="shared" si="1"/>
        <v>Aerated Magma</v>
      </c>
      <c r="G107" s="30" t="s">
        <v>820</v>
      </c>
      <c r="H107" s="30" t="s">
        <v>820</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316</v>
      </c>
      <c r="T107" s="36" t="s">
        <v>830</v>
      </c>
      <c r="U107" s="37" t="s">
        <v>822</v>
      </c>
      <c r="V107" s="29"/>
      <c r="W107" s="29"/>
      <c r="X107" s="37"/>
      <c r="Y107" s="37" t="s">
        <v>94</v>
      </c>
      <c r="Z107" s="37" t="s">
        <v>189</v>
      </c>
      <c r="AA107" s="37"/>
      <c r="AB107" s="29"/>
      <c r="AC107" s="31" t="str">
        <f t="array" ref="AC107">IFERROR(INDEX(params!$H:$H,MATCH($AB107,params!$G:$G,0)),"")</f>
        <v/>
      </c>
      <c r="AD107" s="51" t="s">
        <v>560</v>
      </c>
      <c r="AE107" s="32"/>
      <c r="AF107" s="29"/>
      <c r="AG107" s="4"/>
      <c r="AH107" s="4"/>
      <c r="AI107" s="31" t="str">
        <f t="shared" si="3"/>
        <v/>
      </c>
      <c r="AJ107" s="40" t="s">
        <v>831</v>
      </c>
      <c r="AK107" s="46" t="s">
        <v>832</v>
      </c>
      <c r="AL107" s="42"/>
      <c r="AM107" s="43"/>
      <c r="AN107" s="44" t="s">
        <v>833</v>
      </c>
      <c r="AO107" s="45" t="s">
        <v>833</v>
      </c>
      <c r="AP107" s="42" t="s">
        <v>830</v>
      </c>
      <c r="AQ107" s="45" t="s">
        <v>834</v>
      </c>
      <c r="AR107" s="42"/>
      <c r="AS107" s="43"/>
      <c r="AT107" s="42"/>
      <c r="AU107" s="43"/>
      <c r="AV107" s="42"/>
      <c r="AW107" s="43"/>
      <c r="AX107" s="42" t="s">
        <v>835</v>
      </c>
      <c r="AY107" s="43" t="s">
        <v>836</v>
      </c>
      <c r="AZ107" s="42" t="s">
        <v>271</v>
      </c>
      <c r="BA107" s="43" t="s">
        <v>271</v>
      </c>
      <c r="BB107" s="42"/>
      <c r="BC107" s="43"/>
      <c r="BD107" s="42"/>
      <c r="BE107" s="43"/>
    </row>
    <row r="108" ht="42.0" hidden="1" customHeight="1">
      <c r="A108" s="28" t="s">
        <v>53</v>
      </c>
      <c r="B108" s="29" t="s">
        <v>163</v>
      </c>
      <c r="C108" s="29"/>
      <c r="D108" s="33"/>
      <c r="E108" s="30">
        <v>106.0</v>
      </c>
      <c r="F108" s="31" t="str">
        <f t="shared" si="1"/>
        <v>Airborne Radiation</v>
      </c>
      <c r="G108" s="30" t="s">
        <v>820</v>
      </c>
      <c r="H108" s="30" t="s">
        <v>820</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316</v>
      </c>
      <c r="T108" s="36" t="s">
        <v>837</v>
      </c>
      <c r="U108" s="37" t="s">
        <v>822</v>
      </c>
      <c r="V108" s="29"/>
      <c r="W108" s="29"/>
      <c r="X108" s="37"/>
      <c r="Y108" s="37" t="s">
        <v>94</v>
      </c>
      <c r="Z108" s="37" t="s">
        <v>189</v>
      </c>
      <c r="AA108" s="37"/>
      <c r="AB108" s="29"/>
      <c r="AC108" s="31" t="str">
        <f t="array" ref="AC108">IFERROR(INDEX(params!$H:$H,MATCH($AB108,params!$G:$G,0)),"")</f>
        <v/>
      </c>
      <c r="AD108" s="51" t="s">
        <v>560</v>
      </c>
      <c r="AE108" s="32"/>
      <c r="AF108" s="29"/>
      <c r="AG108" s="4"/>
      <c r="AH108" s="4"/>
      <c r="AI108" s="31" t="str">
        <f t="shared" si="3"/>
        <v/>
      </c>
      <c r="AJ108" s="40" t="s">
        <v>838</v>
      </c>
      <c r="AK108" s="46" t="s">
        <v>839</v>
      </c>
      <c r="AL108" s="42"/>
      <c r="AM108" s="43"/>
      <c r="AN108" s="44" t="s">
        <v>840</v>
      </c>
      <c r="AO108" s="45" t="s">
        <v>840</v>
      </c>
      <c r="AP108" s="44" t="s">
        <v>841</v>
      </c>
      <c r="AQ108" s="45" t="s">
        <v>842</v>
      </c>
      <c r="AR108" s="42"/>
      <c r="AS108" s="43"/>
      <c r="AT108" s="42"/>
      <c r="AU108" s="43"/>
      <c r="AV108" s="42" t="s">
        <v>843</v>
      </c>
      <c r="AW108" s="45" t="s">
        <v>844</v>
      </c>
      <c r="AX108" s="42" t="s">
        <v>835</v>
      </c>
      <c r="AY108" s="43" t="s">
        <v>836</v>
      </c>
      <c r="AZ108" s="42" t="s">
        <v>271</v>
      </c>
      <c r="BA108" s="43" t="s">
        <v>271</v>
      </c>
      <c r="BB108" s="42"/>
      <c r="BC108" s="43"/>
      <c r="BD108" s="42"/>
      <c r="BE108" s="43"/>
    </row>
    <row r="109" ht="42.0" hidden="1" customHeight="1">
      <c r="A109" s="28" t="s">
        <v>53</v>
      </c>
      <c r="B109" s="29" t="s">
        <v>163</v>
      </c>
      <c r="C109" s="29"/>
      <c r="D109" s="33"/>
      <c r="E109" s="30">
        <v>107.0</v>
      </c>
      <c r="F109" s="31" t="str">
        <f t="shared" si="1"/>
        <v>Algae</v>
      </c>
      <c r="G109" s="30" t="s">
        <v>820</v>
      </c>
      <c r="H109" s="30" t="s">
        <v>820</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421</v>
      </c>
      <c r="T109" s="36" t="s">
        <v>845</v>
      </c>
      <c r="U109" s="37" t="s">
        <v>822</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846</v>
      </c>
      <c r="AK109" s="46" t="s">
        <v>847</v>
      </c>
      <c r="AL109" s="42"/>
      <c r="AM109" s="43"/>
      <c r="AN109" s="44" t="s">
        <v>848</v>
      </c>
      <c r="AO109" s="45" t="s">
        <v>848</v>
      </c>
      <c r="AP109" s="42" t="s">
        <v>845</v>
      </c>
      <c r="AQ109" s="45" t="s">
        <v>849</v>
      </c>
      <c r="AR109" s="42"/>
      <c r="AS109" s="43"/>
      <c r="AT109" s="42"/>
      <c r="AU109" s="43"/>
      <c r="AV109" s="42"/>
      <c r="AW109" s="43"/>
      <c r="AX109" s="42" t="s">
        <v>428</v>
      </c>
      <c r="AY109" s="43" t="s">
        <v>850</v>
      </c>
      <c r="AZ109" s="42" t="s">
        <v>851</v>
      </c>
      <c r="BA109" s="43" t="s">
        <v>851</v>
      </c>
      <c r="BB109" s="42"/>
      <c r="BC109" s="43"/>
      <c r="BD109" s="42"/>
      <c r="BE109" s="43"/>
    </row>
    <row r="110" ht="42.0" hidden="1" customHeight="1">
      <c r="A110" s="28" t="s">
        <v>53</v>
      </c>
      <c r="B110" s="29" t="s">
        <v>163</v>
      </c>
      <c r="C110" s="29"/>
      <c r="D110" s="28"/>
      <c r="E110" s="30">
        <v>108.0</v>
      </c>
      <c r="F110" s="31" t="str">
        <f t="shared" si="1"/>
        <v>Archaebacteria</v>
      </c>
      <c r="G110" s="30" t="s">
        <v>820</v>
      </c>
      <c r="H110" s="30" t="s">
        <v>820</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373</v>
      </c>
      <c r="T110" s="36" t="s">
        <v>826</v>
      </c>
      <c r="U110" s="37" t="s">
        <v>822</v>
      </c>
      <c r="V110" s="29"/>
      <c r="W110" s="37"/>
      <c r="X110" s="37"/>
      <c r="Y110" s="37" t="s">
        <v>105</v>
      </c>
      <c r="Z110" s="37" t="s">
        <v>189</v>
      </c>
      <c r="AA110" s="37"/>
      <c r="AB110" s="29"/>
      <c r="AC110" s="31" t="str">
        <f t="array" ref="AC110">IFERROR(INDEX(params!$H:$H,MATCH($AB110,params!$G:$G,0)),"")</f>
        <v/>
      </c>
      <c r="AD110" s="51" t="s">
        <v>852</v>
      </c>
      <c r="AE110" s="32"/>
      <c r="AF110" s="29"/>
      <c r="AG110" s="29"/>
      <c r="AH110" s="29"/>
      <c r="AI110" s="31" t="str">
        <f t="shared" si="3"/>
        <v/>
      </c>
      <c r="AJ110" s="40" t="s">
        <v>853</v>
      </c>
      <c r="AK110" s="46" t="s">
        <v>854</v>
      </c>
      <c r="AL110" s="42"/>
      <c r="AM110" s="43"/>
      <c r="AN110" s="44" t="s">
        <v>380</v>
      </c>
      <c r="AO110" s="45" t="s">
        <v>380</v>
      </c>
      <c r="AP110" s="44" t="s">
        <v>826</v>
      </c>
      <c r="AQ110" s="45" t="s">
        <v>855</v>
      </c>
      <c r="AR110" s="42"/>
      <c r="AS110" s="45"/>
      <c r="AT110" s="42"/>
      <c r="AU110" s="45"/>
      <c r="AV110" s="42"/>
      <c r="AW110" s="45"/>
      <c r="AX110" s="42" t="s">
        <v>856</v>
      </c>
      <c r="AY110" s="45" t="s">
        <v>857</v>
      </c>
      <c r="AZ110" s="42" t="s">
        <v>227</v>
      </c>
      <c r="BA110" s="45" t="s">
        <v>227</v>
      </c>
      <c r="BB110" s="42"/>
      <c r="BC110" s="45"/>
      <c r="BD110" s="42"/>
      <c r="BE110" s="45"/>
    </row>
    <row r="111" ht="42.0" hidden="1" customHeight="1">
      <c r="A111" s="28" t="s">
        <v>53</v>
      </c>
      <c r="B111" s="29" t="s">
        <v>163</v>
      </c>
      <c r="C111" s="29"/>
      <c r="D111" s="33"/>
      <c r="E111" s="30">
        <v>109.0</v>
      </c>
      <c r="F111" s="31" t="str">
        <f t="shared" si="1"/>
        <v>Artificial Photosynthesis</v>
      </c>
      <c r="G111" s="30" t="s">
        <v>820</v>
      </c>
      <c r="H111" s="30" t="s">
        <v>820</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858</v>
      </c>
      <c r="U111" s="37" t="s">
        <v>822</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859</v>
      </c>
      <c r="AK111" s="46" t="s">
        <v>860</v>
      </c>
      <c r="AL111" s="42"/>
      <c r="AM111" s="43"/>
      <c r="AN111" s="44" t="s">
        <v>861</v>
      </c>
      <c r="AO111" s="45" t="s">
        <v>861</v>
      </c>
      <c r="AP111" s="42" t="s">
        <v>858</v>
      </c>
      <c r="AQ111" s="45" t="s">
        <v>862</v>
      </c>
      <c r="AR111" s="42"/>
      <c r="AS111" s="43"/>
      <c r="AT111" s="42"/>
      <c r="AU111" s="43"/>
      <c r="AV111" s="42"/>
      <c r="AW111" s="43"/>
      <c r="AX111" s="42"/>
      <c r="AY111" s="43"/>
      <c r="AZ111" s="42"/>
      <c r="BA111" s="43"/>
      <c r="BB111" s="42"/>
      <c r="BC111" s="43"/>
      <c r="BD111" s="42"/>
      <c r="BE111" s="43"/>
    </row>
    <row r="112" ht="42.0" hidden="1"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863</v>
      </c>
      <c r="U112" s="37" t="s">
        <v>864</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865</v>
      </c>
      <c r="AK112" s="46" t="s">
        <v>866</v>
      </c>
      <c r="AL112" s="42"/>
      <c r="AM112" s="43"/>
      <c r="AN112" s="44" t="s">
        <v>867</v>
      </c>
      <c r="AO112" s="45" t="s">
        <v>867</v>
      </c>
      <c r="AP112" s="44" t="s">
        <v>868</v>
      </c>
      <c r="AQ112" s="45" t="s">
        <v>869</v>
      </c>
      <c r="AR112" s="42"/>
      <c r="AS112" s="43"/>
      <c r="AT112" s="42"/>
      <c r="AU112" s="43"/>
      <c r="AV112" s="42"/>
      <c r="AW112" s="43"/>
      <c r="AX112" s="42"/>
      <c r="AY112" s="43"/>
      <c r="AZ112" s="42"/>
      <c r="BA112" s="43"/>
      <c r="BB112" s="42"/>
      <c r="BC112" s="43"/>
      <c r="BD112" s="42"/>
      <c r="BE112" s="43"/>
    </row>
    <row r="113" ht="42.0" hidden="1"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870</v>
      </c>
      <c r="U113" s="37" t="s">
        <v>864</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871</v>
      </c>
      <c r="AK113" s="46" t="s">
        <v>872</v>
      </c>
      <c r="AL113" s="42"/>
      <c r="AM113" s="43"/>
      <c r="AN113" s="44" t="s">
        <v>873</v>
      </c>
      <c r="AO113" s="45" t="s">
        <v>873</v>
      </c>
      <c r="AP113" s="44" t="s">
        <v>874</v>
      </c>
      <c r="AQ113" s="45" t="s">
        <v>875</v>
      </c>
      <c r="AR113" s="42"/>
      <c r="AS113" s="43"/>
      <c r="AT113" s="42"/>
      <c r="AU113" s="43"/>
      <c r="AV113" s="42"/>
      <c r="AW113" s="43"/>
      <c r="AX113" s="42"/>
      <c r="AY113" s="43"/>
      <c r="AZ113" s="42"/>
      <c r="BA113" s="43"/>
      <c r="BB113" s="42"/>
      <c r="BC113" s="43"/>
      <c r="BD113" s="42"/>
      <c r="BE113" s="43"/>
    </row>
    <row r="114" ht="42.0" hidden="1" customHeight="1">
      <c r="A114" s="28" t="s">
        <v>53</v>
      </c>
      <c r="B114" s="29" t="s">
        <v>163</v>
      </c>
      <c r="C114" s="29"/>
      <c r="D114" s="33"/>
      <c r="E114" s="30">
        <v>112.0</v>
      </c>
      <c r="F114" s="31" t="str">
        <f t="shared" si="1"/>
        <v>Astrofarm</v>
      </c>
      <c r="G114" s="30" t="s">
        <v>820</v>
      </c>
      <c r="H114" s="30" t="s">
        <v>820</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876</v>
      </c>
      <c r="U114" s="37" t="s">
        <v>822</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877</v>
      </c>
      <c r="AK114" s="46" t="s">
        <v>878</v>
      </c>
      <c r="AL114" s="42"/>
      <c r="AM114" s="43"/>
      <c r="AN114" s="44" t="s">
        <v>879</v>
      </c>
      <c r="AO114" s="45" t="s">
        <v>879</v>
      </c>
      <c r="AP114" s="44" t="s">
        <v>880</v>
      </c>
      <c r="AQ114" s="45" t="s">
        <v>881</v>
      </c>
      <c r="AR114" s="42"/>
      <c r="AS114" s="43"/>
      <c r="AT114" s="42"/>
      <c r="AU114" s="43"/>
      <c r="AV114" s="42" t="s">
        <v>882</v>
      </c>
      <c r="AW114" s="45" t="s">
        <v>883</v>
      </c>
      <c r="AX114" s="42"/>
      <c r="AY114" s="43"/>
      <c r="AZ114" s="42"/>
      <c r="BA114" s="43"/>
      <c r="BB114" s="42"/>
      <c r="BC114" s="43"/>
      <c r="BD114" s="42"/>
      <c r="BE114" s="43"/>
    </row>
    <row r="115" ht="42.0" hidden="1" customHeight="1">
      <c r="A115" s="28" t="s">
        <v>53</v>
      </c>
      <c r="B115" s="29" t="s">
        <v>163</v>
      </c>
      <c r="C115" s="29"/>
      <c r="D115" s="33"/>
      <c r="E115" s="30">
        <v>113.0</v>
      </c>
      <c r="F115" s="31" t="str">
        <f t="shared" si="1"/>
        <v>Atospheric Insulators</v>
      </c>
      <c r="G115" s="30" t="s">
        <v>820</v>
      </c>
      <c r="H115" s="30" t="s">
        <v>820</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884</v>
      </c>
      <c r="U115" s="37" t="s">
        <v>822</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885</v>
      </c>
      <c r="AK115" s="46" t="s">
        <v>886</v>
      </c>
      <c r="AL115" s="42"/>
      <c r="AM115" s="43"/>
      <c r="AN115" s="44" t="s">
        <v>887</v>
      </c>
      <c r="AO115" s="45" t="s">
        <v>887</v>
      </c>
      <c r="AP115" s="44" t="s">
        <v>888</v>
      </c>
      <c r="AQ115" s="45" t="s">
        <v>889</v>
      </c>
      <c r="AR115" s="42"/>
      <c r="AS115" s="43"/>
      <c r="AT115" s="42"/>
      <c r="AU115" s="43"/>
      <c r="AV115" s="42"/>
      <c r="AW115" s="43"/>
      <c r="AX115" s="42"/>
      <c r="AY115" s="43"/>
      <c r="AZ115" s="42"/>
      <c r="BA115" s="43"/>
      <c r="BB115" s="42"/>
      <c r="BC115" s="43"/>
      <c r="BD115" s="42"/>
      <c r="BE115" s="43"/>
    </row>
    <row r="116" ht="42.0" hidden="1" customHeight="1">
      <c r="A116" s="28" t="s">
        <v>53</v>
      </c>
      <c r="B116" s="29" t="s">
        <v>163</v>
      </c>
      <c r="C116" s="29"/>
      <c r="D116" s="28"/>
      <c r="E116" s="30">
        <v>114.0</v>
      </c>
      <c r="F116" s="31" t="str">
        <f t="shared" si="1"/>
        <v>Automated Factories</v>
      </c>
      <c r="G116" s="30" t="s">
        <v>820</v>
      </c>
      <c r="H116" s="30" t="s">
        <v>820</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890</v>
      </c>
      <c r="U116" s="37" t="s">
        <v>822</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891</v>
      </c>
      <c r="AK116" s="46" t="s">
        <v>892</v>
      </c>
      <c r="AL116" s="42"/>
      <c r="AM116" s="43"/>
      <c r="AN116" s="44" t="s">
        <v>292</v>
      </c>
      <c r="AO116" s="45" t="s">
        <v>292</v>
      </c>
      <c r="AP116" s="44" t="s">
        <v>821</v>
      </c>
      <c r="AQ116" s="45" t="s">
        <v>825</v>
      </c>
      <c r="AR116" s="42"/>
      <c r="AS116" s="43"/>
      <c r="AT116" s="42"/>
      <c r="AU116" s="43"/>
      <c r="AV116" s="42" t="s">
        <v>893</v>
      </c>
      <c r="AW116" s="45" t="s">
        <v>894</v>
      </c>
      <c r="AX116" s="42"/>
      <c r="AY116" s="43"/>
      <c r="AZ116" s="42"/>
      <c r="BA116" s="43"/>
      <c r="BB116" s="42"/>
      <c r="BC116" s="43"/>
      <c r="BD116" s="42"/>
      <c r="BE116" s="43"/>
    </row>
    <row r="117" ht="42.0" hidden="1" customHeight="1">
      <c r="A117" s="28" t="s">
        <v>53</v>
      </c>
      <c r="B117" s="29" t="s">
        <v>163</v>
      </c>
      <c r="C117" s="29"/>
      <c r="D117" s="33"/>
      <c r="E117" s="30">
        <v>115.0</v>
      </c>
      <c r="F117" s="31" t="str">
        <f t="shared" si="1"/>
        <v>Balanced Portfolios</v>
      </c>
      <c r="G117" s="30" t="s">
        <v>820</v>
      </c>
      <c r="H117" s="30" t="s">
        <v>820</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736</v>
      </c>
      <c r="T117" s="47" t="s">
        <v>895</v>
      </c>
      <c r="U117" s="37" t="s">
        <v>822</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896</v>
      </c>
      <c r="AK117" s="46" t="s">
        <v>897</v>
      </c>
      <c r="AL117" s="42"/>
      <c r="AM117" s="43"/>
      <c r="AN117" s="44" t="s">
        <v>898</v>
      </c>
      <c r="AO117" s="45" t="s">
        <v>898</v>
      </c>
      <c r="AP117" s="44" t="s">
        <v>899</v>
      </c>
      <c r="AQ117" s="45" t="s">
        <v>900</v>
      </c>
      <c r="AR117" s="42"/>
      <c r="AS117" s="43"/>
      <c r="AT117" s="42"/>
      <c r="AU117" s="43"/>
      <c r="AV117" s="42"/>
      <c r="AW117" s="43"/>
      <c r="AX117" s="42" t="s">
        <v>736</v>
      </c>
      <c r="AY117" s="45" t="s">
        <v>742</v>
      </c>
      <c r="AZ117" s="42" t="s">
        <v>258</v>
      </c>
      <c r="BA117" s="45" t="s">
        <v>258</v>
      </c>
      <c r="BB117" s="42"/>
      <c r="BC117" s="43"/>
      <c r="BD117" s="42"/>
      <c r="BE117" s="43"/>
    </row>
    <row r="118" ht="42.0" hidden="1" customHeight="1">
      <c r="A118" s="28" t="s">
        <v>53</v>
      </c>
      <c r="B118" s="29" t="s">
        <v>163</v>
      </c>
      <c r="C118" s="29"/>
      <c r="D118" s="33"/>
      <c r="E118" s="30">
        <v>116.0</v>
      </c>
      <c r="F118" s="31" t="str">
        <f t="shared" si="1"/>
        <v>Beam from a Thorium Asteroid</v>
      </c>
      <c r="G118" s="30" t="s">
        <v>820</v>
      </c>
      <c r="H118" s="30" t="s">
        <v>820</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901</v>
      </c>
      <c r="T118" s="36" t="s">
        <v>880</v>
      </c>
      <c r="U118" s="37" t="s">
        <v>822</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902</v>
      </c>
      <c r="AK118" s="46" t="s">
        <v>903</v>
      </c>
      <c r="AL118" s="42"/>
      <c r="AM118" s="43"/>
      <c r="AN118" s="44" t="s">
        <v>904</v>
      </c>
      <c r="AO118" s="45" t="s">
        <v>904</v>
      </c>
      <c r="AP118" s="42" t="s">
        <v>880</v>
      </c>
      <c r="AQ118" s="45" t="s">
        <v>881</v>
      </c>
      <c r="AR118" s="42"/>
      <c r="AS118" s="43"/>
      <c r="AT118" s="42"/>
      <c r="AU118" s="43"/>
      <c r="AV118" s="42"/>
      <c r="AW118" s="43"/>
      <c r="AX118" s="42" t="s">
        <v>905</v>
      </c>
      <c r="AY118" s="43" t="s">
        <v>905</v>
      </c>
      <c r="AZ118" s="44" t="s">
        <v>906</v>
      </c>
      <c r="BA118" s="45" t="s">
        <v>906</v>
      </c>
      <c r="BB118" s="42"/>
      <c r="BC118" s="43"/>
      <c r="BD118" s="42"/>
      <c r="BE118" s="43"/>
    </row>
    <row r="119" ht="42.0" hidden="1" customHeight="1">
      <c r="A119" s="28" t="s">
        <v>53</v>
      </c>
      <c r="B119" s="29" t="s">
        <v>163</v>
      </c>
      <c r="C119" s="29"/>
      <c r="D119" s="33"/>
      <c r="E119" s="30">
        <v>117.0</v>
      </c>
      <c r="F119" s="31" t="str">
        <f t="shared" si="1"/>
        <v>Biomass Combustors</v>
      </c>
      <c r="G119" s="30" t="s">
        <v>820</v>
      </c>
      <c r="H119" s="30" t="s">
        <v>820</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907</v>
      </c>
      <c r="T119" s="36" t="s">
        <v>908</v>
      </c>
      <c r="U119" s="37" t="s">
        <v>822</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909</v>
      </c>
      <c r="AK119" s="46" t="s">
        <v>910</v>
      </c>
      <c r="AL119" s="42"/>
      <c r="AM119" s="43"/>
      <c r="AN119" s="44" t="s">
        <v>911</v>
      </c>
      <c r="AO119" s="45" t="s">
        <v>911</v>
      </c>
      <c r="AP119" s="42" t="s">
        <v>908</v>
      </c>
      <c r="AQ119" s="45" t="s">
        <v>912</v>
      </c>
      <c r="AR119" s="42"/>
      <c r="AS119" s="43"/>
      <c r="AT119" s="42"/>
      <c r="AU119" s="43"/>
      <c r="AV119" s="42"/>
      <c r="AW119" s="43"/>
      <c r="AX119" s="42" t="s">
        <v>913</v>
      </c>
      <c r="AY119" s="45" t="s">
        <v>914</v>
      </c>
      <c r="AZ119" s="42" t="s">
        <v>915</v>
      </c>
      <c r="BA119" s="45" t="s">
        <v>916</v>
      </c>
      <c r="BB119" s="42"/>
      <c r="BC119" s="43"/>
      <c r="BD119" s="42"/>
      <c r="BE119" s="43"/>
    </row>
    <row r="120" ht="42.0" hidden="1" customHeight="1">
      <c r="A120" s="28" t="s">
        <v>53</v>
      </c>
      <c r="B120" s="29" t="s">
        <v>163</v>
      </c>
      <c r="C120" s="29"/>
      <c r="D120" s="33"/>
      <c r="E120" s="30">
        <v>118.0</v>
      </c>
      <c r="F120" s="31" t="str">
        <f t="shared" si="1"/>
        <v>Biothermal Power</v>
      </c>
      <c r="G120" s="30" t="s">
        <v>820</v>
      </c>
      <c r="H120" s="30" t="s">
        <v>820</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917</v>
      </c>
      <c r="U120" s="37" t="s">
        <v>822</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918</v>
      </c>
      <c r="AK120" s="46" t="s">
        <v>919</v>
      </c>
      <c r="AL120" s="42"/>
      <c r="AM120" s="43"/>
      <c r="AN120" s="44" t="s">
        <v>920</v>
      </c>
      <c r="AO120" s="45" t="s">
        <v>920</v>
      </c>
      <c r="AP120" s="44" t="s">
        <v>921</v>
      </c>
      <c r="AQ120" s="45" t="s">
        <v>922</v>
      </c>
      <c r="AR120" s="42"/>
      <c r="AS120" s="43"/>
      <c r="AT120" s="42"/>
      <c r="AU120" s="43"/>
      <c r="AV120" s="42" t="s">
        <v>767</v>
      </c>
      <c r="AW120" s="45" t="s">
        <v>770</v>
      </c>
      <c r="AX120" s="42"/>
      <c r="AY120" s="43"/>
      <c r="AZ120" s="42"/>
      <c r="BA120" s="43"/>
      <c r="BB120" s="42"/>
      <c r="BC120" s="43"/>
      <c r="BD120" s="42"/>
      <c r="BE120" s="43"/>
    </row>
    <row r="121" ht="42.0" hidden="1" customHeight="1">
      <c r="A121" s="28" t="s">
        <v>53</v>
      </c>
      <c r="B121" s="29" t="s">
        <v>163</v>
      </c>
      <c r="C121" s="29"/>
      <c r="D121" s="33"/>
      <c r="E121" s="30">
        <v>119.0</v>
      </c>
      <c r="F121" s="31" t="str">
        <f t="shared" si="1"/>
        <v>Blueprints</v>
      </c>
      <c r="G121" s="30" t="s">
        <v>820</v>
      </c>
      <c r="H121" s="30" t="s">
        <v>820</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923</v>
      </c>
      <c r="U121" s="37" t="s">
        <v>822</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924</v>
      </c>
      <c r="AK121" s="46" t="s">
        <v>925</v>
      </c>
      <c r="AL121" s="42"/>
      <c r="AM121" s="43"/>
      <c r="AN121" s="44" t="s">
        <v>926</v>
      </c>
      <c r="AO121" s="45" t="s">
        <v>926</v>
      </c>
      <c r="AP121" s="42" t="s">
        <v>923</v>
      </c>
      <c r="AQ121" s="45" t="s">
        <v>927</v>
      </c>
      <c r="AR121" s="42"/>
      <c r="AS121" s="43"/>
      <c r="AT121" s="42"/>
      <c r="AU121" s="43"/>
      <c r="AV121" s="42"/>
      <c r="AW121" s="43"/>
      <c r="AX121" s="42"/>
      <c r="AY121" s="43"/>
      <c r="AZ121" s="42"/>
      <c r="BA121" s="43"/>
      <c r="BB121" s="42"/>
      <c r="BC121" s="43"/>
      <c r="BD121" s="42"/>
      <c r="BE121" s="43"/>
    </row>
    <row r="122" ht="42.0" hidden="1"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928</v>
      </c>
      <c r="T122" s="36" t="s">
        <v>929</v>
      </c>
      <c r="U122" s="37" t="s">
        <v>864</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930</v>
      </c>
      <c r="AK122" s="46" t="s">
        <v>931</v>
      </c>
      <c r="AL122" s="42"/>
      <c r="AM122" s="43"/>
      <c r="AN122" s="44" t="s">
        <v>932</v>
      </c>
      <c r="AO122" s="45" t="s">
        <v>932</v>
      </c>
      <c r="AP122" s="44" t="s">
        <v>933</v>
      </c>
      <c r="AQ122" s="45" t="s">
        <v>934</v>
      </c>
      <c r="AR122" s="42"/>
      <c r="AS122" s="43"/>
      <c r="AT122" s="42"/>
      <c r="AU122" s="43"/>
      <c r="AV122" s="42"/>
      <c r="AW122" s="43"/>
      <c r="AX122" s="42" t="s">
        <v>928</v>
      </c>
      <c r="AY122" s="45" t="s">
        <v>935</v>
      </c>
      <c r="AZ122" s="42" t="s">
        <v>936</v>
      </c>
      <c r="BA122" s="45" t="s">
        <v>936</v>
      </c>
      <c r="BB122" s="42"/>
      <c r="BC122" s="43"/>
      <c r="BD122" s="42"/>
      <c r="BE122" s="43"/>
    </row>
    <row r="123" ht="42.0" hidden="1" customHeight="1">
      <c r="A123" s="28" t="s">
        <v>53</v>
      </c>
      <c r="B123" s="29" t="s">
        <v>163</v>
      </c>
      <c r="C123" s="29"/>
      <c r="D123" s="33"/>
      <c r="E123" s="30">
        <v>121.0</v>
      </c>
      <c r="F123" s="31" t="str">
        <f t="shared" si="1"/>
        <v>Bushes</v>
      </c>
      <c r="G123" s="30" t="s">
        <v>820</v>
      </c>
      <c r="H123" s="30" t="s">
        <v>820</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937</v>
      </c>
      <c r="U123" s="37" t="s">
        <v>822</v>
      </c>
      <c r="V123" s="29"/>
      <c r="W123" s="29"/>
      <c r="X123" s="37"/>
      <c r="Y123" s="37" t="s">
        <v>105</v>
      </c>
      <c r="Z123" s="37" t="s">
        <v>189</v>
      </c>
      <c r="AA123" s="37"/>
      <c r="AB123" s="29"/>
      <c r="AC123" s="31" t="str">
        <f t="array" ref="AC123">IFERROR(INDEX(params!$H:$H,MATCH($AB123,params!$G:$G,0)),"")</f>
        <v/>
      </c>
      <c r="AD123" s="51" t="s">
        <v>560</v>
      </c>
      <c r="AE123" s="32"/>
      <c r="AF123" s="29"/>
      <c r="AG123" s="4"/>
      <c r="AH123" s="4"/>
      <c r="AI123" s="31" t="str">
        <f t="shared" si="3"/>
        <v/>
      </c>
      <c r="AJ123" s="40" t="s">
        <v>938</v>
      </c>
      <c r="AK123" s="46" t="s">
        <v>939</v>
      </c>
      <c r="AL123" s="42"/>
      <c r="AM123" s="43"/>
      <c r="AN123" s="44" t="s">
        <v>848</v>
      </c>
      <c r="AO123" s="45" t="s">
        <v>848</v>
      </c>
      <c r="AP123" s="44" t="s">
        <v>845</v>
      </c>
      <c r="AQ123" s="45" t="s">
        <v>849</v>
      </c>
      <c r="AR123" s="42"/>
      <c r="AS123" s="43"/>
      <c r="AT123" s="42"/>
      <c r="AU123" s="43"/>
      <c r="AV123" s="42" t="s">
        <v>940</v>
      </c>
      <c r="AW123" s="45" t="s">
        <v>941</v>
      </c>
      <c r="AX123" s="42" t="s">
        <v>942</v>
      </c>
      <c r="AY123" s="45" t="s">
        <v>226</v>
      </c>
      <c r="AZ123" s="42" t="s">
        <v>227</v>
      </c>
      <c r="BA123" s="45" t="s">
        <v>227</v>
      </c>
      <c r="BB123" s="42"/>
      <c r="BC123" s="43"/>
      <c r="BD123" s="42"/>
      <c r="BE123" s="43"/>
    </row>
    <row r="124" ht="42.0" hidden="1" customHeight="1">
      <c r="A124" s="28" t="s">
        <v>53</v>
      </c>
      <c r="B124" s="29" t="s">
        <v>163</v>
      </c>
      <c r="C124" s="29"/>
      <c r="D124" s="33"/>
      <c r="E124" s="30">
        <v>122.0</v>
      </c>
      <c r="F124" s="31" t="str">
        <f t="shared" si="1"/>
        <v>Callisto Penal Mines</v>
      </c>
      <c r="G124" s="30" t="s">
        <v>820</v>
      </c>
      <c r="H124" s="30" t="s">
        <v>820</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821</v>
      </c>
      <c r="U124" s="37" t="s">
        <v>822</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943</v>
      </c>
      <c r="AK124" s="46" t="s">
        <v>944</v>
      </c>
      <c r="AL124" s="42"/>
      <c r="AM124" s="43"/>
      <c r="AN124" s="44" t="s">
        <v>292</v>
      </c>
      <c r="AO124" s="45" t="s">
        <v>292</v>
      </c>
      <c r="AP124" s="42" t="s">
        <v>821</v>
      </c>
      <c r="AQ124" s="45" t="s">
        <v>825</v>
      </c>
      <c r="AR124" s="42"/>
      <c r="AS124" s="43"/>
      <c r="AT124" s="42"/>
      <c r="AU124" s="43"/>
      <c r="AV124" s="42"/>
      <c r="AW124" s="43"/>
      <c r="AX124" s="42"/>
      <c r="AY124" s="43"/>
      <c r="AZ124" s="42"/>
      <c r="BA124" s="43"/>
      <c r="BB124" s="42"/>
      <c r="BC124" s="43"/>
      <c r="BD124" s="42"/>
      <c r="BE124" s="43"/>
    </row>
    <row r="125" ht="42.0" hidden="1" customHeight="1">
      <c r="A125" s="28" t="s">
        <v>53</v>
      </c>
      <c r="B125" s="29" t="s">
        <v>163</v>
      </c>
      <c r="C125" s="29"/>
      <c r="D125" s="33"/>
      <c r="E125" s="30">
        <v>123.0</v>
      </c>
      <c r="F125" s="31" t="str">
        <f t="shared" si="1"/>
        <v>Cartel</v>
      </c>
      <c r="G125" s="30" t="s">
        <v>820</v>
      </c>
      <c r="H125" s="30" t="s">
        <v>820</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945</v>
      </c>
      <c r="U125" s="37" t="s">
        <v>822</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946</v>
      </c>
      <c r="AK125" s="46" t="s">
        <v>946</v>
      </c>
      <c r="AL125" s="42"/>
      <c r="AM125" s="43"/>
      <c r="AN125" s="44" t="s">
        <v>947</v>
      </c>
      <c r="AO125" s="45" t="s">
        <v>947</v>
      </c>
      <c r="AP125" s="44" t="s">
        <v>948</v>
      </c>
      <c r="AQ125" s="45" t="s">
        <v>949</v>
      </c>
      <c r="AR125" s="42"/>
      <c r="AS125" s="45"/>
      <c r="AT125" s="42"/>
      <c r="AU125" s="45"/>
      <c r="AV125" s="42"/>
      <c r="AW125" s="45"/>
      <c r="AX125" s="42"/>
      <c r="AY125" s="45"/>
      <c r="AZ125" s="42"/>
      <c r="BA125" s="45"/>
      <c r="BB125" s="42"/>
      <c r="BC125" s="45"/>
      <c r="BD125" s="42"/>
      <c r="BE125" s="45"/>
    </row>
    <row r="126" ht="42.0" hidden="1" customHeight="1">
      <c r="A126" s="28" t="s">
        <v>53</v>
      </c>
      <c r="B126" s="29" t="s">
        <v>163</v>
      </c>
      <c r="C126" s="29"/>
      <c r="D126" s="33"/>
      <c r="E126" s="30">
        <v>124.0</v>
      </c>
      <c r="F126" s="31" t="str">
        <f t="shared" si="1"/>
        <v>Coal Imports</v>
      </c>
      <c r="G126" s="30" t="s">
        <v>820</v>
      </c>
      <c r="H126" s="30" t="s">
        <v>820</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950</v>
      </c>
      <c r="U126" s="37" t="s">
        <v>822</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951</v>
      </c>
      <c r="AK126" s="46" t="s">
        <v>952</v>
      </c>
      <c r="AL126" s="42"/>
      <c r="AM126" s="43"/>
      <c r="AN126" s="44" t="s">
        <v>953</v>
      </c>
      <c r="AO126" s="45" t="s">
        <v>953</v>
      </c>
      <c r="AP126" s="42" t="s">
        <v>950</v>
      </c>
      <c r="AQ126" s="45" t="s">
        <v>954</v>
      </c>
      <c r="AR126" s="42"/>
      <c r="AS126" s="43"/>
      <c r="AT126" s="42"/>
      <c r="AU126" s="43"/>
      <c r="AV126" s="42"/>
      <c r="AW126" s="43"/>
      <c r="AX126" s="42"/>
      <c r="AY126" s="43"/>
      <c r="AZ126" s="42"/>
      <c r="BA126" s="43"/>
      <c r="BB126" s="42"/>
      <c r="BC126" s="43"/>
      <c r="BD126" s="42"/>
      <c r="BE126" s="43"/>
    </row>
    <row r="127" ht="42.0" hidden="1" customHeight="1">
      <c r="A127" s="28" t="s">
        <v>53</v>
      </c>
      <c r="B127" s="29" t="s">
        <v>163</v>
      </c>
      <c r="C127" s="29"/>
      <c r="D127" s="33"/>
      <c r="E127" s="30">
        <v>125.0</v>
      </c>
      <c r="F127" s="31" t="str">
        <f t="shared" si="1"/>
        <v>Commercial District</v>
      </c>
      <c r="G127" s="30" t="s">
        <v>820</v>
      </c>
      <c r="H127" s="30" t="s">
        <v>820</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955</v>
      </c>
      <c r="U127" s="37" t="s">
        <v>822</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956</v>
      </c>
      <c r="AK127" s="46" t="s">
        <v>957</v>
      </c>
      <c r="AL127" s="42"/>
      <c r="AM127" s="43"/>
      <c r="AN127" s="44" t="s">
        <v>958</v>
      </c>
      <c r="AO127" s="45" t="s">
        <v>958</v>
      </c>
      <c r="AP127" s="42" t="s">
        <v>955</v>
      </c>
      <c r="AQ127" s="45" t="s">
        <v>959</v>
      </c>
      <c r="AR127" s="42"/>
      <c r="AS127" s="43"/>
      <c r="AT127" s="42"/>
      <c r="AU127" s="43"/>
      <c r="AV127" s="42"/>
      <c r="AW127" s="43"/>
      <c r="AX127" s="42"/>
      <c r="AY127" s="43"/>
      <c r="AZ127" s="42"/>
      <c r="BA127" s="43"/>
      <c r="BB127" s="42"/>
      <c r="BC127" s="43"/>
      <c r="BD127" s="42"/>
      <c r="BE127" s="43"/>
    </row>
    <row r="128" ht="42.0" hidden="1" customHeight="1">
      <c r="A128" s="28" t="s">
        <v>53</v>
      </c>
      <c r="B128" s="29" t="s">
        <v>163</v>
      </c>
      <c r="C128" s="29"/>
      <c r="D128" s="33"/>
      <c r="E128" s="30">
        <v>126.0</v>
      </c>
      <c r="F128" s="31" t="str">
        <f t="shared" si="1"/>
        <v>Deep Well Heating</v>
      </c>
      <c r="G128" s="30" t="s">
        <v>820</v>
      </c>
      <c r="H128" s="30" t="s">
        <v>820</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960</v>
      </c>
      <c r="U128" s="37" t="s">
        <v>822</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961</v>
      </c>
      <c r="AK128" s="46" t="s">
        <v>962</v>
      </c>
      <c r="AL128" s="42"/>
      <c r="AM128" s="43"/>
      <c r="AN128" s="44" t="s">
        <v>920</v>
      </c>
      <c r="AO128" s="45" t="s">
        <v>920</v>
      </c>
      <c r="AP128" s="44" t="s">
        <v>921</v>
      </c>
      <c r="AQ128" s="45" t="s">
        <v>963</v>
      </c>
      <c r="AR128" s="42"/>
      <c r="AS128" s="43"/>
      <c r="AT128" s="42"/>
      <c r="AU128" s="43"/>
      <c r="AV128" s="42" t="s">
        <v>964</v>
      </c>
      <c r="AW128" s="45" t="s">
        <v>965</v>
      </c>
      <c r="AX128" s="42"/>
      <c r="AY128" s="43"/>
      <c r="AZ128" s="42"/>
      <c r="BA128" s="43"/>
      <c r="BB128" s="42"/>
      <c r="BC128" s="43"/>
      <c r="BD128" s="42"/>
      <c r="BE128" s="43"/>
    </row>
    <row r="129" ht="42.0" hidden="1" customHeight="1">
      <c r="A129" s="28" t="s">
        <v>53</v>
      </c>
      <c r="B129" s="29" t="s">
        <v>163</v>
      </c>
      <c r="C129" s="29"/>
      <c r="D129" s="33"/>
      <c r="E129" s="30">
        <v>127.0</v>
      </c>
      <c r="F129" s="31" t="str">
        <f t="shared" si="1"/>
        <v>Designed Microorganisms</v>
      </c>
      <c r="G129" s="30" t="s">
        <v>820</v>
      </c>
      <c r="H129" s="30" t="s">
        <v>820</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966</v>
      </c>
      <c r="T129" s="36" t="s">
        <v>845</v>
      </c>
      <c r="U129" s="37" t="s">
        <v>822</v>
      </c>
      <c r="V129" s="29"/>
      <c r="W129" s="29"/>
      <c r="X129" s="37"/>
      <c r="Y129" s="37" t="s">
        <v>105</v>
      </c>
      <c r="Z129" s="37" t="s">
        <v>967</v>
      </c>
      <c r="AA129" s="37"/>
      <c r="AB129" s="29"/>
      <c r="AC129" s="31" t="str">
        <f t="array" ref="AC129">IFERROR(INDEX(params!$H:$H,MATCH($AB129,params!$G:$G,0)),"")</f>
        <v/>
      </c>
      <c r="AD129" s="51" t="s">
        <v>560</v>
      </c>
      <c r="AE129" s="32"/>
      <c r="AF129" s="29"/>
      <c r="AG129" s="4"/>
      <c r="AH129" s="4"/>
      <c r="AI129" s="31" t="str">
        <f t="shared" si="3"/>
        <v/>
      </c>
      <c r="AJ129" s="40" t="s">
        <v>968</v>
      </c>
      <c r="AK129" s="46" t="s">
        <v>969</v>
      </c>
      <c r="AL129" s="42"/>
      <c r="AM129" s="43"/>
      <c r="AN129" s="44" t="s">
        <v>848</v>
      </c>
      <c r="AO129" s="45" t="s">
        <v>848</v>
      </c>
      <c r="AP129" s="42" t="s">
        <v>845</v>
      </c>
      <c r="AQ129" s="45" t="s">
        <v>849</v>
      </c>
      <c r="AR129" s="42"/>
      <c r="AS129" s="43"/>
      <c r="AT129" s="42"/>
      <c r="AU129" s="43"/>
      <c r="AV129" s="42"/>
      <c r="AW129" s="43"/>
      <c r="AX129" s="42" t="s">
        <v>970</v>
      </c>
      <c r="AY129" s="45" t="s">
        <v>971</v>
      </c>
      <c r="AZ129" s="42" t="s">
        <v>227</v>
      </c>
      <c r="BA129" s="45" t="s">
        <v>717</v>
      </c>
      <c r="BB129" s="42"/>
      <c r="BC129" s="43"/>
      <c r="BD129" s="42"/>
      <c r="BE129" s="43"/>
    </row>
    <row r="130" ht="42.0" hidden="1" customHeight="1">
      <c r="A130" s="28" t="s">
        <v>53</v>
      </c>
      <c r="B130" s="29" t="s">
        <v>163</v>
      </c>
      <c r="C130" s="29"/>
      <c r="D130" s="33"/>
      <c r="E130" s="30">
        <v>128.0</v>
      </c>
      <c r="F130" s="31" t="str">
        <f t="shared" si="1"/>
        <v>Diversified Interests</v>
      </c>
      <c r="G130" s="30" t="s">
        <v>820</v>
      </c>
      <c r="H130" s="30" t="s">
        <v>820</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972</v>
      </c>
      <c r="U130" s="37" t="s">
        <v>822</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973</v>
      </c>
      <c r="AK130" s="46" t="s">
        <v>974</v>
      </c>
      <c r="AL130" s="42"/>
      <c r="AM130" s="43"/>
      <c r="AN130" s="44" t="s">
        <v>380</v>
      </c>
      <c r="AO130" s="45" t="s">
        <v>380</v>
      </c>
      <c r="AP130" s="44" t="s">
        <v>826</v>
      </c>
      <c r="AQ130" s="45" t="s">
        <v>829</v>
      </c>
      <c r="AR130" s="42"/>
      <c r="AS130" s="43"/>
      <c r="AT130" s="42"/>
      <c r="AU130" s="43"/>
      <c r="AV130" s="42" t="s">
        <v>975</v>
      </c>
      <c r="AW130" s="45" t="s">
        <v>976</v>
      </c>
      <c r="AX130" s="42"/>
      <c r="AY130" s="43"/>
      <c r="AZ130" s="42"/>
      <c r="BA130" s="43"/>
      <c r="BB130" s="42"/>
      <c r="BC130" s="43"/>
      <c r="BD130" s="42"/>
      <c r="BE130" s="43"/>
    </row>
    <row r="131" ht="42.0" hidden="1"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977</v>
      </c>
      <c r="T131" s="36" t="s">
        <v>978</v>
      </c>
      <c r="U131" s="37" t="s">
        <v>864</v>
      </c>
      <c r="V131" s="29"/>
      <c r="W131" s="37"/>
      <c r="X131" s="37"/>
      <c r="Y131" s="37" t="s">
        <v>88</v>
      </c>
      <c r="Z131" s="37" t="s">
        <v>967</v>
      </c>
      <c r="AA131" s="37"/>
      <c r="AB131" s="29"/>
      <c r="AC131" s="31" t="str">
        <f t="array" ref="AC131">IFERROR(INDEX(params!$H:$H,MATCH($AB131,params!$G:$G,0)),"")</f>
        <v/>
      </c>
      <c r="AD131" s="51"/>
      <c r="AE131" s="48">
        <v>3.0</v>
      </c>
      <c r="AF131" s="29"/>
      <c r="AG131" s="29"/>
      <c r="AH131" s="29"/>
      <c r="AI131" s="31" t="str">
        <f t="shared" si="3"/>
        <v/>
      </c>
      <c r="AJ131" s="40" t="s">
        <v>979</v>
      </c>
      <c r="AK131" s="46" t="s">
        <v>980</v>
      </c>
      <c r="AL131" s="42"/>
      <c r="AM131" s="43"/>
      <c r="AN131" s="44" t="s">
        <v>981</v>
      </c>
      <c r="AO131" s="45" t="s">
        <v>981</v>
      </c>
      <c r="AP131" s="44" t="s">
        <v>982</v>
      </c>
      <c r="AQ131" s="45" t="s">
        <v>983</v>
      </c>
      <c r="AR131" s="42"/>
      <c r="AS131" s="45"/>
      <c r="AT131" s="42"/>
      <c r="AU131" s="45"/>
      <c r="AV131" s="42"/>
      <c r="AW131" s="45"/>
      <c r="AX131" s="42" t="s">
        <v>984</v>
      </c>
      <c r="AY131" s="45" t="s">
        <v>985</v>
      </c>
      <c r="AZ131" s="42" t="s">
        <v>986</v>
      </c>
      <c r="BA131" s="45" t="s">
        <v>986</v>
      </c>
      <c r="BB131" s="42"/>
      <c r="BC131" s="45"/>
      <c r="BD131" s="42"/>
      <c r="BE131" s="45"/>
    </row>
    <row r="132" ht="42.0" hidden="1" customHeight="1">
      <c r="A132" s="28" t="s">
        <v>53</v>
      </c>
      <c r="B132" s="29" t="s">
        <v>163</v>
      </c>
      <c r="C132" s="29"/>
      <c r="D132" s="33"/>
      <c r="E132" s="30">
        <v>130.0</v>
      </c>
      <c r="F132" s="31" t="str">
        <f t="shared" si="1"/>
        <v>Economic Growth</v>
      </c>
      <c r="G132" s="30" t="s">
        <v>820</v>
      </c>
      <c r="H132" s="30" t="s">
        <v>820</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987</v>
      </c>
      <c r="U132" s="37" t="s">
        <v>822</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988</v>
      </c>
      <c r="AK132" s="46" t="s">
        <v>989</v>
      </c>
      <c r="AL132" s="42"/>
      <c r="AM132" s="43"/>
      <c r="AN132" s="44" t="s">
        <v>898</v>
      </c>
      <c r="AO132" s="45" t="s">
        <v>898</v>
      </c>
      <c r="AP132" s="42" t="s">
        <v>987</v>
      </c>
      <c r="AQ132" s="45" t="s">
        <v>900</v>
      </c>
      <c r="AR132" s="42"/>
      <c r="AS132" s="43"/>
      <c r="AT132" s="42"/>
      <c r="AU132" s="43"/>
      <c r="AV132" s="42"/>
      <c r="AW132" s="43"/>
      <c r="AX132" s="42"/>
      <c r="AY132" s="43"/>
      <c r="AZ132" s="42"/>
      <c r="BA132" s="43"/>
      <c r="BB132" s="42"/>
      <c r="BC132" s="43"/>
      <c r="BD132" s="42"/>
      <c r="BE132" s="43"/>
    </row>
    <row r="133" ht="42.0" hidden="1" customHeight="1">
      <c r="A133" s="28" t="s">
        <v>53</v>
      </c>
      <c r="B133" s="29" t="s">
        <v>163</v>
      </c>
      <c r="C133" s="29"/>
      <c r="D133" s="33"/>
      <c r="E133" s="30">
        <v>131.0</v>
      </c>
      <c r="F133" s="31" t="str">
        <f t="shared" si="1"/>
        <v>Energy Storage</v>
      </c>
      <c r="G133" s="30" t="s">
        <v>820</v>
      </c>
      <c r="H133" s="30" t="s">
        <v>820</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990</v>
      </c>
      <c r="T133" s="36" t="s">
        <v>991</v>
      </c>
      <c r="U133" s="37" t="s">
        <v>822</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992</v>
      </c>
      <c r="AK133" s="46" t="s">
        <v>993</v>
      </c>
      <c r="AL133" s="42"/>
      <c r="AM133" s="43"/>
      <c r="AN133" s="44" t="s">
        <v>197</v>
      </c>
      <c r="AO133" s="45" t="s">
        <v>197</v>
      </c>
      <c r="AP133" s="42" t="s">
        <v>991</v>
      </c>
      <c r="AQ133" s="45" t="s">
        <v>994</v>
      </c>
      <c r="AR133" s="42"/>
      <c r="AS133" s="43"/>
      <c r="AT133" s="42"/>
      <c r="AU133" s="43"/>
      <c r="AV133" s="42"/>
      <c r="AW133" s="43"/>
      <c r="AX133" s="42" t="s">
        <v>995</v>
      </c>
      <c r="AY133" s="45" t="s">
        <v>996</v>
      </c>
      <c r="AZ133" s="42" t="s">
        <v>997</v>
      </c>
      <c r="BA133" s="45" t="s">
        <v>997</v>
      </c>
      <c r="BB133" s="42"/>
      <c r="BC133" s="43"/>
      <c r="BD133" s="42"/>
      <c r="BE133" s="43"/>
    </row>
    <row r="134" ht="42.0" hidden="1" customHeight="1">
      <c r="A134" s="28" t="s">
        <v>53</v>
      </c>
      <c r="B134" s="29" t="s">
        <v>163</v>
      </c>
      <c r="C134" s="29"/>
      <c r="D134" s="33"/>
      <c r="E134" s="30">
        <v>132.0</v>
      </c>
      <c r="F134" s="31" t="str">
        <f t="shared" si="1"/>
        <v>Eos Chasma National Park</v>
      </c>
      <c r="G134" s="30" t="s">
        <v>820</v>
      </c>
      <c r="H134" s="30" t="s">
        <v>820</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998</v>
      </c>
      <c r="U134" s="37" t="s">
        <v>822</v>
      </c>
      <c r="V134" s="29"/>
      <c r="W134" s="29"/>
      <c r="X134" s="37"/>
      <c r="Y134" s="37" t="s">
        <v>105</v>
      </c>
      <c r="Z134" s="37" t="s">
        <v>189</v>
      </c>
      <c r="AA134" s="37"/>
      <c r="AB134" s="29"/>
      <c r="AC134" s="31" t="str">
        <f t="array" ref="AC134">IFERROR(INDEX(params!$H:$H,MATCH($AB134,params!$G:$G,0)),"")</f>
        <v/>
      </c>
      <c r="AD134" s="51" t="s">
        <v>560</v>
      </c>
      <c r="AE134" s="32"/>
      <c r="AF134" s="29"/>
      <c r="AG134" s="4"/>
      <c r="AH134" s="4"/>
      <c r="AI134" s="31" t="str">
        <f t="shared" si="3"/>
        <v/>
      </c>
      <c r="AJ134" s="40" t="s">
        <v>999</v>
      </c>
      <c r="AK134" s="46" t="s">
        <v>1000</v>
      </c>
      <c r="AL134" s="42"/>
      <c r="AM134" s="43"/>
      <c r="AN134" s="44" t="s">
        <v>1001</v>
      </c>
      <c r="AO134" s="45" t="s">
        <v>1001</v>
      </c>
      <c r="AP134" s="44" t="s">
        <v>1002</v>
      </c>
      <c r="AQ134" s="45" t="s">
        <v>1003</v>
      </c>
      <c r="AR134" s="42"/>
      <c r="AS134" s="43"/>
      <c r="AT134" s="42"/>
      <c r="AU134" s="43"/>
      <c r="AV134" s="42" t="s">
        <v>1004</v>
      </c>
      <c r="AW134" s="45" t="s">
        <v>1005</v>
      </c>
      <c r="AX134" s="42" t="s">
        <v>942</v>
      </c>
      <c r="AY134" s="45" t="s">
        <v>588</v>
      </c>
      <c r="AZ134" s="42" t="s">
        <v>227</v>
      </c>
      <c r="BA134" s="45" t="s">
        <v>227</v>
      </c>
      <c r="BB134" s="42"/>
      <c r="BC134" s="43"/>
      <c r="BD134" s="42"/>
      <c r="BE134" s="43"/>
    </row>
    <row r="135" ht="42.0" hidden="1" customHeight="1">
      <c r="A135" s="28" t="s">
        <v>53</v>
      </c>
      <c r="B135" s="29" t="s">
        <v>163</v>
      </c>
      <c r="C135" s="29"/>
      <c r="D135" s="33"/>
      <c r="E135" s="30">
        <v>133.0</v>
      </c>
      <c r="F135" s="31" t="str">
        <f t="shared" si="1"/>
        <v>Farming</v>
      </c>
      <c r="G135" s="30" t="s">
        <v>820</v>
      </c>
      <c r="H135" s="30" t="s">
        <v>820</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712</v>
      </c>
      <c r="T135" s="36" t="s">
        <v>1006</v>
      </c>
      <c r="U135" s="37" t="s">
        <v>822</v>
      </c>
      <c r="V135" s="29"/>
      <c r="W135" s="29"/>
      <c r="X135" s="37"/>
      <c r="Y135" s="37" t="s">
        <v>105</v>
      </c>
      <c r="Z135" s="37" t="s">
        <v>189</v>
      </c>
      <c r="AA135" s="37"/>
      <c r="AB135" s="29"/>
      <c r="AC135" s="31" t="str">
        <f t="array" ref="AC135">IFERROR(INDEX(params!$H:$H,MATCH($AB135,params!$G:$G,0)),"")</f>
        <v/>
      </c>
      <c r="AD135" s="51" t="s">
        <v>1007</v>
      </c>
      <c r="AE135" s="32"/>
      <c r="AF135" s="29"/>
      <c r="AG135" s="4"/>
      <c r="AH135" s="4"/>
      <c r="AI135" s="31" t="str">
        <f t="shared" si="3"/>
        <v/>
      </c>
      <c r="AJ135" s="40" t="s">
        <v>1008</v>
      </c>
      <c r="AK135" s="46" t="s">
        <v>1009</v>
      </c>
      <c r="AL135" s="42"/>
      <c r="AM135" s="43"/>
      <c r="AN135" s="44" t="s">
        <v>1010</v>
      </c>
      <c r="AO135" s="45" t="s">
        <v>1010</v>
      </c>
      <c r="AP135" s="44" t="s">
        <v>1011</v>
      </c>
      <c r="AQ135" s="45" t="s">
        <v>1012</v>
      </c>
      <c r="AR135" s="42"/>
      <c r="AS135" s="43"/>
      <c r="AT135" s="42"/>
      <c r="AU135" s="45"/>
      <c r="AV135" s="42" t="s">
        <v>940</v>
      </c>
      <c r="AW135" s="45" t="s">
        <v>1013</v>
      </c>
      <c r="AX135" s="42" t="s">
        <v>1014</v>
      </c>
      <c r="AY135" s="45" t="s">
        <v>716</v>
      </c>
      <c r="AZ135" s="42" t="s">
        <v>227</v>
      </c>
      <c r="BA135" s="45" t="s">
        <v>227</v>
      </c>
      <c r="BB135" s="42"/>
      <c r="BC135" s="43"/>
      <c r="BD135" s="42"/>
      <c r="BE135" s="43"/>
    </row>
    <row r="136" ht="42.0" hidden="1" customHeight="1">
      <c r="A136" s="28" t="s">
        <v>53</v>
      </c>
      <c r="B136" s="29" t="s">
        <v>163</v>
      </c>
      <c r="C136" s="29"/>
      <c r="D136" s="33"/>
      <c r="E136" s="30">
        <v>134.0</v>
      </c>
      <c r="F136" s="31" t="str">
        <f t="shared" si="1"/>
        <v>Food Factory</v>
      </c>
      <c r="G136" s="30" t="s">
        <v>820</v>
      </c>
      <c r="H136" s="30" t="s">
        <v>820</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907</v>
      </c>
      <c r="T136" s="36" t="s">
        <v>955</v>
      </c>
      <c r="U136" s="37" t="s">
        <v>822</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1015</v>
      </c>
      <c r="AK136" s="46" t="s">
        <v>1016</v>
      </c>
      <c r="AL136" s="42"/>
      <c r="AM136" s="43"/>
      <c r="AN136" s="44" t="s">
        <v>958</v>
      </c>
      <c r="AO136" s="45" t="s">
        <v>958</v>
      </c>
      <c r="AP136" s="42" t="s">
        <v>955</v>
      </c>
      <c r="AQ136" s="45" t="s">
        <v>1017</v>
      </c>
      <c r="AR136" s="42"/>
      <c r="AS136" s="43"/>
      <c r="AT136" s="42"/>
      <c r="AU136" s="43"/>
      <c r="AV136" s="42"/>
      <c r="AW136" s="43"/>
      <c r="AX136" s="42" t="s">
        <v>913</v>
      </c>
      <c r="AY136" s="45" t="s">
        <v>914</v>
      </c>
      <c r="AZ136" s="42" t="s">
        <v>915</v>
      </c>
      <c r="BA136" s="45" t="s">
        <v>915</v>
      </c>
      <c r="BB136" s="42"/>
      <c r="BC136" s="43"/>
      <c r="BD136" s="42"/>
      <c r="BE136" s="43"/>
    </row>
    <row r="137" ht="42.0" hidden="1" customHeight="1">
      <c r="A137" s="28" t="s">
        <v>53</v>
      </c>
      <c r="B137" s="29" t="s">
        <v>163</v>
      </c>
      <c r="C137" s="29"/>
      <c r="D137" s="33"/>
      <c r="E137" s="30">
        <v>135.0</v>
      </c>
      <c r="F137" s="31" t="str">
        <f t="shared" si="1"/>
        <v>Fuel Factory</v>
      </c>
      <c r="G137" s="30" t="s">
        <v>820</v>
      </c>
      <c r="H137" s="30" t="s">
        <v>820</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759</v>
      </c>
      <c r="T137" s="36" t="s">
        <v>1018</v>
      </c>
      <c r="U137" s="37" t="s">
        <v>1019</v>
      </c>
      <c r="V137" s="29"/>
      <c r="W137" s="29"/>
      <c r="X137" s="29"/>
      <c r="Y137" s="29"/>
      <c r="Z137" s="37" t="s">
        <v>1020</v>
      </c>
      <c r="AA137" s="37" t="s">
        <v>82</v>
      </c>
      <c r="AB137" s="29"/>
      <c r="AC137" s="31" t="str">
        <f t="array" ref="AC137">IFERROR(INDEX(params!$H:$H,MATCH($AB137,params!$G:$G,0)),"")</f>
        <v/>
      </c>
      <c r="AD137" s="51"/>
      <c r="AE137" s="48">
        <v>3.0</v>
      </c>
      <c r="AF137" s="29"/>
      <c r="AG137" s="29"/>
      <c r="AH137" s="29"/>
      <c r="AI137" s="31" t="str">
        <f t="shared" si="3"/>
        <v/>
      </c>
      <c r="AJ137" s="40" t="s">
        <v>1021</v>
      </c>
      <c r="AK137" s="46" t="s">
        <v>1022</v>
      </c>
      <c r="AL137" s="42"/>
      <c r="AM137" s="43"/>
      <c r="AN137" s="44" t="s">
        <v>1023</v>
      </c>
      <c r="AO137" s="45" t="s">
        <v>1023</v>
      </c>
      <c r="AP137" s="44" t="s">
        <v>1024</v>
      </c>
      <c r="AQ137" s="45" t="s">
        <v>1025</v>
      </c>
      <c r="AR137" s="42"/>
      <c r="AS137" s="45"/>
      <c r="AT137" s="42"/>
      <c r="AU137" s="45"/>
      <c r="AV137" s="42"/>
      <c r="AW137" s="45"/>
      <c r="AX137" s="42" t="s">
        <v>1026</v>
      </c>
      <c r="AY137" s="45" t="s">
        <v>1027</v>
      </c>
      <c r="AZ137" s="42" t="s">
        <v>1028</v>
      </c>
      <c r="BA137" s="45" t="s">
        <v>1028</v>
      </c>
      <c r="BB137" s="42"/>
      <c r="BC137" s="45"/>
      <c r="BD137" s="42"/>
      <c r="BE137" s="45"/>
    </row>
    <row r="138" ht="42.0" hidden="1" customHeight="1">
      <c r="A138" s="28" t="s">
        <v>53</v>
      </c>
      <c r="B138" s="29" t="s">
        <v>163</v>
      </c>
      <c r="C138" s="29"/>
      <c r="D138" s="33"/>
      <c r="E138" s="30">
        <v>136.0</v>
      </c>
      <c r="F138" s="31" t="str">
        <f t="shared" si="1"/>
        <v>Fueled Generators</v>
      </c>
      <c r="G138" s="30" t="s">
        <v>820</v>
      </c>
      <c r="H138" s="30" t="s">
        <v>820</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736</v>
      </c>
      <c r="T138" s="36" t="s">
        <v>841</v>
      </c>
      <c r="U138" s="37" t="s">
        <v>822</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1029</v>
      </c>
      <c r="AK138" s="46" t="s">
        <v>1030</v>
      </c>
      <c r="AL138" s="42"/>
      <c r="AM138" s="43"/>
      <c r="AN138" s="44" t="s">
        <v>1031</v>
      </c>
      <c r="AO138" s="45" t="s">
        <v>1031</v>
      </c>
      <c r="AP138" s="42" t="s">
        <v>841</v>
      </c>
      <c r="AQ138" s="45" t="s">
        <v>842</v>
      </c>
      <c r="AR138" s="42"/>
      <c r="AS138" s="43"/>
      <c r="AT138" s="42"/>
      <c r="AU138" s="43"/>
      <c r="AV138" s="42"/>
      <c r="AW138" s="43"/>
      <c r="AX138" s="42" t="s">
        <v>1032</v>
      </c>
      <c r="AY138" s="45" t="s">
        <v>742</v>
      </c>
      <c r="AZ138" s="42" t="s">
        <v>258</v>
      </c>
      <c r="BA138" s="45" t="s">
        <v>258</v>
      </c>
      <c r="BB138" s="42"/>
      <c r="BC138" s="43"/>
      <c r="BD138" s="42"/>
      <c r="BE138" s="43"/>
    </row>
    <row r="139" ht="42.0" hidden="1" customHeight="1">
      <c r="A139" s="28" t="s">
        <v>53</v>
      </c>
      <c r="B139" s="29" t="s">
        <v>163</v>
      </c>
      <c r="C139" s="29"/>
      <c r="D139" s="33"/>
      <c r="E139" s="30">
        <v>137.0</v>
      </c>
      <c r="F139" s="31" t="str">
        <f t="shared" si="1"/>
        <v>Fusion Power</v>
      </c>
      <c r="G139" s="30" t="s">
        <v>820</v>
      </c>
      <c r="H139" s="30" t="s">
        <v>820</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1033</v>
      </c>
      <c r="T139" s="36" t="s">
        <v>821</v>
      </c>
      <c r="U139" s="37" t="s">
        <v>822</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1034</v>
      </c>
      <c r="AK139" s="46" t="s">
        <v>1035</v>
      </c>
      <c r="AL139" s="42"/>
      <c r="AM139" s="43"/>
      <c r="AN139" s="44" t="s">
        <v>292</v>
      </c>
      <c r="AO139" s="45" t="s">
        <v>292</v>
      </c>
      <c r="AP139" s="42" t="s">
        <v>821</v>
      </c>
      <c r="AQ139" s="45" t="s">
        <v>825</v>
      </c>
      <c r="AR139" s="42"/>
      <c r="AS139" s="43"/>
      <c r="AT139" s="42"/>
      <c r="AU139" s="43"/>
      <c r="AV139" s="42"/>
      <c r="AW139" s="43"/>
      <c r="AX139" s="42" t="s">
        <v>1036</v>
      </c>
      <c r="AY139" s="45" t="s">
        <v>1037</v>
      </c>
      <c r="AZ139" s="42" t="s">
        <v>1038</v>
      </c>
      <c r="BA139" s="45" t="s">
        <v>1038</v>
      </c>
      <c r="BB139" s="42"/>
      <c r="BC139" s="43"/>
      <c r="BD139" s="42"/>
      <c r="BE139" s="43"/>
    </row>
    <row r="140" ht="42.0" hidden="1"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863</v>
      </c>
      <c r="U140" s="37" t="s">
        <v>864</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1039</v>
      </c>
      <c r="AK140" s="46" t="s">
        <v>1040</v>
      </c>
      <c r="AL140" s="42"/>
      <c r="AM140" s="43"/>
      <c r="AN140" s="44" t="s">
        <v>867</v>
      </c>
      <c r="AO140" s="45" t="s">
        <v>867</v>
      </c>
      <c r="AP140" s="44" t="s">
        <v>868</v>
      </c>
      <c r="AQ140" s="45" t="s">
        <v>1041</v>
      </c>
      <c r="AR140" s="42"/>
      <c r="AS140" s="43"/>
      <c r="AT140" s="42"/>
      <c r="AU140" s="43"/>
      <c r="AV140" s="42"/>
      <c r="AW140" s="43"/>
      <c r="AX140" s="42"/>
      <c r="AY140" s="43"/>
      <c r="AZ140" s="42"/>
      <c r="BA140" s="43"/>
      <c r="BB140" s="42"/>
      <c r="BC140" s="43"/>
      <c r="BD140" s="42"/>
      <c r="BE140" s="43"/>
    </row>
    <row r="141" ht="42.0" hidden="1" customHeight="1">
      <c r="A141" s="28" t="s">
        <v>53</v>
      </c>
      <c r="B141" s="29" t="s">
        <v>163</v>
      </c>
      <c r="C141" s="29"/>
      <c r="D141" s="33"/>
      <c r="E141" s="30">
        <v>139.0</v>
      </c>
      <c r="F141" s="31" t="str">
        <f t="shared" si="1"/>
        <v>Gene Repair</v>
      </c>
      <c r="G141" s="30" t="s">
        <v>820</v>
      </c>
      <c r="H141" s="30" t="s">
        <v>820</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1042</v>
      </c>
      <c r="T141" s="36" t="s">
        <v>1002</v>
      </c>
      <c r="U141" s="37" t="s">
        <v>822</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1043</v>
      </c>
      <c r="AK141" s="46" t="s">
        <v>1044</v>
      </c>
      <c r="AL141" s="42"/>
      <c r="AM141" s="43"/>
      <c r="AN141" s="44" t="s">
        <v>1001</v>
      </c>
      <c r="AO141" s="45" t="s">
        <v>1001</v>
      </c>
      <c r="AP141" s="42" t="s">
        <v>1002</v>
      </c>
      <c r="AQ141" s="45" t="s">
        <v>1045</v>
      </c>
      <c r="AR141" s="42"/>
      <c r="AS141" s="43"/>
      <c r="AT141" s="42"/>
      <c r="AU141" s="43"/>
      <c r="AV141" s="42"/>
      <c r="AW141" s="43"/>
      <c r="AX141" s="42" t="s">
        <v>1046</v>
      </c>
      <c r="AY141" s="45" t="s">
        <v>1047</v>
      </c>
      <c r="AZ141" s="42" t="s">
        <v>1048</v>
      </c>
      <c r="BA141" s="45" t="s">
        <v>1048</v>
      </c>
      <c r="BB141" s="42"/>
      <c r="BC141" s="43"/>
      <c r="BD141" s="42"/>
      <c r="BE141" s="43"/>
    </row>
    <row r="142" ht="42.0" hidden="1" customHeight="1">
      <c r="A142" s="28" t="s">
        <v>53</v>
      </c>
      <c r="B142" s="29" t="s">
        <v>163</v>
      </c>
      <c r="C142" s="29"/>
      <c r="D142" s="33"/>
      <c r="E142" s="30">
        <v>140.0</v>
      </c>
      <c r="F142" s="31" t="str">
        <f t="shared" si="1"/>
        <v>Geothermal Power</v>
      </c>
      <c r="G142" s="30" t="s">
        <v>820</v>
      </c>
      <c r="H142" s="30" t="s">
        <v>820</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841</v>
      </c>
      <c r="U142" s="37" t="s">
        <v>822</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1049</v>
      </c>
      <c r="AK142" s="46" t="s">
        <v>1050</v>
      </c>
      <c r="AL142" s="42"/>
      <c r="AM142" s="43"/>
      <c r="AN142" s="44" t="s">
        <v>1031</v>
      </c>
      <c r="AO142" s="45" t="s">
        <v>1031</v>
      </c>
      <c r="AP142" s="42" t="s">
        <v>841</v>
      </c>
      <c r="AQ142" s="45" t="s">
        <v>842</v>
      </c>
      <c r="AR142" s="42"/>
      <c r="AS142" s="43"/>
      <c r="AT142" s="42"/>
      <c r="AU142" s="43"/>
      <c r="AV142" s="42"/>
      <c r="AW142" s="43"/>
      <c r="AX142" s="42"/>
      <c r="AY142" s="43"/>
      <c r="AZ142" s="42"/>
      <c r="BA142" s="43"/>
      <c r="BB142" s="42"/>
      <c r="BC142" s="43"/>
      <c r="BD142" s="42"/>
      <c r="BE142" s="43"/>
    </row>
    <row r="143" ht="42.0" hidden="1" customHeight="1">
      <c r="A143" s="28" t="s">
        <v>53</v>
      </c>
      <c r="B143" s="29" t="s">
        <v>163</v>
      </c>
      <c r="C143" s="29"/>
      <c r="D143" s="33"/>
      <c r="E143" s="30">
        <v>141.0</v>
      </c>
      <c r="F143" s="31" t="str">
        <f t="shared" si="1"/>
        <v>Giant Space Mirror</v>
      </c>
      <c r="G143" s="30" t="s">
        <v>820</v>
      </c>
      <c r="H143" s="30" t="s">
        <v>820</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950</v>
      </c>
      <c r="U143" s="37" t="s">
        <v>822</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1051</v>
      </c>
      <c r="AK143" s="46" t="s">
        <v>1052</v>
      </c>
      <c r="AL143" s="42"/>
      <c r="AM143" s="43"/>
      <c r="AN143" s="44" t="s">
        <v>953</v>
      </c>
      <c r="AO143" s="45" t="s">
        <v>953</v>
      </c>
      <c r="AP143" s="44" t="s">
        <v>1053</v>
      </c>
      <c r="AQ143" s="45" t="s">
        <v>1054</v>
      </c>
      <c r="AR143" s="42"/>
      <c r="AS143" s="45"/>
      <c r="AT143" s="42"/>
      <c r="AU143" s="45"/>
      <c r="AV143" s="42"/>
      <c r="AW143" s="45"/>
      <c r="AX143" s="42"/>
      <c r="AY143" s="45"/>
      <c r="AZ143" s="42"/>
      <c r="BA143" s="45"/>
      <c r="BB143" s="42"/>
      <c r="BC143" s="45"/>
      <c r="BD143" s="42"/>
      <c r="BE143" s="45"/>
    </row>
    <row r="144" ht="42.0" hidden="1" customHeight="1">
      <c r="A144" s="28" t="s">
        <v>53</v>
      </c>
      <c r="B144" s="29" t="s">
        <v>163</v>
      </c>
      <c r="C144" s="29"/>
      <c r="D144" s="33"/>
      <c r="E144" s="30">
        <v>142.0</v>
      </c>
      <c r="F144" s="31" t="str">
        <f t="shared" si="1"/>
        <v>Grass</v>
      </c>
      <c r="G144" s="30" t="s">
        <v>820</v>
      </c>
      <c r="H144" s="30" t="s">
        <v>820</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1055</v>
      </c>
      <c r="U144" s="37" t="s">
        <v>822</v>
      </c>
      <c r="V144" s="29"/>
      <c r="W144" s="29"/>
      <c r="X144" s="37"/>
      <c r="Y144" s="37" t="s">
        <v>105</v>
      </c>
      <c r="Z144" s="37" t="s">
        <v>189</v>
      </c>
      <c r="AA144" s="37"/>
      <c r="AB144" s="29"/>
      <c r="AC144" s="31" t="str">
        <f t="array" ref="AC144">IFERROR(INDEX(params!$H:$H,MATCH($AB144,params!$G:$G,0)),"")</f>
        <v/>
      </c>
      <c r="AD144" s="51" t="s">
        <v>560</v>
      </c>
      <c r="AE144" s="32"/>
      <c r="AF144" s="29"/>
      <c r="AG144" s="4"/>
      <c r="AH144" s="4"/>
      <c r="AI144" s="31" t="str">
        <f t="shared" si="3"/>
        <v/>
      </c>
      <c r="AJ144" s="40" t="s">
        <v>1056</v>
      </c>
      <c r="AK144" s="46" t="s">
        <v>1057</v>
      </c>
      <c r="AL144" s="42"/>
      <c r="AM144" s="43"/>
      <c r="AN144" s="44" t="s">
        <v>380</v>
      </c>
      <c r="AO144" s="45" t="s">
        <v>380</v>
      </c>
      <c r="AP144" s="44" t="s">
        <v>826</v>
      </c>
      <c r="AQ144" s="45" t="s">
        <v>829</v>
      </c>
      <c r="AR144" s="42"/>
      <c r="AS144" s="43"/>
      <c r="AT144" s="42"/>
      <c r="AU144" s="43"/>
      <c r="AV144" s="42" t="s">
        <v>394</v>
      </c>
      <c r="AW144" s="45" t="s">
        <v>1058</v>
      </c>
      <c r="AX144" s="42" t="s">
        <v>942</v>
      </c>
      <c r="AY144" s="45" t="s">
        <v>226</v>
      </c>
      <c r="AZ144" s="42" t="s">
        <v>227</v>
      </c>
      <c r="BA144" s="45" t="s">
        <v>227</v>
      </c>
      <c r="BB144" s="42"/>
      <c r="BC144" s="43"/>
      <c r="BD144" s="42"/>
      <c r="BE144" s="43"/>
    </row>
    <row r="145" ht="42.0" hidden="1" customHeight="1">
      <c r="A145" s="28" t="s">
        <v>53</v>
      </c>
      <c r="B145" s="29" t="s">
        <v>163</v>
      </c>
      <c r="C145" s="29"/>
      <c r="D145" s="33"/>
      <c r="E145" s="30">
        <v>143.0</v>
      </c>
      <c r="F145" s="31" t="str">
        <f t="shared" si="1"/>
        <v>Great Dam</v>
      </c>
      <c r="G145" s="30" t="s">
        <v>820</v>
      </c>
      <c r="H145" s="30" t="s">
        <v>820</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1059</v>
      </c>
      <c r="T145" s="36" t="s">
        <v>841</v>
      </c>
      <c r="U145" s="37" t="s">
        <v>822</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1060</v>
      </c>
      <c r="AK145" s="46" t="s">
        <v>1061</v>
      </c>
      <c r="AL145" s="42"/>
      <c r="AM145" s="43"/>
      <c r="AN145" s="44" t="s">
        <v>1031</v>
      </c>
      <c r="AO145" s="45" t="s">
        <v>1031</v>
      </c>
      <c r="AP145" s="42" t="s">
        <v>841</v>
      </c>
      <c r="AQ145" s="45" t="s">
        <v>842</v>
      </c>
      <c r="AR145" s="42"/>
      <c r="AS145" s="43"/>
      <c r="AT145" s="42"/>
      <c r="AU145" s="43"/>
      <c r="AV145" s="42"/>
      <c r="AW145" s="43"/>
      <c r="AX145" s="42" t="s">
        <v>1062</v>
      </c>
      <c r="AY145" s="43" t="s">
        <v>1063</v>
      </c>
      <c r="AZ145" s="42" t="s">
        <v>1064</v>
      </c>
      <c r="BA145" s="43" t="s">
        <v>1064</v>
      </c>
      <c r="BB145" s="42"/>
      <c r="BC145" s="43"/>
      <c r="BD145" s="42"/>
      <c r="BE145" s="43"/>
    </row>
    <row r="146" ht="42.0" hidden="1"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978</v>
      </c>
      <c r="U146" s="37" t="s">
        <v>864</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1065</v>
      </c>
      <c r="AK146" s="46" t="s">
        <v>1066</v>
      </c>
      <c r="AL146" s="42"/>
      <c r="AM146" s="43"/>
      <c r="AN146" s="44" t="s">
        <v>981</v>
      </c>
      <c r="AO146" s="45" t="s">
        <v>981</v>
      </c>
      <c r="AP146" s="44" t="s">
        <v>982</v>
      </c>
      <c r="AQ146" s="45" t="s">
        <v>983</v>
      </c>
      <c r="AR146" s="42"/>
      <c r="AS146" s="45"/>
      <c r="AT146" s="42"/>
      <c r="AU146" s="45"/>
      <c r="AV146" s="42"/>
      <c r="AW146" s="45"/>
      <c r="AX146" s="42"/>
      <c r="AY146" s="45"/>
      <c r="AZ146" s="42"/>
      <c r="BA146" s="45"/>
      <c r="BB146" s="42"/>
      <c r="BC146" s="45"/>
      <c r="BD146" s="42"/>
      <c r="BE146" s="45"/>
    </row>
    <row r="147" ht="42.0" hidden="1" customHeight="1">
      <c r="A147" s="28" t="s">
        <v>53</v>
      </c>
      <c r="B147" s="29" t="s">
        <v>163</v>
      </c>
      <c r="C147" s="29"/>
      <c r="D147" s="33"/>
      <c r="E147" s="30">
        <v>145.0</v>
      </c>
      <c r="F147" s="31" t="str">
        <f t="shared" si="1"/>
        <v>Heather</v>
      </c>
      <c r="G147" s="30" t="s">
        <v>820</v>
      </c>
      <c r="H147" s="30" t="s">
        <v>820</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1067</v>
      </c>
      <c r="U147" s="37" t="s">
        <v>822</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1068</v>
      </c>
      <c r="AK147" s="46" t="s">
        <v>1069</v>
      </c>
      <c r="AL147" s="42"/>
      <c r="AM147" s="43"/>
      <c r="AN147" s="44" t="s">
        <v>380</v>
      </c>
      <c r="AO147" s="45" t="s">
        <v>380</v>
      </c>
      <c r="AP147" s="44" t="s">
        <v>1070</v>
      </c>
      <c r="AQ147" s="45" t="s">
        <v>855</v>
      </c>
      <c r="AR147" s="44"/>
      <c r="AS147" s="45"/>
      <c r="AT147" s="44"/>
      <c r="AU147" s="45"/>
      <c r="AV147" s="44" t="s">
        <v>1071</v>
      </c>
      <c r="AW147" s="45" t="s">
        <v>1072</v>
      </c>
      <c r="AX147" s="44"/>
      <c r="AY147" s="45"/>
      <c r="AZ147" s="44"/>
      <c r="BA147" s="45"/>
      <c r="BB147" s="44"/>
      <c r="BC147" s="45"/>
      <c r="BD147" s="44"/>
      <c r="BE147" s="45"/>
    </row>
    <row r="148" ht="42.0" hidden="1" customHeight="1">
      <c r="A148" s="28" t="s">
        <v>53</v>
      </c>
      <c r="B148" s="29" t="s">
        <v>163</v>
      </c>
      <c r="C148" s="29"/>
      <c r="D148" s="28" t="s">
        <v>1073</v>
      </c>
      <c r="E148" s="30">
        <v>146.0</v>
      </c>
      <c r="F148" s="31" t="str">
        <f t="shared" si="1"/>
        <v>Immigration Shuttles</v>
      </c>
      <c r="G148" s="30" t="s">
        <v>820</v>
      </c>
      <c r="H148" s="30" t="s">
        <v>820</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1074</v>
      </c>
      <c r="U148" s="37" t="s">
        <v>822</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1075</v>
      </c>
      <c r="AK148" s="46" t="s">
        <v>1076</v>
      </c>
      <c r="AL148" s="44" t="s">
        <v>1077</v>
      </c>
      <c r="AM148" s="45" t="s">
        <v>1078</v>
      </c>
      <c r="AN148" s="44" t="s">
        <v>898</v>
      </c>
      <c r="AO148" s="45" t="s">
        <v>898</v>
      </c>
      <c r="AP148" s="44" t="s">
        <v>987</v>
      </c>
      <c r="AQ148" s="45" t="s">
        <v>900</v>
      </c>
      <c r="AR148" s="42"/>
      <c r="AS148" s="43"/>
      <c r="AT148" s="42"/>
      <c r="AU148" s="43"/>
      <c r="AV148" s="42"/>
      <c r="AW148" s="43"/>
      <c r="AX148" s="42"/>
      <c r="AY148" s="43"/>
      <c r="AZ148" s="42"/>
      <c r="BA148" s="43"/>
      <c r="BB148" s="42"/>
      <c r="BC148" s="43"/>
      <c r="BD148" s="42"/>
      <c r="BE148" s="43"/>
    </row>
    <row r="149" ht="42.0" hidden="1" customHeight="1">
      <c r="A149" s="28" t="s">
        <v>53</v>
      </c>
      <c r="B149" s="29" t="s">
        <v>163</v>
      </c>
      <c r="C149" s="29"/>
      <c r="D149" s="33"/>
      <c r="E149" s="30">
        <v>147.0</v>
      </c>
      <c r="F149" s="31" t="str">
        <f t="shared" si="1"/>
        <v>Import of Advanced GHG</v>
      </c>
      <c r="G149" s="30" t="s">
        <v>820</v>
      </c>
      <c r="H149" s="30" t="s">
        <v>820</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841</v>
      </c>
      <c r="U149" s="37" t="s">
        <v>822</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1079</v>
      </c>
      <c r="AK149" s="46" t="s">
        <v>1080</v>
      </c>
      <c r="AL149" s="42"/>
      <c r="AM149" s="43"/>
      <c r="AN149" s="44" t="s">
        <v>1031</v>
      </c>
      <c r="AO149" s="45" t="s">
        <v>1031</v>
      </c>
      <c r="AP149" s="42" t="s">
        <v>841</v>
      </c>
      <c r="AQ149" s="45" t="s">
        <v>1081</v>
      </c>
      <c r="AR149" s="42"/>
      <c r="AS149" s="43"/>
      <c r="AT149" s="42"/>
      <c r="AU149" s="43"/>
      <c r="AV149" s="42"/>
      <c r="AW149" s="43"/>
      <c r="AX149" s="42"/>
      <c r="AY149" s="43"/>
      <c r="AZ149" s="42"/>
      <c r="BA149" s="43"/>
      <c r="BB149" s="42"/>
      <c r="BC149" s="43"/>
      <c r="BD149" s="42"/>
      <c r="BE149" s="43"/>
    </row>
    <row r="150" ht="42.0" hidden="1" customHeight="1">
      <c r="A150" s="28" t="s">
        <v>53</v>
      </c>
      <c r="B150" s="29" t="s">
        <v>163</v>
      </c>
      <c r="C150" s="29"/>
      <c r="D150" s="33"/>
      <c r="E150" s="30">
        <v>148.0</v>
      </c>
      <c r="F150" s="31" t="str">
        <f t="shared" si="1"/>
        <v>Imported GHG</v>
      </c>
      <c r="G150" s="30" t="s">
        <v>820</v>
      </c>
      <c r="H150" s="30" t="s">
        <v>820</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1082</v>
      </c>
      <c r="U150" s="37" t="s">
        <v>822</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1083</v>
      </c>
      <c r="AK150" s="46" t="s">
        <v>1084</v>
      </c>
      <c r="AL150" s="42"/>
      <c r="AM150" s="43"/>
      <c r="AN150" s="44" t="s">
        <v>920</v>
      </c>
      <c r="AO150" s="45" t="s">
        <v>920</v>
      </c>
      <c r="AP150" s="44" t="s">
        <v>921</v>
      </c>
      <c r="AQ150" s="45" t="s">
        <v>963</v>
      </c>
      <c r="AR150" s="42"/>
      <c r="AS150" s="43"/>
      <c r="AT150" s="42"/>
      <c r="AU150" s="43"/>
      <c r="AV150" s="42" t="s">
        <v>1085</v>
      </c>
      <c r="AW150" s="45" t="s">
        <v>1086</v>
      </c>
      <c r="AX150" s="42"/>
      <c r="AY150" s="43"/>
      <c r="AZ150" s="42"/>
      <c r="BA150" s="43"/>
      <c r="BB150" s="42"/>
      <c r="BC150" s="43"/>
      <c r="BD150" s="42"/>
      <c r="BE150" s="43"/>
    </row>
    <row r="151" ht="42.0" hidden="1" customHeight="1">
      <c r="A151" s="28" t="s">
        <v>53</v>
      </c>
      <c r="B151" s="29" t="s">
        <v>163</v>
      </c>
      <c r="C151" s="29"/>
      <c r="D151" s="33"/>
      <c r="E151" s="30">
        <v>149.0</v>
      </c>
      <c r="F151" s="31" t="str">
        <f t="shared" si="1"/>
        <v>Industrial Center</v>
      </c>
      <c r="G151" s="30" t="s">
        <v>820</v>
      </c>
      <c r="H151" s="30" t="s">
        <v>820</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1087</v>
      </c>
      <c r="U151" s="37" t="s">
        <v>1019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1088</v>
      </c>
      <c r="AK151" s="46" t="s">
        <v>1089</v>
      </c>
      <c r="AL151" s="42"/>
      <c r="AM151" s="43"/>
      <c r="AN151" s="44" t="s">
        <v>1090</v>
      </c>
      <c r="AO151" s="45" t="s">
        <v>1090</v>
      </c>
      <c r="AP151" s="42" t="s">
        <v>1087</v>
      </c>
      <c r="AQ151" s="45" t="s">
        <v>1091</v>
      </c>
      <c r="AR151" s="42"/>
      <c r="AS151" s="43"/>
      <c r="AT151" s="42"/>
      <c r="AU151" s="43"/>
      <c r="AV151" s="42"/>
      <c r="AW151" s="43"/>
      <c r="AX151" s="42"/>
      <c r="AY151" s="43"/>
      <c r="AZ151" s="42"/>
      <c r="BA151" s="43"/>
      <c r="BB151" s="42"/>
      <c r="BC151" s="43"/>
      <c r="BD151" s="42"/>
      <c r="BE151" s="43"/>
    </row>
    <row r="152" ht="42.0" hidden="1" customHeight="1">
      <c r="A152" s="28" t="s">
        <v>53</v>
      </c>
      <c r="B152" s="29" t="s">
        <v>163</v>
      </c>
      <c r="C152" s="29"/>
      <c r="D152" s="33"/>
      <c r="E152" s="30">
        <v>150.0</v>
      </c>
      <c r="F152" s="31" t="str">
        <f t="shared" si="1"/>
        <v>Industiral Farming</v>
      </c>
      <c r="G152" s="30" t="s">
        <v>820</v>
      </c>
      <c r="H152" s="30" t="s">
        <v>820</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1092</v>
      </c>
      <c r="U152" s="37" t="s">
        <v>822</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1093</v>
      </c>
      <c r="AK152" s="46" t="s">
        <v>1094</v>
      </c>
      <c r="AL152" s="42"/>
      <c r="AM152" s="43"/>
      <c r="AN152" s="44" t="s">
        <v>1095</v>
      </c>
      <c r="AO152" s="45" t="s">
        <v>1095</v>
      </c>
      <c r="AP152" s="42" t="s">
        <v>1092</v>
      </c>
      <c r="AQ152" s="45" t="s">
        <v>1096</v>
      </c>
      <c r="AR152" s="42"/>
      <c r="AS152" s="43"/>
      <c r="AT152" s="42"/>
      <c r="AU152" s="43"/>
      <c r="AV152" s="42"/>
      <c r="AW152" s="43"/>
      <c r="AX152" s="42"/>
      <c r="AY152" s="43"/>
      <c r="AZ152" s="42"/>
      <c r="BA152" s="43"/>
      <c r="BB152" s="42"/>
      <c r="BC152" s="43"/>
      <c r="BD152" s="42"/>
      <c r="BE152" s="43"/>
    </row>
    <row r="153" ht="42.0" hidden="1" customHeight="1">
      <c r="A153" s="28" t="s">
        <v>53</v>
      </c>
      <c r="B153" s="29" t="s">
        <v>163</v>
      </c>
      <c r="C153" s="29"/>
      <c r="D153" s="33"/>
      <c r="E153" s="30">
        <v>151.0</v>
      </c>
      <c r="F153" s="31" t="str">
        <f t="shared" si="1"/>
        <v>Industrial Microbes</v>
      </c>
      <c r="G153" s="30" t="s">
        <v>1097</v>
      </c>
      <c r="H153" s="30" t="s">
        <v>1097</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1098</v>
      </c>
      <c r="U153" s="37" t="s">
        <v>1019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1099</v>
      </c>
      <c r="AK153" s="46" t="s">
        <v>1100</v>
      </c>
      <c r="AL153" s="42"/>
      <c r="AM153" s="43"/>
      <c r="AN153" s="44" t="s">
        <v>1101</v>
      </c>
      <c r="AO153" s="45" t="s">
        <v>1101</v>
      </c>
      <c r="AP153" s="42" t="s">
        <v>1098</v>
      </c>
      <c r="AQ153" s="45" t="s">
        <v>1102</v>
      </c>
      <c r="AR153" s="42"/>
      <c r="AS153" s="43"/>
      <c r="AT153" s="42"/>
      <c r="AU153" s="43"/>
      <c r="AV153" s="42"/>
      <c r="AW153" s="43"/>
      <c r="AX153" s="42"/>
      <c r="AY153" s="43"/>
      <c r="AZ153" s="42"/>
      <c r="BA153" s="43"/>
      <c r="BB153" s="42"/>
      <c r="BC153" s="43"/>
      <c r="BD153" s="42"/>
      <c r="BE153" s="43"/>
    </row>
    <row r="154" ht="42.0" hidden="1" customHeight="1">
      <c r="A154" s="28" t="s">
        <v>53</v>
      </c>
      <c r="B154" s="29" t="s">
        <v>163</v>
      </c>
      <c r="C154" s="29"/>
      <c r="D154" s="33"/>
      <c r="E154" s="30">
        <v>152.0</v>
      </c>
      <c r="F154" s="31" t="str">
        <f t="shared" si="1"/>
        <v>Insects</v>
      </c>
      <c r="G154" s="30" t="s">
        <v>820</v>
      </c>
      <c r="H154" s="30" t="s">
        <v>820</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1103</v>
      </c>
      <c r="U154" s="37" t="s">
        <v>822</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1104</v>
      </c>
      <c r="AK154" s="46" t="s">
        <v>1105</v>
      </c>
      <c r="AL154" s="42"/>
      <c r="AM154" s="43"/>
      <c r="AN154" s="44" t="s">
        <v>1106</v>
      </c>
      <c r="AO154" s="45" t="s">
        <v>1106</v>
      </c>
      <c r="AP154" s="44" t="s">
        <v>1107</v>
      </c>
      <c r="AQ154" s="45" t="s">
        <v>1108</v>
      </c>
      <c r="AR154" s="42"/>
      <c r="AS154" s="43"/>
      <c r="AT154" s="42"/>
      <c r="AU154" s="43"/>
      <c r="AV154" s="42"/>
      <c r="AW154" s="43"/>
      <c r="AX154" s="42"/>
      <c r="AY154" s="43"/>
      <c r="AZ154" s="42"/>
      <c r="BA154" s="43"/>
      <c r="BB154" s="42"/>
      <c r="BC154" s="43"/>
      <c r="BD154" s="42"/>
      <c r="BE154" s="43"/>
    </row>
    <row r="155" ht="42.0" hidden="1" customHeight="1">
      <c r="A155" s="28" t="s">
        <v>53</v>
      </c>
      <c r="B155" s="29" t="s">
        <v>163</v>
      </c>
      <c r="C155" s="29"/>
      <c r="D155" s="33"/>
      <c r="E155" s="30">
        <v>153.0</v>
      </c>
      <c r="F155" s="31" t="str">
        <f t="shared" si="1"/>
        <v>Io Mining Industries</v>
      </c>
      <c r="G155" s="30" t="s">
        <v>1097</v>
      </c>
      <c r="H155" s="30" t="s">
        <v>1097</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1109</v>
      </c>
      <c r="U155" s="37" t="s">
        <v>1019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1110</v>
      </c>
      <c r="AK155" s="46" t="s">
        <v>1111</v>
      </c>
      <c r="AL155" s="44" t="s">
        <v>1112</v>
      </c>
      <c r="AM155" s="45" t="s">
        <v>1113</v>
      </c>
      <c r="AN155" s="44" t="s">
        <v>1114</v>
      </c>
      <c r="AO155" s="45" t="s">
        <v>1114</v>
      </c>
      <c r="AP155" s="44" t="s">
        <v>1115</v>
      </c>
      <c r="AQ155" s="45" t="s">
        <v>1116</v>
      </c>
      <c r="AR155" s="42"/>
      <c r="AS155" s="43"/>
      <c r="AT155" s="42"/>
      <c r="AU155" s="43"/>
      <c r="AV155" s="42"/>
      <c r="AW155" s="43"/>
      <c r="AX155" s="42"/>
      <c r="AY155" s="43"/>
      <c r="AZ155" s="42"/>
      <c r="BA155" s="43"/>
      <c r="BB155" s="42"/>
      <c r="BC155" s="43"/>
      <c r="BD155" s="42"/>
      <c r="BE155" s="43"/>
    </row>
    <row r="156" ht="42.0" hidden="1" customHeight="1">
      <c r="A156" s="28" t="s">
        <v>53</v>
      </c>
      <c r="B156" s="29" t="s">
        <v>163</v>
      </c>
      <c r="C156" s="29"/>
      <c r="D156" s="33"/>
      <c r="E156" s="30">
        <v>154.0</v>
      </c>
      <c r="F156" s="31" t="str">
        <f t="shared" si="1"/>
        <v>Kelp Farming</v>
      </c>
      <c r="G156" s="30" t="s">
        <v>820</v>
      </c>
      <c r="H156" s="30" t="s">
        <v>820</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1117</v>
      </c>
      <c r="T156" s="36" t="s">
        <v>1118</v>
      </c>
      <c r="U156" s="37" t="s">
        <v>822</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1119</v>
      </c>
      <c r="AK156" s="46" t="s">
        <v>1120</v>
      </c>
      <c r="AL156" s="42"/>
      <c r="AM156" s="43"/>
      <c r="AN156" s="44" t="s">
        <v>1121</v>
      </c>
      <c r="AO156" s="45" t="s">
        <v>1121</v>
      </c>
      <c r="AP156" s="44" t="s">
        <v>1122</v>
      </c>
      <c r="AQ156" s="45" t="s">
        <v>1123</v>
      </c>
      <c r="AR156" s="42"/>
      <c r="AS156" s="43"/>
      <c r="AT156" s="42"/>
      <c r="AU156" s="43"/>
      <c r="AV156" s="42" t="s">
        <v>940</v>
      </c>
      <c r="AW156" s="45" t="s">
        <v>941</v>
      </c>
      <c r="AX156" s="42" t="s">
        <v>1124</v>
      </c>
      <c r="AY156" s="43" t="s">
        <v>1125</v>
      </c>
      <c r="AZ156" s="42" t="s">
        <v>1126</v>
      </c>
      <c r="BA156" s="43" t="s">
        <v>1126</v>
      </c>
      <c r="BB156" s="42"/>
      <c r="BC156" s="43"/>
      <c r="BD156" s="42"/>
      <c r="BE156" s="43"/>
    </row>
    <row r="157" ht="42.0" hidden="1" customHeight="1">
      <c r="A157" s="28" t="s">
        <v>53</v>
      </c>
      <c r="B157" s="29" t="s">
        <v>163</v>
      </c>
      <c r="C157" s="29"/>
      <c r="D157" s="33"/>
      <c r="E157" s="30">
        <v>155.0</v>
      </c>
      <c r="F157" s="31" t="str">
        <f t="shared" si="1"/>
        <v>Lichen</v>
      </c>
      <c r="G157" s="30" t="s">
        <v>820</v>
      </c>
      <c r="H157" s="30" t="s">
        <v>820</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826</v>
      </c>
      <c r="U157" s="37" t="s">
        <v>822</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1127</v>
      </c>
      <c r="AK157" s="46" t="s">
        <v>1127</v>
      </c>
      <c r="AL157" s="42"/>
      <c r="AM157" s="43"/>
      <c r="AN157" s="44" t="s">
        <v>380</v>
      </c>
      <c r="AO157" s="45" t="s">
        <v>380</v>
      </c>
      <c r="AP157" s="44" t="s">
        <v>1070</v>
      </c>
      <c r="AQ157" s="45" t="s">
        <v>855</v>
      </c>
      <c r="AR157" s="42"/>
      <c r="AS157" s="45"/>
      <c r="AT157" s="42"/>
      <c r="AU157" s="45"/>
      <c r="AV157" s="42"/>
      <c r="AW157" s="45"/>
      <c r="AX157" s="42"/>
      <c r="AY157" s="45"/>
      <c r="AZ157" s="42"/>
      <c r="BA157" s="45"/>
      <c r="BB157" s="42"/>
      <c r="BC157" s="45"/>
      <c r="BD157" s="42"/>
      <c r="BE157" s="45"/>
    </row>
    <row r="158" ht="42.0" hidden="1" customHeight="1">
      <c r="A158" s="28" t="s">
        <v>53</v>
      </c>
      <c r="B158" s="29" t="s">
        <v>163</v>
      </c>
      <c r="C158" s="29"/>
      <c r="D158" s="33"/>
      <c r="E158" s="30">
        <v>156.0</v>
      </c>
      <c r="F158" s="31" t="str">
        <f t="shared" si="1"/>
        <v>Lightning Harvest</v>
      </c>
      <c r="G158" s="30" t="s">
        <v>820</v>
      </c>
      <c r="H158" s="30" t="s">
        <v>820</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1128</v>
      </c>
      <c r="U158" s="37" t="s">
        <v>822</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1129</v>
      </c>
      <c r="AK158" s="46" t="s">
        <v>1130</v>
      </c>
      <c r="AL158" s="42"/>
      <c r="AM158" s="43"/>
      <c r="AN158" s="44" t="s">
        <v>1131</v>
      </c>
      <c r="AO158" s="45" t="s">
        <v>1131</v>
      </c>
      <c r="AP158" s="44" t="s">
        <v>1132</v>
      </c>
      <c r="AQ158" s="45" t="s">
        <v>1133</v>
      </c>
      <c r="AR158" s="42"/>
      <c r="AS158" s="43"/>
      <c r="AT158" s="42"/>
      <c r="AU158" s="43"/>
      <c r="AV158" s="42"/>
      <c r="AW158" s="43"/>
      <c r="AX158" s="42"/>
      <c r="AY158" s="43"/>
      <c r="AZ158" s="42"/>
      <c r="BA158" s="43"/>
      <c r="BB158" s="42"/>
      <c r="BC158" s="43"/>
      <c r="BD158" s="42"/>
      <c r="BE158" s="43"/>
    </row>
    <row r="159" ht="42.0" hidden="1" customHeight="1">
      <c r="A159" s="28" t="s">
        <v>53</v>
      </c>
      <c r="B159" s="29" t="s">
        <v>163</v>
      </c>
      <c r="C159" s="29"/>
      <c r="D159" s="33"/>
      <c r="E159" s="30">
        <v>157.0</v>
      </c>
      <c r="F159" s="31" t="str">
        <f t="shared" si="1"/>
        <v>Low-Atmo Shields</v>
      </c>
      <c r="G159" s="30" t="s">
        <v>820</v>
      </c>
      <c r="H159" s="30" t="s">
        <v>820</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316</v>
      </c>
      <c r="T159" s="36" t="s">
        <v>1134</v>
      </c>
      <c r="U159" s="37" t="s">
        <v>822</v>
      </c>
      <c r="V159" s="29"/>
      <c r="W159" s="29"/>
      <c r="X159" s="37"/>
      <c r="Y159" s="37" t="s">
        <v>94</v>
      </c>
      <c r="Z159" s="37" t="s">
        <v>189</v>
      </c>
      <c r="AA159" s="37"/>
      <c r="AB159" s="29"/>
      <c r="AC159" s="31" t="str">
        <f t="array" ref="AC159">IFERROR(INDEX(params!$H:$H,MATCH($AB159,params!$G:$G,0)),"")</f>
        <v/>
      </c>
      <c r="AD159" s="51" t="s">
        <v>560</v>
      </c>
      <c r="AE159" s="32"/>
      <c r="AF159" s="29"/>
      <c r="AG159" s="4"/>
      <c r="AH159" s="4"/>
      <c r="AI159" s="31" t="str">
        <f t="shared" si="3"/>
        <v/>
      </c>
      <c r="AJ159" s="40" t="s">
        <v>1135</v>
      </c>
      <c r="AK159" s="46" t="s">
        <v>1136</v>
      </c>
      <c r="AL159" s="42"/>
      <c r="AM159" s="43"/>
      <c r="AN159" s="44" t="s">
        <v>1137</v>
      </c>
      <c r="AO159" s="45" t="s">
        <v>1137</v>
      </c>
      <c r="AP159" s="42" t="s">
        <v>1134</v>
      </c>
      <c r="AQ159" s="45" t="s">
        <v>1138</v>
      </c>
      <c r="AR159" s="42"/>
      <c r="AS159" s="43"/>
      <c r="AT159" s="42"/>
      <c r="AU159" s="43"/>
      <c r="AV159" s="42"/>
      <c r="AW159" s="43"/>
      <c r="AX159" s="42" t="s">
        <v>835</v>
      </c>
      <c r="AY159" s="43" t="s">
        <v>836</v>
      </c>
      <c r="AZ159" s="42" t="s">
        <v>271</v>
      </c>
      <c r="BA159" s="43" t="s">
        <v>271</v>
      </c>
      <c r="BB159" s="42"/>
      <c r="BC159" s="43"/>
      <c r="BD159" s="42"/>
      <c r="BE159" s="43"/>
    </row>
    <row r="160" ht="42.0" hidden="1" customHeight="1">
      <c r="A160" s="28" t="s">
        <v>53</v>
      </c>
      <c r="B160" s="29" t="s">
        <v>163</v>
      </c>
      <c r="C160" s="29"/>
      <c r="D160" s="33"/>
      <c r="E160" s="30">
        <v>158.0</v>
      </c>
      <c r="F160" s="31" t="str">
        <f t="shared" si="1"/>
        <v>Lunar Beam</v>
      </c>
      <c r="G160" s="30" t="s">
        <v>820</v>
      </c>
      <c r="H160" s="30" t="s">
        <v>820</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736</v>
      </c>
      <c r="T160" s="36" t="s">
        <v>1139</v>
      </c>
      <c r="U160" s="37" t="s">
        <v>822</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1140</v>
      </c>
      <c r="AK160" s="46" t="s">
        <v>1141</v>
      </c>
      <c r="AL160" s="42"/>
      <c r="AM160" s="43"/>
      <c r="AN160" s="44" t="s">
        <v>1142</v>
      </c>
      <c r="AO160" s="45" t="s">
        <v>1142</v>
      </c>
      <c r="AP160" s="42" t="s">
        <v>1139</v>
      </c>
      <c r="AQ160" s="45" t="s">
        <v>1143</v>
      </c>
      <c r="AR160" s="42"/>
      <c r="AS160" s="43"/>
      <c r="AT160" s="42"/>
      <c r="AU160" s="43"/>
      <c r="AV160" s="42"/>
      <c r="AW160" s="43"/>
      <c r="AX160" s="42" t="s">
        <v>736</v>
      </c>
      <c r="AY160" s="45" t="s">
        <v>730</v>
      </c>
      <c r="AZ160" s="42" t="s">
        <v>258</v>
      </c>
      <c r="BA160" s="45" t="s">
        <v>258</v>
      </c>
      <c r="BB160" s="42"/>
      <c r="BC160" s="43"/>
      <c r="BD160" s="42"/>
      <c r="BE160" s="43"/>
    </row>
    <row r="161" ht="42.0" hidden="1" customHeight="1">
      <c r="A161" s="28" t="s">
        <v>53</v>
      </c>
      <c r="B161" s="29" t="s">
        <v>163</v>
      </c>
      <c r="C161" s="29"/>
      <c r="D161" s="33"/>
      <c r="E161" s="30">
        <v>159.0</v>
      </c>
      <c r="F161" s="31" t="str">
        <f t="shared" si="1"/>
        <v>Mass Converter</v>
      </c>
      <c r="G161" s="30" t="s">
        <v>1097</v>
      </c>
      <c r="H161" s="30" t="s">
        <v>1097</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511</v>
      </c>
      <c r="T161" s="36" t="s">
        <v>1144</v>
      </c>
      <c r="U161" s="37" t="s">
        <v>1019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1145</v>
      </c>
      <c r="AK161" s="46" t="s">
        <v>1146</v>
      </c>
      <c r="AL161" s="42"/>
      <c r="AM161" s="43"/>
      <c r="AN161" s="44" t="s">
        <v>1147</v>
      </c>
      <c r="AO161" s="45" t="s">
        <v>1147</v>
      </c>
      <c r="AP161" s="44" t="s">
        <v>1148</v>
      </c>
      <c r="AQ161" s="45" t="s">
        <v>1149</v>
      </c>
      <c r="AR161" s="42"/>
      <c r="AS161" s="43"/>
      <c r="AT161" s="42"/>
      <c r="AU161" s="43"/>
      <c r="AV161" s="42"/>
      <c r="AW161" s="43"/>
      <c r="AX161" s="42" t="s">
        <v>511</v>
      </c>
      <c r="AY161" s="43"/>
      <c r="AZ161" s="42" t="s">
        <v>731</v>
      </c>
      <c r="BA161" s="43"/>
      <c r="BB161" s="42"/>
      <c r="BC161" s="43"/>
      <c r="BD161" s="42"/>
      <c r="BE161" s="43"/>
    </row>
    <row r="162" ht="42.0" hidden="1" customHeight="1">
      <c r="A162" s="28" t="s">
        <v>53</v>
      </c>
      <c r="B162" s="29" t="s">
        <v>163</v>
      </c>
      <c r="C162" s="29"/>
      <c r="D162" s="33"/>
      <c r="E162" s="30">
        <v>160.0</v>
      </c>
      <c r="F162" s="31" t="str">
        <f t="shared" si="1"/>
        <v>Medical Lab</v>
      </c>
      <c r="G162" s="30" t="s">
        <v>820</v>
      </c>
      <c r="H162" s="30" t="s">
        <v>820</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1150</v>
      </c>
      <c r="U162" s="37" t="s">
        <v>822</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1151</v>
      </c>
      <c r="AK162" s="46" t="s">
        <v>1152</v>
      </c>
      <c r="AL162" s="42"/>
      <c r="AM162" s="43"/>
      <c r="AN162" s="44" t="s">
        <v>1153</v>
      </c>
      <c r="AO162" s="45" t="s">
        <v>1153</v>
      </c>
      <c r="AP162" s="44" t="s">
        <v>1154</v>
      </c>
      <c r="AQ162" s="45" t="s">
        <v>1155</v>
      </c>
      <c r="AR162" s="42"/>
      <c r="AS162" s="43"/>
      <c r="AT162" s="42"/>
      <c r="AU162" s="43"/>
      <c r="AV162" s="42"/>
      <c r="AW162" s="43"/>
      <c r="AX162" s="42"/>
      <c r="AY162" s="43"/>
      <c r="AZ162" s="42"/>
      <c r="BA162" s="43"/>
      <c r="BB162" s="42"/>
      <c r="BC162" s="43"/>
      <c r="BD162" s="42"/>
      <c r="BE162" s="43"/>
    </row>
    <row r="163" ht="42.0" hidden="1" customHeight="1">
      <c r="A163" s="28" t="s">
        <v>53</v>
      </c>
      <c r="B163" s="29" t="s">
        <v>163</v>
      </c>
      <c r="C163" s="29"/>
      <c r="D163" s="33"/>
      <c r="E163" s="30">
        <v>161.0</v>
      </c>
      <c r="F163" s="31" t="str">
        <f t="shared" si="1"/>
        <v>Methane from Titan</v>
      </c>
      <c r="G163" s="30" t="s">
        <v>820</v>
      </c>
      <c r="H163" s="30" t="s">
        <v>820</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316</v>
      </c>
      <c r="T163" s="36" t="s">
        <v>1156</v>
      </c>
      <c r="U163" s="37" t="s">
        <v>822</v>
      </c>
      <c r="V163" s="29"/>
      <c r="W163" s="37"/>
      <c r="X163" s="37"/>
      <c r="Y163" s="37" t="s">
        <v>94</v>
      </c>
      <c r="Z163" s="37" t="s">
        <v>189</v>
      </c>
      <c r="AA163" s="37"/>
      <c r="AB163" s="29"/>
      <c r="AC163" s="31" t="str">
        <f t="array" ref="AC163">IFERROR(INDEX(params!$H:$H,MATCH($AB163,params!$G:$G,0)),"")</f>
        <v/>
      </c>
      <c r="AD163" s="51" t="s">
        <v>560</v>
      </c>
      <c r="AE163" s="32"/>
      <c r="AF163" s="29"/>
      <c r="AG163" s="29"/>
      <c r="AH163" s="29"/>
      <c r="AI163" s="31" t="str">
        <f t="shared" si="3"/>
        <v/>
      </c>
      <c r="AJ163" s="40" t="s">
        <v>1157</v>
      </c>
      <c r="AK163" s="46" t="s">
        <v>1158</v>
      </c>
      <c r="AL163" s="42"/>
      <c r="AM163" s="43"/>
      <c r="AN163" s="44" t="s">
        <v>1159</v>
      </c>
      <c r="AO163" s="45" t="s">
        <v>1159</v>
      </c>
      <c r="AP163" s="44" t="s">
        <v>1160</v>
      </c>
      <c r="AQ163" s="45" t="s">
        <v>1161</v>
      </c>
      <c r="AR163" s="42"/>
      <c r="AS163" s="45"/>
      <c r="AT163" s="42"/>
      <c r="AU163" s="45"/>
      <c r="AV163" s="42"/>
      <c r="AW163" s="45"/>
      <c r="AX163" s="42" t="s">
        <v>835</v>
      </c>
      <c r="AY163" s="45" t="s">
        <v>836</v>
      </c>
      <c r="AZ163" s="42" t="s">
        <v>271</v>
      </c>
      <c r="BA163" s="45" t="s">
        <v>271</v>
      </c>
      <c r="BB163" s="42"/>
      <c r="BC163" s="45"/>
      <c r="BD163" s="42"/>
      <c r="BE163" s="45"/>
    </row>
    <row r="164" ht="42.0" hidden="1" customHeight="1">
      <c r="A164" s="28" t="s">
        <v>53</v>
      </c>
      <c r="B164" s="29" t="s">
        <v>163</v>
      </c>
      <c r="C164" s="29"/>
      <c r="D164" s="33"/>
      <c r="E164" s="30">
        <v>162.0</v>
      </c>
      <c r="F164" s="31" t="str">
        <f t="shared" si="1"/>
        <v>Micro-Mills</v>
      </c>
      <c r="G164" s="30" t="s">
        <v>1097</v>
      </c>
      <c r="H164" s="30" t="s">
        <v>1097</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1162</v>
      </c>
      <c r="U164" s="37" t="s">
        <v>1019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1163</v>
      </c>
      <c r="AK164" s="46" t="s">
        <v>1164</v>
      </c>
      <c r="AL164" s="42"/>
      <c r="AM164" s="43"/>
      <c r="AN164" s="44" t="s">
        <v>1101</v>
      </c>
      <c r="AO164" s="45" t="s">
        <v>1101</v>
      </c>
      <c r="AP164" s="44" t="s">
        <v>1165</v>
      </c>
      <c r="AQ164" s="45" t="s">
        <v>1102</v>
      </c>
      <c r="AR164" s="42"/>
      <c r="AS164" s="43"/>
      <c r="AT164" s="42"/>
      <c r="AU164" s="43"/>
      <c r="AV164" s="42"/>
      <c r="AW164" s="43"/>
      <c r="AX164" s="42"/>
      <c r="AY164" s="43"/>
      <c r="AZ164" s="42"/>
      <c r="BA164" s="43"/>
      <c r="BB164" s="42"/>
      <c r="BC164" s="43"/>
      <c r="BD164" s="42"/>
      <c r="BE164" s="43"/>
    </row>
    <row r="165" ht="42.0" hidden="1" customHeight="1">
      <c r="A165" s="28" t="s">
        <v>53</v>
      </c>
      <c r="B165" s="29" t="s">
        <v>163</v>
      </c>
      <c r="C165" s="29"/>
      <c r="D165" s="33"/>
      <c r="E165" s="30">
        <v>163.0</v>
      </c>
      <c r="F165" s="31" t="str">
        <f t="shared" si="1"/>
        <v>Microprocessors</v>
      </c>
      <c r="G165" s="30" t="s">
        <v>820</v>
      </c>
      <c r="H165" s="30" t="s">
        <v>820</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1166</v>
      </c>
      <c r="U165" s="37" t="s">
        <v>822</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1167</v>
      </c>
      <c r="AK165" s="46" t="s">
        <v>1168</v>
      </c>
      <c r="AL165" s="42"/>
      <c r="AM165" s="43"/>
      <c r="AN165" s="44" t="s">
        <v>953</v>
      </c>
      <c r="AO165" s="45" t="s">
        <v>953</v>
      </c>
      <c r="AP165" s="44" t="s">
        <v>1053</v>
      </c>
      <c r="AQ165" s="45" t="s">
        <v>1054</v>
      </c>
      <c r="AR165" s="44"/>
      <c r="AS165" s="45"/>
      <c r="AT165" s="44"/>
      <c r="AU165" s="45"/>
      <c r="AV165" s="44" t="s">
        <v>1169</v>
      </c>
      <c r="AW165" s="45" t="s">
        <v>1170</v>
      </c>
      <c r="AX165" s="44"/>
      <c r="AY165" s="45"/>
      <c r="AZ165" s="44"/>
      <c r="BA165" s="45"/>
      <c r="BB165" s="44"/>
      <c r="BC165" s="45"/>
      <c r="BD165" s="44"/>
      <c r="BE165" s="45"/>
    </row>
    <row r="166" ht="42.0" hidden="1"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929</v>
      </c>
      <c r="U166" s="37" t="s">
        <v>864</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1171</v>
      </c>
      <c r="AK166" s="46" t="s">
        <v>1172</v>
      </c>
      <c r="AL166" s="42"/>
      <c r="AM166" s="43"/>
      <c r="AN166" s="44" t="s">
        <v>932</v>
      </c>
      <c r="AO166" s="45" t="s">
        <v>932</v>
      </c>
      <c r="AP166" s="44" t="s">
        <v>933</v>
      </c>
      <c r="AQ166" s="45" t="s">
        <v>1173</v>
      </c>
      <c r="AR166" s="42"/>
      <c r="AS166" s="43"/>
      <c r="AT166" s="42"/>
      <c r="AU166" s="43"/>
      <c r="AV166" s="42"/>
      <c r="AW166" s="43"/>
      <c r="AX166" s="42"/>
      <c r="AY166" s="43"/>
      <c r="AZ166" s="42"/>
      <c r="BA166" s="43"/>
      <c r="BB166" s="42"/>
      <c r="BC166" s="43"/>
      <c r="BD166" s="42"/>
      <c r="BE166" s="43"/>
    </row>
    <row r="167" ht="42.0" hidden="1" customHeight="1">
      <c r="A167" s="28" t="s">
        <v>53</v>
      </c>
      <c r="B167" s="29" t="s">
        <v>163</v>
      </c>
      <c r="C167" s="29"/>
      <c r="D167" s="33"/>
      <c r="E167" s="30">
        <v>165.0</v>
      </c>
      <c r="F167" s="31" t="str">
        <f t="shared" si="1"/>
        <v>Miranda Resort</v>
      </c>
      <c r="G167" s="30" t="s">
        <v>820</v>
      </c>
      <c r="H167" s="30" t="s">
        <v>820</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945</v>
      </c>
      <c r="U167" s="37" t="s">
        <v>822</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1174</v>
      </c>
      <c r="AK167" s="46" t="s">
        <v>1175</v>
      </c>
      <c r="AL167" s="42"/>
      <c r="AM167" s="43"/>
      <c r="AN167" s="44" t="s">
        <v>1176</v>
      </c>
      <c r="AO167" s="45" t="s">
        <v>1176</v>
      </c>
      <c r="AP167" s="44" t="s">
        <v>948</v>
      </c>
      <c r="AQ167" s="45" t="s">
        <v>949</v>
      </c>
      <c r="AR167" s="42"/>
      <c r="AS167" s="43"/>
      <c r="AT167" s="42"/>
      <c r="AU167" s="43"/>
      <c r="AV167" s="42"/>
      <c r="AW167" s="43"/>
      <c r="AX167" s="42"/>
      <c r="AY167" s="43"/>
      <c r="AZ167" s="42"/>
      <c r="BA167" s="43"/>
      <c r="BB167" s="42"/>
      <c r="BC167" s="43"/>
      <c r="BD167" s="42"/>
      <c r="BE167" s="43"/>
    </row>
    <row r="168" ht="42.0" hidden="1" customHeight="1">
      <c r="A168" s="28" t="s">
        <v>53</v>
      </c>
      <c r="B168" s="29" t="s">
        <v>163</v>
      </c>
      <c r="C168" s="29"/>
      <c r="D168" s="33"/>
      <c r="E168" s="30">
        <v>166.0</v>
      </c>
      <c r="F168" s="31" t="str">
        <f t="shared" si="1"/>
        <v>Mohole Area</v>
      </c>
      <c r="G168" s="30" t="s">
        <v>820</v>
      </c>
      <c r="H168" s="30" t="s">
        <v>820</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1139</v>
      </c>
      <c r="U168" s="37" t="s">
        <v>822</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1177</v>
      </c>
      <c r="AK168" s="46" t="s">
        <v>1178</v>
      </c>
      <c r="AL168" s="42"/>
      <c r="AM168" s="43"/>
      <c r="AN168" s="44" t="s">
        <v>1142</v>
      </c>
      <c r="AO168" s="45" t="s">
        <v>1142</v>
      </c>
      <c r="AP168" s="42" t="s">
        <v>1139</v>
      </c>
      <c r="AQ168" s="45" t="s">
        <v>1143</v>
      </c>
      <c r="AR168" s="42"/>
      <c r="AS168" s="43"/>
      <c r="AT168" s="42"/>
      <c r="AU168" s="43"/>
      <c r="AV168" s="42"/>
      <c r="AW168" s="43"/>
      <c r="AX168" s="42"/>
      <c r="AY168" s="43"/>
      <c r="AZ168" s="42"/>
      <c r="BA168" s="43"/>
      <c r="BB168" s="42"/>
      <c r="BC168" s="43"/>
      <c r="BD168" s="42"/>
      <c r="BE168" s="43"/>
    </row>
    <row r="169" ht="42.0" hidden="1" customHeight="1">
      <c r="A169" s="28" t="s">
        <v>53</v>
      </c>
      <c r="B169" s="29" t="s">
        <v>163</v>
      </c>
      <c r="C169" s="29"/>
      <c r="D169" s="33"/>
      <c r="E169" s="30">
        <v>167.0</v>
      </c>
      <c r="F169" s="31" t="str">
        <f t="shared" si="1"/>
        <v>Monocultures</v>
      </c>
      <c r="G169" s="30" t="s">
        <v>820</v>
      </c>
      <c r="H169" s="30" t="s">
        <v>820</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736</v>
      </c>
      <c r="T169" s="36" t="s">
        <v>845</v>
      </c>
      <c r="U169" s="37" t="s">
        <v>822</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1179</v>
      </c>
      <c r="AK169" s="46" t="s">
        <v>1180</v>
      </c>
      <c r="AL169" s="42"/>
      <c r="AM169" s="43"/>
      <c r="AN169" s="44" t="s">
        <v>848</v>
      </c>
      <c r="AO169" s="45" t="s">
        <v>848</v>
      </c>
      <c r="AP169" s="42" t="s">
        <v>845</v>
      </c>
      <c r="AQ169" s="45" t="s">
        <v>849</v>
      </c>
      <c r="AR169" s="42"/>
      <c r="AS169" s="43"/>
      <c r="AT169" s="42"/>
      <c r="AU169" s="43"/>
      <c r="AV169" s="42"/>
      <c r="AW169" s="43"/>
      <c r="AX169" s="42" t="s">
        <v>736</v>
      </c>
      <c r="AY169" s="45" t="s">
        <v>742</v>
      </c>
      <c r="AZ169" s="42" t="s">
        <v>258</v>
      </c>
      <c r="BA169" s="45" t="s">
        <v>258</v>
      </c>
      <c r="BB169" s="42"/>
      <c r="BC169" s="43"/>
      <c r="BD169" s="42"/>
      <c r="BE169" s="43"/>
    </row>
    <row r="170" ht="42.0" hidden="1" customHeight="1">
      <c r="A170" s="28" t="s">
        <v>53</v>
      </c>
      <c r="B170" s="29" t="s">
        <v>163</v>
      </c>
      <c r="C170" s="29"/>
      <c r="D170" s="28"/>
      <c r="E170" s="30">
        <v>168.0</v>
      </c>
      <c r="F170" s="31" t="str">
        <f t="shared" si="1"/>
        <v>Moss</v>
      </c>
      <c r="G170" s="30" t="s">
        <v>820</v>
      </c>
      <c r="H170" s="30" t="s">
        <v>820</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1181</v>
      </c>
      <c r="T170" s="36" t="s">
        <v>826</v>
      </c>
      <c r="U170" s="37" t="s">
        <v>822</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1182</v>
      </c>
      <c r="AK170" s="46" t="s">
        <v>1183</v>
      </c>
      <c r="AL170" s="42"/>
      <c r="AM170" s="43"/>
      <c r="AN170" s="44" t="s">
        <v>380</v>
      </c>
      <c r="AO170" s="45" t="s">
        <v>380</v>
      </c>
      <c r="AP170" s="42" t="s">
        <v>826</v>
      </c>
      <c r="AQ170" s="45" t="s">
        <v>829</v>
      </c>
      <c r="AR170" s="42"/>
      <c r="AS170" s="43"/>
      <c r="AT170" s="42"/>
      <c r="AU170" s="43"/>
      <c r="AV170" s="42"/>
      <c r="AW170" s="43"/>
      <c r="AX170" s="42" t="s">
        <v>1181</v>
      </c>
      <c r="AY170" s="45" t="s">
        <v>1184</v>
      </c>
      <c r="AZ170" s="42" t="s">
        <v>1185</v>
      </c>
      <c r="BA170" s="45" t="s">
        <v>1185</v>
      </c>
      <c r="BB170" s="42"/>
      <c r="BC170" s="43"/>
      <c r="BD170" s="42"/>
      <c r="BE170" s="43"/>
    </row>
    <row r="171" ht="42.0" hidden="1" customHeight="1">
      <c r="A171" s="28" t="s">
        <v>53</v>
      </c>
      <c r="B171" s="29" t="s">
        <v>163</v>
      </c>
      <c r="C171" s="29"/>
      <c r="D171" s="33"/>
      <c r="E171" s="30">
        <v>169.0</v>
      </c>
      <c r="F171" s="31" t="str">
        <f t="shared" si="1"/>
        <v>Natural Preserve</v>
      </c>
      <c r="G171" s="30" t="s">
        <v>820</v>
      </c>
      <c r="H171" s="30" t="s">
        <v>820</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316</v>
      </c>
      <c r="T171" s="36" t="s">
        <v>1002</v>
      </c>
      <c r="U171" s="37" t="s">
        <v>822</v>
      </c>
      <c r="V171" s="29"/>
      <c r="W171" s="29"/>
      <c r="X171" s="37"/>
      <c r="Y171" s="37" t="s">
        <v>94</v>
      </c>
      <c r="Z171" s="37" t="s">
        <v>189</v>
      </c>
      <c r="AA171" s="37"/>
      <c r="AB171" s="29"/>
      <c r="AC171" s="31" t="str">
        <f t="array" ref="AC171">IFERROR(INDEX(params!$H:$H,MATCH($AB171,params!$G:$G,0)),"")</f>
        <v/>
      </c>
      <c r="AD171" s="51" t="s">
        <v>560</v>
      </c>
      <c r="AE171" s="32"/>
      <c r="AF171" s="29"/>
      <c r="AG171" s="4"/>
      <c r="AH171" s="4"/>
      <c r="AI171" s="31" t="str">
        <f t="shared" si="3"/>
        <v/>
      </c>
      <c r="AJ171" s="40" t="s">
        <v>1186</v>
      </c>
      <c r="AK171" s="46" t="s">
        <v>1187</v>
      </c>
      <c r="AL171" s="42"/>
      <c r="AM171" s="43"/>
      <c r="AN171" s="44" t="s">
        <v>1001</v>
      </c>
      <c r="AO171" s="45" t="s">
        <v>1001</v>
      </c>
      <c r="AP171" s="42" t="s">
        <v>1002</v>
      </c>
      <c r="AQ171" s="45" t="s">
        <v>1003</v>
      </c>
      <c r="AR171" s="42"/>
      <c r="AS171" s="43"/>
      <c r="AT171" s="42"/>
      <c r="AU171" s="43"/>
      <c r="AV171" s="42"/>
      <c r="AW171" s="43"/>
      <c r="AX171" s="42" t="s">
        <v>835</v>
      </c>
      <c r="AY171" s="43" t="s">
        <v>836</v>
      </c>
      <c r="AZ171" s="42" t="s">
        <v>271</v>
      </c>
      <c r="BA171" s="43" t="s">
        <v>271</v>
      </c>
      <c r="BB171" s="42"/>
      <c r="BC171" s="43"/>
      <c r="BD171" s="42"/>
      <c r="BE171" s="43"/>
    </row>
    <row r="172" ht="42.0" hidden="1" customHeight="1">
      <c r="A172" s="28" t="s">
        <v>53</v>
      </c>
      <c r="B172" s="29" t="s">
        <v>163</v>
      </c>
      <c r="C172" s="29"/>
      <c r="D172" s="33"/>
      <c r="E172" s="30">
        <v>170.0</v>
      </c>
      <c r="F172" s="31" t="str">
        <f t="shared" si="1"/>
        <v>New Portfolios</v>
      </c>
      <c r="G172" s="30" t="s">
        <v>820</v>
      </c>
      <c r="H172" s="30" t="s">
        <v>820</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1188</v>
      </c>
      <c r="U172" s="37" t="s">
        <v>822</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1189</v>
      </c>
      <c r="AK172" s="46" t="s">
        <v>1190</v>
      </c>
      <c r="AL172" s="42"/>
      <c r="AM172" s="43"/>
      <c r="AN172" s="44" t="s">
        <v>1191</v>
      </c>
      <c r="AO172" s="45" t="s">
        <v>1191</v>
      </c>
      <c r="AP172" s="42" t="s">
        <v>1188</v>
      </c>
      <c r="AQ172" s="45" t="s">
        <v>1192</v>
      </c>
      <c r="AR172" s="42"/>
      <c r="AS172" s="43"/>
      <c r="AT172" s="42"/>
      <c r="AU172" s="43"/>
      <c r="AV172" s="42"/>
      <c r="AW172" s="43"/>
      <c r="AX172" s="42"/>
      <c r="AY172" s="43"/>
      <c r="AZ172" s="42"/>
      <c r="BA172" s="43"/>
      <c r="BB172" s="42"/>
      <c r="BC172" s="43"/>
      <c r="BD172" s="42"/>
      <c r="BE172" s="43"/>
    </row>
    <row r="173" ht="42.0" hidden="1" customHeight="1">
      <c r="A173" s="28" t="s">
        <v>53</v>
      </c>
      <c r="B173" s="29" t="s">
        <v>163</v>
      </c>
      <c r="C173" s="29"/>
      <c r="D173" s="33"/>
      <c r="E173" s="30">
        <v>171.0</v>
      </c>
      <c r="F173" s="31" t="str">
        <f t="shared" si="1"/>
        <v>Nitrophilic Moss</v>
      </c>
      <c r="G173" s="30" t="s">
        <v>820</v>
      </c>
      <c r="H173" s="30" t="s">
        <v>820</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845</v>
      </c>
      <c r="U173" s="37" t="s">
        <v>822</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1193</v>
      </c>
      <c r="AK173" s="46" t="s">
        <v>1194</v>
      </c>
      <c r="AL173" s="42"/>
      <c r="AM173" s="43"/>
      <c r="AN173" s="44" t="s">
        <v>848</v>
      </c>
      <c r="AO173" s="45" t="s">
        <v>848</v>
      </c>
      <c r="AP173" s="44" t="s">
        <v>1195</v>
      </c>
      <c r="AQ173" s="45" t="s">
        <v>1196</v>
      </c>
      <c r="AR173" s="42"/>
      <c r="AS173" s="45"/>
      <c r="AT173" s="42"/>
      <c r="AU173" s="45"/>
      <c r="AV173" s="42"/>
      <c r="AW173" s="45"/>
      <c r="AX173" s="42"/>
      <c r="AY173" s="45"/>
      <c r="AZ173" s="42"/>
      <c r="BA173" s="45"/>
      <c r="BB173" s="42"/>
      <c r="BC173" s="45"/>
      <c r="BD173" s="42"/>
      <c r="BE173" s="45"/>
    </row>
    <row r="174" ht="42.0" hidden="1" customHeight="1">
      <c r="A174" s="28" t="s">
        <v>53</v>
      </c>
      <c r="B174" s="29" t="s">
        <v>163</v>
      </c>
      <c r="C174" s="29"/>
      <c r="D174" s="33"/>
      <c r="E174" s="30">
        <v>172.0</v>
      </c>
      <c r="F174" s="31" t="str">
        <f t="shared" si="1"/>
        <v>Noctis Farming</v>
      </c>
      <c r="G174" s="30" t="s">
        <v>820</v>
      </c>
      <c r="H174" s="30" t="s">
        <v>820</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1197</v>
      </c>
      <c r="U174" s="37" t="s">
        <v>822</v>
      </c>
      <c r="V174" s="29"/>
      <c r="W174" s="29"/>
      <c r="X174" s="37"/>
      <c r="Y174" s="37" t="s">
        <v>105</v>
      </c>
      <c r="Z174" s="37" t="s">
        <v>189</v>
      </c>
      <c r="AA174" s="37"/>
      <c r="AB174" s="29"/>
      <c r="AC174" s="31" t="str">
        <f t="array" ref="AC174">IFERROR(INDEX(params!$H:$H,MATCH($AB174,params!$G:$G,0)),"")</f>
        <v/>
      </c>
      <c r="AD174" s="51" t="s">
        <v>560</v>
      </c>
      <c r="AE174" s="32"/>
      <c r="AF174" s="29"/>
      <c r="AG174" s="4"/>
      <c r="AH174" s="4"/>
      <c r="AI174" s="31" t="str">
        <f t="shared" si="3"/>
        <v/>
      </c>
      <c r="AJ174" s="40" t="s">
        <v>1198</v>
      </c>
      <c r="AK174" s="46" t="s">
        <v>1199</v>
      </c>
      <c r="AL174" s="42"/>
      <c r="AM174" s="43"/>
      <c r="AN174" s="44" t="s">
        <v>380</v>
      </c>
      <c r="AO174" s="45" t="s">
        <v>380</v>
      </c>
      <c r="AP174" s="44" t="s">
        <v>826</v>
      </c>
      <c r="AQ174" s="45" t="s">
        <v>829</v>
      </c>
      <c r="AR174" s="42"/>
      <c r="AS174" s="43"/>
      <c r="AT174" s="42"/>
      <c r="AU174" s="43"/>
      <c r="AV174" s="42" t="s">
        <v>940</v>
      </c>
      <c r="AW174" s="45" t="s">
        <v>941</v>
      </c>
      <c r="AX174" s="42" t="s">
        <v>942</v>
      </c>
      <c r="AY174" s="45" t="s">
        <v>226</v>
      </c>
      <c r="AZ174" s="42" t="s">
        <v>227</v>
      </c>
      <c r="BA174" s="45" t="s">
        <v>227</v>
      </c>
      <c r="BB174" s="42"/>
      <c r="BC174" s="43"/>
      <c r="BD174" s="42"/>
      <c r="BE174" s="43"/>
    </row>
    <row r="175" ht="42.0" hidden="1" customHeight="1">
      <c r="A175" s="28" t="s">
        <v>53</v>
      </c>
      <c r="B175" s="29" t="s">
        <v>163</v>
      </c>
      <c r="C175" s="29"/>
      <c r="D175" s="33"/>
      <c r="E175" s="30">
        <v>173.0</v>
      </c>
      <c r="F175" s="31" t="str">
        <f t="shared" si="1"/>
        <v>Nuclear Plants</v>
      </c>
      <c r="G175" s="30" t="s">
        <v>820</v>
      </c>
      <c r="H175" s="30" t="s">
        <v>820</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1200</v>
      </c>
      <c r="U175" s="37" t="s">
        <v>822</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1201</v>
      </c>
      <c r="AK175" s="46" t="s">
        <v>1202</v>
      </c>
      <c r="AL175" s="42"/>
      <c r="AM175" s="43"/>
      <c r="AN175" s="44" t="s">
        <v>1203</v>
      </c>
      <c r="AO175" s="45" t="s">
        <v>1203</v>
      </c>
      <c r="AP175" s="42" t="s">
        <v>1200</v>
      </c>
      <c r="AQ175" s="45" t="s">
        <v>1204</v>
      </c>
      <c r="AR175" s="42"/>
      <c r="AS175" s="43"/>
      <c r="AT175" s="42"/>
      <c r="AU175" s="43"/>
      <c r="AV175" s="42"/>
      <c r="AW175" s="43"/>
      <c r="AX175" s="42"/>
      <c r="AY175" s="43"/>
      <c r="AZ175" s="42"/>
      <c r="BA175" s="43"/>
      <c r="BB175" s="42"/>
      <c r="BC175" s="43"/>
      <c r="BD175" s="42"/>
      <c r="BE175" s="43"/>
    </row>
    <row r="176" ht="42.0" hidden="1" customHeight="1">
      <c r="A176" s="28" t="s">
        <v>53</v>
      </c>
      <c r="B176" s="29" t="s">
        <v>163</v>
      </c>
      <c r="C176" s="29"/>
      <c r="D176" s="33"/>
      <c r="E176" s="30">
        <v>174.0</v>
      </c>
      <c r="F176" s="31" t="str">
        <f t="shared" si="1"/>
        <v>Power Grid</v>
      </c>
      <c r="G176" s="30" t="s">
        <v>820</v>
      </c>
      <c r="H176" s="30" t="s">
        <v>820</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1205</v>
      </c>
      <c r="U176" s="37" t="s">
        <v>822</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1206</v>
      </c>
      <c r="AK176" s="46" t="s">
        <v>1207</v>
      </c>
      <c r="AL176" s="42"/>
      <c r="AM176" s="43"/>
      <c r="AN176" s="44" t="s">
        <v>1208</v>
      </c>
      <c r="AO176" s="45" t="s">
        <v>1208</v>
      </c>
      <c r="AP176" s="44" t="s">
        <v>1209</v>
      </c>
      <c r="AQ176" s="45" t="s">
        <v>1210</v>
      </c>
      <c r="AR176" s="42"/>
      <c r="AS176" s="43"/>
      <c r="AT176" s="42"/>
      <c r="AU176" s="43"/>
      <c r="AV176" s="42"/>
      <c r="AW176" s="43"/>
      <c r="AX176" s="42"/>
      <c r="AY176" s="43"/>
      <c r="AZ176" s="42"/>
      <c r="BA176" s="43"/>
      <c r="BB176" s="42"/>
      <c r="BC176" s="43"/>
      <c r="BD176" s="42"/>
      <c r="BE176" s="43"/>
    </row>
    <row r="177" ht="42.0" hidden="1" customHeight="1">
      <c r="A177" s="28" t="s">
        <v>53</v>
      </c>
      <c r="B177" s="29" t="s">
        <v>163</v>
      </c>
      <c r="C177" s="29"/>
      <c r="D177" s="33"/>
      <c r="E177" s="30">
        <v>175.0</v>
      </c>
      <c r="F177" s="31" t="str">
        <f t="shared" si="1"/>
        <v>Power Plant</v>
      </c>
      <c r="G177" s="30" t="s">
        <v>820</v>
      </c>
      <c r="H177" s="30" t="s">
        <v>820</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921</v>
      </c>
      <c r="U177" s="37" t="s">
        <v>822</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1211</v>
      </c>
      <c r="AK177" s="46" t="s">
        <v>1212</v>
      </c>
      <c r="AL177" s="42"/>
      <c r="AM177" s="43"/>
      <c r="AN177" s="44" t="s">
        <v>920</v>
      </c>
      <c r="AO177" s="45" t="s">
        <v>920</v>
      </c>
      <c r="AP177" s="44" t="s">
        <v>921</v>
      </c>
      <c r="AQ177" s="45" t="s">
        <v>1213</v>
      </c>
      <c r="AR177" s="42"/>
      <c r="AS177" s="45"/>
      <c r="AT177" s="42"/>
      <c r="AU177" s="45"/>
      <c r="AV177" s="42"/>
      <c r="AW177" s="45"/>
      <c r="AX177" s="42"/>
      <c r="AY177" s="45"/>
      <c r="AZ177" s="42"/>
      <c r="BA177" s="45"/>
      <c r="BB177" s="42"/>
      <c r="BC177" s="45"/>
      <c r="BD177" s="42"/>
      <c r="BE177" s="45"/>
    </row>
    <row r="178" ht="42.0" hidden="1" customHeight="1">
      <c r="A178" s="28" t="s">
        <v>53</v>
      </c>
      <c r="B178" s="29" t="s">
        <v>163</v>
      </c>
      <c r="C178" s="29"/>
      <c r="D178" s="33"/>
      <c r="E178" s="30">
        <v>176.0</v>
      </c>
      <c r="F178" s="31" t="str">
        <f t="shared" si="1"/>
        <v>Power Supply Consortium</v>
      </c>
      <c r="G178" s="30" t="s">
        <v>820</v>
      </c>
      <c r="H178" s="30" t="s">
        <v>820</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1214</v>
      </c>
      <c r="U178" s="37" t="s">
        <v>822</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1215</v>
      </c>
      <c r="AK178" s="46" t="s">
        <v>1216</v>
      </c>
      <c r="AL178" s="42"/>
      <c r="AM178" s="43"/>
      <c r="AN178" s="44" t="s">
        <v>1217</v>
      </c>
      <c r="AO178" s="45" t="s">
        <v>1217</v>
      </c>
      <c r="AP178" s="42" t="s">
        <v>1214</v>
      </c>
      <c r="AQ178" s="45" t="s">
        <v>1218</v>
      </c>
      <c r="AR178" s="42"/>
      <c r="AS178" s="43"/>
      <c r="AT178" s="42"/>
      <c r="AU178" s="43"/>
      <c r="AV178" s="42"/>
      <c r="AW178" s="43"/>
      <c r="AX178" s="42"/>
      <c r="AY178" s="43"/>
      <c r="AZ178" s="42"/>
      <c r="BA178" s="43"/>
      <c r="BB178" s="42"/>
      <c r="BC178" s="43"/>
      <c r="BD178" s="42"/>
      <c r="BE178" s="43"/>
    </row>
    <row r="179" ht="42.0" hidden="1" customHeight="1">
      <c r="A179" s="28" t="s">
        <v>53</v>
      </c>
      <c r="B179" s="29" t="s">
        <v>163</v>
      </c>
      <c r="C179" s="29"/>
      <c r="D179" s="33"/>
      <c r="E179" s="30">
        <v>177.0</v>
      </c>
      <c r="F179" s="31" t="str">
        <f t="shared" si="1"/>
        <v>Protected Valley</v>
      </c>
      <c r="G179" s="30" t="s">
        <v>820</v>
      </c>
      <c r="H179" s="30" t="s">
        <v>820</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1219</v>
      </c>
      <c r="U179" s="37" t="s">
        <v>822</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1220</v>
      </c>
      <c r="AK179" s="46" t="s">
        <v>1221</v>
      </c>
      <c r="AL179" s="42"/>
      <c r="AM179" s="43"/>
      <c r="AN179" s="44" t="s">
        <v>1001</v>
      </c>
      <c r="AO179" s="45" t="s">
        <v>1001</v>
      </c>
      <c r="AP179" s="44" t="s">
        <v>1002</v>
      </c>
      <c r="AQ179" s="45" t="s">
        <v>1222</v>
      </c>
      <c r="AR179" s="42"/>
      <c r="AS179" s="43"/>
      <c r="AT179" s="42"/>
      <c r="AU179" s="43"/>
      <c r="AV179" s="42" t="s">
        <v>767</v>
      </c>
      <c r="AW179" s="45" t="s">
        <v>770</v>
      </c>
      <c r="AX179" s="42"/>
      <c r="AY179" s="43"/>
      <c r="AZ179" s="42"/>
      <c r="BA179" s="43"/>
      <c r="BB179" s="42"/>
      <c r="BC179" s="43"/>
      <c r="BD179" s="42"/>
      <c r="BE179" s="43"/>
    </row>
    <row r="180" ht="42.0" hidden="1"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1042</v>
      </c>
      <c r="T180" s="36" t="s">
        <v>950</v>
      </c>
      <c r="U180" s="37" t="s">
        <v>822</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1223</v>
      </c>
      <c r="AK180" s="46" t="s">
        <v>1224</v>
      </c>
      <c r="AL180" s="42"/>
      <c r="AM180" s="43"/>
      <c r="AN180" s="44" t="s">
        <v>953</v>
      </c>
      <c r="AO180" s="45" t="s">
        <v>953</v>
      </c>
      <c r="AP180" s="42" t="s">
        <v>950</v>
      </c>
      <c r="AQ180" s="45" t="s">
        <v>954</v>
      </c>
      <c r="AR180" s="42"/>
      <c r="AS180" s="43"/>
      <c r="AT180" s="42"/>
      <c r="AU180" s="43"/>
      <c r="AV180" s="42"/>
      <c r="AW180" s="43"/>
      <c r="AX180" s="42" t="s">
        <v>1046</v>
      </c>
      <c r="AY180" s="45" t="s">
        <v>1047</v>
      </c>
      <c r="AZ180" s="42" t="s">
        <v>1225</v>
      </c>
      <c r="BA180" s="45" t="s">
        <v>1225</v>
      </c>
      <c r="BB180" s="42"/>
      <c r="BC180" s="43"/>
      <c r="BD180" s="42"/>
      <c r="BE180" s="43"/>
    </row>
    <row r="181" ht="42.0" hidden="1" customHeight="1">
      <c r="A181" s="28" t="s">
        <v>53</v>
      </c>
      <c r="B181" s="29" t="s">
        <v>163</v>
      </c>
      <c r="C181" s="29"/>
      <c r="D181" s="33"/>
      <c r="E181" s="30">
        <v>179.0</v>
      </c>
      <c r="F181" s="31" t="str">
        <f t="shared" si="1"/>
        <v>Rad Suits</v>
      </c>
      <c r="G181" s="30" t="s">
        <v>820</v>
      </c>
      <c r="H181" s="30" t="s">
        <v>820</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1059</v>
      </c>
      <c r="T181" s="36" t="s">
        <v>1002</v>
      </c>
      <c r="U181" s="37" t="s">
        <v>822</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1226</v>
      </c>
      <c r="AK181" s="46" t="s">
        <v>1227</v>
      </c>
      <c r="AL181" s="42"/>
      <c r="AM181" s="43"/>
      <c r="AN181" s="44" t="s">
        <v>1001</v>
      </c>
      <c r="AO181" s="45" t="s">
        <v>1001</v>
      </c>
      <c r="AP181" s="42" t="s">
        <v>1002</v>
      </c>
      <c r="AQ181" s="45" t="s">
        <v>1003</v>
      </c>
      <c r="AR181" s="42"/>
      <c r="AS181" s="43"/>
      <c r="AT181" s="42"/>
      <c r="AU181" s="43"/>
      <c r="AV181" s="42"/>
      <c r="AW181" s="43"/>
      <c r="AX181" s="42" t="s">
        <v>1062</v>
      </c>
      <c r="AY181" s="43" t="s">
        <v>1063</v>
      </c>
      <c r="AZ181" s="42" t="s">
        <v>1064</v>
      </c>
      <c r="BA181" s="43" t="s">
        <v>1064</v>
      </c>
      <c r="BB181" s="42"/>
      <c r="BC181" s="43"/>
      <c r="BD181" s="42"/>
      <c r="BE181" s="43"/>
    </row>
    <row r="182" ht="42.0" hidden="1" customHeight="1">
      <c r="A182" s="28" t="s">
        <v>53</v>
      </c>
      <c r="B182" s="29" t="s">
        <v>163</v>
      </c>
      <c r="C182" s="29"/>
      <c r="D182" s="33"/>
      <c r="E182" s="30">
        <v>180.0</v>
      </c>
      <c r="F182" s="31" t="str">
        <f t="shared" si="1"/>
        <v>Satellite Farms</v>
      </c>
      <c r="G182" s="30" t="s">
        <v>820</v>
      </c>
      <c r="H182" s="30" t="s">
        <v>820</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1228</v>
      </c>
      <c r="U182" s="37" t="s">
        <v>822</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1229</v>
      </c>
      <c r="AK182" s="46" t="s">
        <v>1230</v>
      </c>
      <c r="AL182" s="42"/>
      <c r="AM182" s="43"/>
      <c r="AN182" s="44" t="s">
        <v>1231</v>
      </c>
      <c r="AO182" s="45" t="s">
        <v>1231</v>
      </c>
      <c r="AP182" s="44" t="s">
        <v>1232</v>
      </c>
      <c r="AQ182" s="45" t="s">
        <v>1233</v>
      </c>
      <c r="AR182" s="42"/>
      <c r="AS182" s="45"/>
      <c r="AT182" s="42"/>
      <c r="AU182" s="45"/>
      <c r="AV182" s="42"/>
      <c r="AW182" s="45"/>
      <c r="AX182" s="42"/>
      <c r="AY182" s="45"/>
      <c r="AZ182" s="42"/>
      <c r="BA182" s="45"/>
      <c r="BB182" s="42"/>
      <c r="BC182" s="45"/>
      <c r="BD182" s="42"/>
      <c r="BE182" s="45"/>
    </row>
    <row r="183" ht="42.0" hidden="1" customHeight="1">
      <c r="A183" s="28" t="s">
        <v>53</v>
      </c>
      <c r="B183" s="29" t="s">
        <v>163</v>
      </c>
      <c r="C183" s="29"/>
      <c r="D183" s="33"/>
      <c r="E183" s="30">
        <v>181.0</v>
      </c>
      <c r="F183" s="31" t="str">
        <f t="shared" si="1"/>
        <v>Satellites</v>
      </c>
      <c r="G183" s="30" t="s">
        <v>820</v>
      </c>
      <c r="H183" s="30" t="s">
        <v>820</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1234</v>
      </c>
      <c r="U183" s="37" t="s">
        <v>822</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1235</v>
      </c>
      <c r="AK183" s="46" t="s">
        <v>1235</v>
      </c>
      <c r="AL183" s="42"/>
      <c r="AM183" s="43"/>
      <c r="AN183" s="44" t="s">
        <v>1236</v>
      </c>
      <c r="AO183" s="45" t="s">
        <v>1236</v>
      </c>
      <c r="AP183" s="44" t="s">
        <v>1237</v>
      </c>
      <c r="AQ183" s="45" t="s">
        <v>1238</v>
      </c>
      <c r="AR183" s="42"/>
      <c r="AS183" s="45"/>
      <c r="AT183" s="42"/>
      <c r="AU183" s="45"/>
      <c r="AV183" s="42"/>
      <c r="AW183" s="45"/>
      <c r="AX183" s="42"/>
      <c r="AY183" s="45"/>
      <c r="AZ183" s="42"/>
      <c r="BA183" s="45"/>
      <c r="BB183" s="42"/>
      <c r="BC183" s="45"/>
      <c r="BD183" s="42"/>
      <c r="BE183" s="45"/>
    </row>
    <row r="184" ht="42.0" hidden="1" customHeight="1">
      <c r="A184" s="28" t="s">
        <v>53</v>
      </c>
      <c r="B184" s="29" t="s">
        <v>163</v>
      </c>
      <c r="C184" s="29"/>
      <c r="D184" s="33"/>
      <c r="E184" s="30">
        <v>182.0</v>
      </c>
      <c r="F184" s="31" t="str">
        <f t="shared" si="1"/>
        <v>Slash and Burn Agriculture</v>
      </c>
      <c r="G184" s="30" t="s">
        <v>820</v>
      </c>
      <c r="H184" s="30" t="s">
        <v>820</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845</v>
      </c>
      <c r="U184" s="37" t="s">
        <v>822</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1239</v>
      </c>
      <c r="AK184" s="46" t="s">
        <v>1240</v>
      </c>
      <c r="AL184" s="42"/>
      <c r="AM184" s="43"/>
      <c r="AN184" s="44" t="s">
        <v>1241</v>
      </c>
      <c r="AO184" s="45" t="s">
        <v>1241</v>
      </c>
      <c r="AP184" s="44" t="s">
        <v>1195</v>
      </c>
      <c r="AQ184" s="45" t="s">
        <v>1196</v>
      </c>
      <c r="AR184" s="42"/>
      <c r="AS184" s="45"/>
      <c r="AT184" s="42"/>
      <c r="AU184" s="45"/>
      <c r="AV184" s="42"/>
      <c r="AW184" s="45"/>
      <c r="AX184" s="42"/>
      <c r="AY184" s="45"/>
      <c r="AZ184" s="42"/>
      <c r="BA184" s="45"/>
      <c r="BB184" s="42"/>
      <c r="BC184" s="45"/>
      <c r="BD184" s="42"/>
      <c r="BE184" s="45"/>
    </row>
    <row r="185" ht="42.0" hidden="1" customHeight="1">
      <c r="A185" s="28" t="s">
        <v>53</v>
      </c>
      <c r="B185" s="29" t="s">
        <v>163</v>
      </c>
      <c r="C185" s="29"/>
      <c r="D185" s="33"/>
      <c r="E185" s="30">
        <v>183.0</v>
      </c>
      <c r="F185" s="31" t="str">
        <f t="shared" si="1"/>
        <v>Smelting</v>
      </c>
      <c r="G185" s="30" t="s">
        <v>820</v>
      </c>
      <c r="H185" s="30" t="s">
        <v>820</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1242</v>
      </c>
      <c r="U185" s="37" t="s">
        <v>822</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1243</v>
      </c>
      <c r="AK185" s="46" t="s">
        <v>1244</v>
      </c>
      <c r="AL185" s="42"/>
      <c r="AM185" s="43"/>
      <c r="AN185" s="44" t="s">
        <v>911</v>
      </c>
      <c r="AO185" s="45" t="s">
        <v>911</v>
      </c>
      <c r="AP185" s="44" t="s">
        <v>1245</v>
      </c>
      <c r="AQ185" s="45" t="s">
        <v>1246</v>
      </c>
      <c r="AR185" s="44"/>
      <c r="AS185" s="45"/>
      <c r="AT185" s="44"/>
      <c r="AU185" s="45"/>
      <c r="AV185" s="44" t="s">
        <v>792</v>
      </c>
      <c r="AW185" s="45" t="s">
        <v>795</v>
      </c>
      <c r="AX185" s="44"/>
      <c r="AY185" s="45"/>
      <c r="AZ185" s="44"/>
      <c r="BA185" s="45"/>
      <c r="BB185" s="44"/>
      <c r="BC185" s="45"/>
      <c r="BD185" s="44"/>
      <c r="BE185" s="45"/>
    </row>
    <row r="186" ht="42.0" hidden="1" customHeight="1">
      <c r="A186" s="28" t="s">
        <v>53</v>
      </c>
      <c r="B186" s="29" t="s">
        <v>163</v>
      </c>
      <c r="C186" s="29"/>
      <c r="D186" s="33"/>
      <c r="E186" s="30">
        <v>184.0</v>
      </c>
      <c r="F186" s="31" t="str">
        <f t="shared" si="1"/>
        <v>Soil Warming</v>
      </c>
      <c r="G186" s="30" t="s">
        <v>820</v>
      </c>
      <c r="H186" s="30" t="s">
        <v>820</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1247</v>
      </c>
      <c r="U186" s="37" t="s">
        <v>822</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1248</v>
      </c>
      <c r="AK186" s="46" t="s">
        <v>1249</v>
      </c>
      <c r="AL186" s="42"/>
      <c r="AM186" s="43"/>
      <c r="AN186" s="44" t="s">
        <v>848</v>
      </c>
      <c r="AO186" s="45" t="s">
        <v>848</v>
      </c>
      <c r="AP186" s="44" t="s">
        <v>1195</v>
      </c>
      <c r="AQ186" s="45" t="s">
        <v>1196</v>
      </c>
      <c r="AR186" s="44"/>
      <c r="AS186" s="45"/>
      <c r="AT186" s="44"/>
      <c r="AU186" s="45"/>
      <c r="AV186" s="44" t="s">
        <v>964</v>
      </c>
      <c r="AW186" s="45" t="s">
        <v>1250</v>
      </c>
      <c r="AX186" s="44"/>
      <c r="AY186" s="45"/>
      <c r="AZ186" s="44"/>
      <c r="BA186" s="45"/>
      <c r="BB186" s="44"/>
      <c r="BC186" s="45"/>
      <c r="BD186" s="44"/>
      <c r="BE186" s="45"/>
    </row>
    <row r="187" ht="42.0" hidden="1" customHeight="1">
      <c r="A187" s="28" t="s">
        <v>53</v>
      </c>
      <c r="B187" s="29" t="s">
        <v>163</v>
      </c>
      <c r="C187" s="29"/>
      <c r="D187" s="33"/>
      <c r="E187" s="30">
        <v>185.0</v>
      </c>
      <c r="F187" s="31" t="str">
        <f t="shared" si="1"/>
        <v>Solar Power</v>
      </c>
      <c r="G187" s="30" t="s">
        <v>820</v>
      </c>
      <c r="H187" s="30" t="s">
        <v>820</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921</v>
      </c>
      <c r="U187" s="37" t="s">
        <v>822</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1251</v>
      </c>
      <c r="AK187" s="46" t="s">
        <v>1252</v>
      </c>
      <c r="AL187" s="42"/>
      <c r="AM187" s="43"/>
      <c r="AN187" s="44" t="s">
        <v>920</v>
      </c>
      <c r="AO187" s="45" t="s">
        <v>920</v>
      </c>
      <c r="AP187" s="42" t="s">
        <v>921</v>
      </c>
      <c r="AQ187" s="45" t="s">
        <v>963</v>
      </c>
      <c r="AR187" s="42"/>
      <c r="AS187" s="43"/>
      <c r="AT187" s="42"/>
      <c r="AU187" s="43"/>
      <c r="AV187" s="42"/>
      <c r="AW187" s="43"/>
      <c r="AX187" s="42"/>
      <c r="AY187" s="43"/>
      <c r="AZ187" s="42"/>
      <c r="BA187" s="43"/>
      <c r="BB187" s="42"/>
      <c r="BC187" s="43"/>
      <c r="BD187" s="42"/>
      <c r="BE187" s="43"/>
    </row>
    <row r="188" ht="42.0" hidden="1" customHeight="1">
      <c r="A188" s="28" t="s">
        <v>53</v>
      </c>
      <c r="B188" s="29" t="s">
        <v>163</v>
      </c>
      <c r="C188" s="29"/>
      <c r="D188" s="33"/>
      <c r="E188" s="30">
        <v>186.0</v>
      </c>
      <c r="F188" s="31" t="str">
        <f t="shared" si="1"/>
        <v>Solar Trapping</v>
      </c>
      <c r="G188" s="30" t="s">
        <v>820</v>
      </c>
      <c r="H188" s="30" t="s">
        <v>820</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1253</v>
      </c>
      <c r="U188" s="37" t="s">
        <v>822</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1254</v>
      </c>
      <c r="AK188" s="46" t="s">
        <v>1255</v>
      </c>
      <c r="AL188" s="42"/>
      <c r="AM188" s="43"/>
      <c r="AN188" s="44" t="s">
        <v>920</v>
      </c>
      <c r="AO188" s="45" t="s">
        <v>920</v>
      </c>
      <c r="AP188" s="44" t="s">
        <v>921</v>
      </c>
      <c r="AQ188" s="45" t="s">
        <v>963</v>
      </c>
      <c r="AR188" s="42"/>
      <c r="AS188" s="43"/>
      <c r="AT188" s="42"/>
      <c r="AU188" s="43"/>
      <c r="AV188" s="42" t="s">
        <v>1256</v>
      </c>
      <c r="AW188" s="45" t="s">
        <v>1257</v>
      </c>
      <c r="AX188" s="42"/>
      <c r="AY188" s="43"/>
      <c r="AZ188" s="42"/>
      <c r="BA188" s="43"/>
      <c r="BB188" s="42"/>
      <c r="BC188" s="43"/>
      <c r="BD188" s="42"/>
      <c r="BE188" s="43"/>
    </row>
    <row r="189" ht="42.0" hidden="1" customHeight="1">
      <c r="A189" s="28" t="s">
        <v>53</v>
      </c>
      <c r="B189" s="29" t="s">
        <v>163</v>
      </c>
      <c r="C189" s="29"/>
      <c r="D189" s="33"/>
      <c r="E189" s="30">
        <v>187.0</v>
      </c>
      <c r="F189" s="31" t="str">
        <f t="shared" si="1"/>
        <v>Soletta</v>
      </c>
      <c r="G189" s="30" t="s">
        <v>820</v>
      </c>
      <c r="H189" s="30" t="s">
        <v>820</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908</v>
      </c>
      <c r="U189" s="37" t="s">
        <v>822</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1258</v>
      </c>
      <c r="AK189" s="46" t="s">
        <v>1259</v>
      </c>
      <c r="AL189" s="42"/>
      <c r="AM189" s="43"/>
      <c r="AN189" s="44" t="s">
        <v>911</v>
      </c>
      <c r="AO189" s="45" t="s">
        <v>911</v>
      </c>
      <c r="AP189" s="42" t="s">
        <v>908</v>
      </c>
      <c r="AQ189" s="45" t="s">
        <v>912</v>
      </c>
      <c r="AR189" s="42"/>
      <c r="AS189" s="43"/>
      <c r="AT189" s="42"/>
      <c r="AU189" s="43"/>
      <c r="AV189" s="42"/>
      <c r="AW189" s="43"/>
      <c r="AX189" s="42"/>
      <c r="AY189" s="43"/>
      <c r="AZ189" s="42"/>
      <c r="BA189" s="43"/>
      <c r="BB189" s="42"/>
      <c r="BC189" s="43"/>
      <c r="BD189" s="42"/>
      <c r="BE189" s="43"/>
    </row>
    <row r="190" ht="42.0" hidden="1" customHeight="1">
      <c r="A190" s="28" t="s">
        <v>53</v>
      </c>
      <c r="B190" s="29" t="s">
        <v>163</v>
      </c>
      <c r="C190" s="29"/>
      <c r="D190" s="33"/>
      <c r="E190" s="30">
        <v>188.0</v>
      </c>
      <c r="F190" s="31" t="str">
        <f t="shared" si="1"/>
        <v>Space Heaters</v>
      </c>
      <c r="G190" s="30" t="s">
        <v>820</v>
      </c>
      <c r="H190" s="30" t="s">
        <v>820</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1260</v>
      </c>
      <c r="U190" s="37" t="s">
        <v>822</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1261</v>
      </c>
      <c r="AK190" s="46" t="s">
        <v>1262</v>
      </c>
      <c r="AL190" s="42"/>
      <c r="AM190" s="43"/>
      <c r="AN190" s="44" t="s">
        <v>1031</v>
      </c>
      <c r="AO190" s="45" t="s">
        <v>1031</v>
      </c>
      <c r="AP190" s="42" t="s">
        <v>1260</v>
      </c>
      <c r="AQ190" s="45" t="s">
        <v>842</v>
      </c>
      <c r="AR190" s="42"/>
      <c r="AS190" s="43"/>
      <c r="AT190" s="42"/>
      <c r="AU190" s="43"/>
      <c r="AV190" s="44" t="s">
        <v>1263</v>
      </c>
      <c r="AW190" s="45" t="s">
        <v>1264</v>
      </c>
      <c r="AX190" s="42"/>
      <c r="AY190" s="43"/>
      <c r="AZ190" s="42"/>
      <c r="BA190" s="43"/>
      <c r="BB190" s="42"/>
      <c r="BC190" s="43"/>
      <c r="BD190" s="42"/>
      <c r="BE190" s="43"/>
    </row>
    <row r="191" ht="42.0" hidden="1"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1265</v>
      </c>
      <c r="U191" s="37" t="s">
        <v>864</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1266</v>
      </c>
      <c r="AK191" s="46" t="s">
        <v>1267</v>
      </c>
      <c r="AL191" s="42"/>
      <c r="AM191" s="43"/>
      <c r="AN191" s="44" t="s">
        <v>873</v>
      </c>
      <c r="AO191" s="45" t="s">
        <v>873</v>
      </c>
      <c r="AP191" s="44" t="s">
        <v>1268</v>
      </c>
      <c r="AQ191" s="45" t="s">
        <v>1269</v>
      </c>
      <c r="AR191" s="42"/>
      <c r="AS191" s="43"/>
      <c r="AT191" s="42"/>
      <c r="AU191" s="43"/>
      <c r="AV191" s="42"/>
      <c r="AW191" s="43"/>
      <c r="AX191" s="42"/>
      <c r="AY191" s="43"/>
      <c r="AZ191" s="42"/>
      <c r="BA191" s="43"/>
      <c r="BB191" s="42"/>
      <c r="BC191" s="43"/>
      <c r="BD191" s="42"/>
      <c r="BE191" s="43"/>
    </row>
    <row r="192" ht="42.0" hidden="1" customHeight="1">
      <c r="A192" s="28" t="s">
        <v>53</v>
      </c>
      <c r="B192" s="29" t="s">
        <v>163</v>
      </c>
      <c r="C192" s="29"/>
      <c r="D192" s="33"/>
      <c r="E192" s="30">
        <v>190.0</v>
      </c>
      <c r="F192" s="31" t="str">
        <f t="shared" si="1"/>
        <v>Sponsors</v>
      </c>
      <c r="G192" s="30" t="s">
        <v>820</v>
      </c>
      <c r="H192" s="30" t="s">
        <v>820</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1002</v>
      </c>
      <c r="U192" s="37" t="s">
        <v>822</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1270</v>
      </c>
      <c r="AK192" s="46" t="s">
        <v>1270</v>
      </c>
      <c r="AL192" s="42"/>
      <c r="AM192" s="43"/>
      <c r="AN192" s="44" t="s">
        <v>1001</v>
      </c>
      <c r="AO192" s="45" t="s">
        <v>1001</v>
      </c>
      <c r="AP192" s="44" t="s">
        <v>1002</v>
      </c>
      <c r="AQ192" s="45" t="s">
        <v>1271</v>
      </c>
      <c r="AR192" s="42"/>
      <c r="AS192" s="45"/>
      <c r="AT192" s="42"/>
      <c r="AU192" s="45"/>
      <c r="AV192" s="42"/>
      <c r="AW192" s="45"/>
      <c r="AX192" s="42"/>
      <c r="AY192" s="45"/>
      <c r="AZ192" s="42"/>
      <c r="BA192" s="45"/>
      <c r="BB192" s="42"/>
      <c r="BC192" s="45"/>
      <c r="BD192" s="42"/>
      <c r="BE192" s="45"/>
    </row>
    <row r="193" ht="42.0" hidden="1"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736</v>
      </c>
      <c r="T193" s="36" t="s">
        <v>1272</v>
      </c>
      <c r="U193" s="37" t="s">
        <v>864</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1273</v>
      </c>
      <c r="AK193" s="46" t="s">
        <v>1274</v>
      </c>
      <c r="AL193" s="42"/>
      <c r="AM193" s="43"/>
      <c r="AN193" s="44" t="s">
        <v>1275</v>
      </c>
      <c r="AO193" s="45" t="s">
        <v>1275</v>
      </c>
      <c r="AP193" s="44" t="s">
        <v>1276</v>
      </c>
      <c r="AQ193" s="45" t="s">
        <v>1277</v>
      </c>
      <c r="AR193" s="42"/>
      <c r="AS193" s="43"/>
      <c r="AT193" s="42"/>
      <c r="AU193" s="43"/>
      <c r="AV193" s="42"/>
      <c r="AW193" s="43"/>
      <c r="AX193" s="42" t="s">
        <v>736</v>
      </c>
      <c r="AY193" s="45" t="s">
        <v>742</v>
      </c>
      <c r="AZ193" s="42" t="s">
        <v>258</v>
      </c>
      <c r="BA193" s="45" t="s">
        <v>258</v>
      </c>
      <c r="BB193" s="42"/>
      <c r="BC193" s="43"/>
      <c r="BD193" s="42"/>
      <c r="BE193" s="43"/>
    </row>
    <row r="194" ht="42.0" hidden="1"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1278</v>
      </c>
      <c r="U194" s="37" t="s">
        <v>864</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1279</v>
      </c>
      <c r="AK194" s="46" t="s">
        <v>1280</v>
      </c>
      <c r="AL194" s="42"/>
      <c r="AM194" s="43"/>
      <c r="AN194" s="44" t="s">
        <v>1281</v>
      </c>
      <c r="AO194" s="45" t="s">
        <v>1281</v>
      </c>
      <c r="AP194" s="44" t="s">
        <v>1282</v>
      </c>
      <c r="AQ194" s="45" t="s">
        <v>1283</v>
      </c>
      <c r="AR194" s="42"/>
      <c r="AS194" s="43"/>
      <c r="AT194" s="42"/>
      <c r="AU194" s="43"/>
      <c r="AV194" s="42"/>
      <c r="AW194" s="43"/>
      <c r="AX194" s="42"/>
      <c r="AY194" s="43"/>
      <c r="AZ194" s="42"/>
      <c r="BA194" s="43"/>
      <c r="BB194" s="42"/>
      <c r="BC194" s="43"/>
      <c r="BD194" s="42"/>
      <c r="BE194" s="43"/>
    </row>
    <row r="195" ht="42.0" hidden="1" customHeight="1">
      <c r="A195" s="28" t="s">
        <v>53</v>
      </c>
      <c r="B195" s="29" t="s">
        <v>163</v>
      </c>
      <c r="C195" s="29"/>
      <c r="D195" s="33"/>
      <c r="E195" s="30">
        <v>193.0</v>
      </c>
      <c r="F195" s="31" t="str">
        <f t="shared" si="1"/>
        <v>Tectonic Stress Power</v>
      </c>
      <c r="G195" s="30" t="s">
        <v>820</v>
      </c>
      <c r="H195" s="30" t="s">
        <v>820</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950</v>
      </c>
      <c r="U195" s="37" t="s">
        <v>822</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1284</v>
      </c>
      <c r="AK195" s="46" t="s">
        <v>1285</v>
      </c>
      <c r="AL195" s="42"/>
      <c r="AM195" s="43"/>
      <c r="AN195" s="44" t="s">
        <v>953</v>
      </c>
      <c r="AO195" s="45" t="s">
        <v>953</v>
      </c>
      <c r="AP195" s="42" t="s">
        <v>950</v>
      </c>
      <c r="AQ195" s="45" t="s">
        <v>954</v>
      </c>
      <c r="AR195" s="42"/>
      <c r="AS195" s="43"/>
      <c r="AT195" s="42"/>
      <c r="AU195" s="43"/>
      <c r="AV195" s="42"/>
      <c r="AW195" s="43"/>
      <c r="AX195" s="42"/>
      <c r="AY195" s="43"/>
      <c r="AZ195" s="42"/>
      <c r="BA195" s="43"/>
      <c r="BB195" s="42"/>
      <c r="BC195" s="43"/>
      <c r="BD195" s="42"/>
      <c r="BE195" s="43"/>
    </row>
    <row r="196" ht="42.0" hidden="1"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1265</v>
      </c>
      <c r="U196" s="37" t="s">
        <v>864</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1286</v>
      </c>
      <c r="AK196" s="46" t="s">
        <v>1287</v>
      </c>
      <c r="AL196" s="42"/>
      <c r="AM196" s="43"/>
      <c r="AN196" s="44" t="s">
        <v>873</v>
      </c>
      <c r="AO196" s="45" t="s">
        <v>873</v>
      </c>
      <c r="AP196" s="44" t="s">
        <v>1268</v>
      </c>
      <c r="AQ196" s="45" t="s">
        <v>875</v>
      </c>
      <c r="AR196" s="42"/>
      <c r="AS196" s="43"/>
      <c r="AT196" s="42"/>
      <c r="AU196" s="43"/>
      <c r="AV196" s="42"/>
      <c r="AW196" s="43"/>
      <c r="AX196" s="42"/>
      <c r="AY196" s="43"/>
      <c r="AZ196" s="42"/>
      <c r="BA196" s="43"/>
      <c r="BB196" s="42"/>
      <c r="BC196" s="43"/>
      <c r="BD196" s="42"/>
      <c r="BE196" s="43"/>
    </row>
    <row r="197" ht="42.0" hidden="1" customHeight="1">
      <c r="A197" s="28" t="s">
        <v>53</v>
      </c>
      <c r="B197" s="29" t="s">
        <v>163</v>
      </c>
      <c r="C197" s="29"/>
      <c r="D197" s="28"/>
      <c r="E197" s="30">
        <v>195.0</v>
      </c>
      <c r="F197" s="31" t="str">
        <f t="shared" si="1"/>
        <v>Toll Station</v>
      </c>
      <c r="G197" s="30" t="s">
        <v>820</v>
      </c>
      <c r="H197" s="30" t="s">
        <v>820</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1288</v>
      </c>
      <c r="U197" s="37" t="s">
        <v>822</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1289</v>
      </c>
      <c r="AK197" s="46" t="s">
        <v>1290</v>
      </c>
      <c r="AL197" s="42"/>
      <c r="AM197" s="43"/>
      <c r="AN197" s="44" t="s">
        <v>898</v>
      </c>
      <c r="AO197" s="45" t="s">
        <v>898</v>
      </c>
      <c r="AP197" s="44" t="s">
        <v>987</v>
      </c>
      <c r="AQ197" s="45" t="s">
        <v>900</v>
      </c>
      <c r="AR197" s="42"/>
      <c r="AS197" s="43"/>
      <c r="AT197" s="42"/>
      <c r="AU197" s="43"/>
      <c r="AV197" s="42" t="s">
        <v>1291</v>
      </c>
      <c r="AW197" s="45" t="s">
        <v>894</v>
      </c>
      <c r="AX197" s="42"/>
      <c r="AY197" s="43"/>
      <c r="AZ197" s="42"/>
      <c r="BA197" s="43"/>
      <c r="BB197" s="42"/>
      <c r="BC197" s="43"/>
      <c r="BD197" s="42"/>
      <c r="BE197" s="43"/>
    </row>
    <row r="198" ht="42.0" hidden="1" customHeight="1">
      <c r="A198" s="28" t="s">
        <v>53</v>
      </c>
      <c r="B198" s="29" t="s">
        <v>163</v>
      </c>
      <c r="C198" s="29"/>
      <c r="D198" s="33"/>
      <c r="E198" s="30">
        <v>196.0</v>
      </c>
      <c r="F198" s="31" t="str">
        <f t="shared" si="1"/>
        <v>Trading Post</v>
      </c>
      <c r="G198" s="30" t="s">
        <v>820</v>
      </c>
      <c r="H198" s="30" t="s">
        <v>820</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1292</v>
      </c>
      <c r="U198" s="37" t="s">
        <v>822</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1293</v>
      </c>
      <c r="AK198" s="46" t="s">
        <v>1294</v>
      </c>
      <c r="AL198" s="42"/>
      <c r="AM198" s="43"/>
      <c r="AN198" s="44" t="s">
        <v>1001</v>
      </c>
      <c r="AO198" s="45" t="s">
        <v>1001</v>
      </c>
      <c r="AP198" s="44" t="s">
        <v>1002</v>
      </c>
      <c r="AQ198" s="45" t="s">
        <v>1295</v>
      </c>
      <c r="AR198" s="42"/>
      <c r="AS198" s="43"/>
      <c r="AT198" s="42"/>
      <c r="AU198" s="43"/>
      <c r="AV198" s="44" t="s">
        <v>394</v>
      </c>
      <c r="AW198" s="45" t="s">
        <v>1058</v>
      </c>
      <c r="AX198" s="42"/>
      <c r="AY198" s="43"/>
      <c r="AZ198" s="42"/>
      <c r="BA198" s="43"/>
      <c r="BB198" s="42"/>
      <c r="BC198" s="43"/>
      <c r="BD198" s="42"/>
      <c r="BE198" s="43"/>
    </row>
    <row r="199" ht="42.0" hidden="1" customHeight="1">
      <c r="A199" s="28" t="s">
        <v>53</v>
      </c>
      <c r="B199" s="29" t="s">
        <v>163</v>
      </c>
      <c r="C199" s="29"/>
      <c r="D199" s="33"/>
      <c r="E199" s="30">
        <v>197.0</v>
      </c>
      <c r="F199" s="31" t="str">
        <f t="shared" si="1"/>
        <v>Trapped Heat</v>
      </c>
      <c r="G199" s="30" t="s">
        <v>820</v>
      </c>
      <c r="H199" s="30" t="s">
        <v>820</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1296</v>
      </c>
      <c r="U199" s="37" t="s">
        <v>822</v>
      </c>
      <c r="V199" s="29"/>
      <c r="W199" s="37"/>
      <c r="X199" s="37"/>
      <c r="Y199" s="37" t="s">
        <v>105</v>
      </c>
      <c r="Z199" s="37" t="s">
        <v>189</v>
      </c>
      <c r="AA199" s="37"/>
      <c r="AB199" s="29"/>
      <c r="AC199" s="31" t="str">
        <f t="array" ref="AC199">IFERROR(INDEX(params!$H:$H,MATCH($AB199,params!$G:$G,0)),"")</f>
        <v/>
      </c>
      <c r="AD199" s="51" t="s">
        <v>560</v>
      </c>
      <c r="AE199" s="32"/>
      <c r="AF199" s="29"/>
      <c r="AG199" s="29"/>
      <c r="AH199" s="29"/>
      <c r="AI199" s="31" t="str">
        <f t="shared" si="3"/>
        <v/>
      </c>
      <c r="AJ199" s="40" t="s">
        <v>1297</v>
      </c>
      <c r="AK199" s="46" t="s">
        <v>1298</v>
      </c>
      <c r="AL199" s="42"/>
      <c r="AM199" s="43"/>
      <c r="AN199" s="44" t="s">
        <v>1031</v>
      </c>
      <c r="AO199" s="45" t="s">
        <v>1031</v>
      </c>
      <c r="AP199" s="44" t="s">
        <v>1299</v>
      </c>
      <c r="AQ199" s="45" t="s">
        <v>1300</v>
      </c>
      <c r="AR199" s="44"/>
      <c r="AS199" s="45"/>
      <c r="AT199" s="44"/>
      <c r="AU199" s="45"/>
      <c r="AV199" s="44" t="s">
        <v>645</v>
      </c>
      <c r="AW199" s="45" t="s">
        <v>778</v>
      </c>
      <c r="AX199" s="44" t="s">
        <v>1301</v>
      </c>
      <c r="AY199" s="45" t="s">
        <v>1302</v>
      </c>
      <c r="AZ199" s="44" t="s">
        <v>227</v>
      </c>
      <c r="BA199" s="45" t="s">
        <v>227</v>
      </c>
      <c r="BB199" s="44"/>
      <c r="BC199" s="45"/>
      <c r="BD199" s="44"/>
      <c r="BE199" s="45"/>
    </row>
    <row r="200" ht="42.0" hidden="1" customHeight="1">
      <c r="A200" s="28" t="s">
        <v>53</v>
      </c>
      <c r="B200" s="29" t="s">
        <v>163</v>
      </c>
      <c r="C200" s="29"/>
      <c r="D200" s="33"/>
      <c r="E200" s="30">
        <v>198.0</v>
      </c>
      <c r="F200" s="31" t="str">
        <f t="shared" si="1"/>
        <v>Trees</v>
      </c>
      <c r="G200" s="30" t="s">
        <v>820</v>
      </c>
      <c r="H200" s="30" t="s">
        <v>820</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278</v>
      </c>
      <c r="T200" s="36" t="s">
        <v>1303</v>
      </c>
      <c r="U200" s="37" t="s">
        <v>822</v>
      </c>
      <c r="V200" s="29"/>
      <c r="W200" s="37"/>
      <c r="X200" s="37"/>
      <c r="Y200" s="37" t="s">
        <v>105</v>
      </c>
      <c r="Z200" s="37" t="s">
        <v>189</v>
      </c>
      <c r="AA200" s="37"/>
      <c r="AB200" s="29"/>
      <c r="AC200" s="31" t="str">
        <f t="array" ref="AC200">IFERROR(INDEX(params!$H:$H,MATCH($AB200,params!$G:$G,0)),"")</f>
        <v/>
      </c>
      <c r="AD200" s="51" t="s">
        <v>646</v>
      </c>
      <c r="AE200" s="32"/>
      <c r="AF200" s="29"/>
      <c r="AG200" s="29"/>
      <c r="AH200" s="29"/>
      <c r="AI200" s="31" t="str">
        <f t="shared" si="3"/>
        <v/>
      </c>
      <c r="AJ200" s="40" t="s">
        <v>1304</v>
      </c>
      <c r="AK200" s="46" t="s">
        <v>1305</v>
      </c>
      <c r="AL200" s="42"/>
      <c r="AM200" s="43"/>
      <c r="AN200" s="44" t="s">
        <v>1306</v>
      </c>
      <c r="AO200" s="45" t="s">
        <v>1306</v>
      </c>
      <c r="AP200" s="44" t="s">
        <v>1307</v>
      </c>
      <c r="AQ200" s="45" t="s">
        <v>1308</v>
      </c>
      <c r="AR200" s="44"/>
      <c r="AS200" s="45"/>
      <c r="AT200" s="44"/>
      <c r="AU200" s="45"/>
      <c r="AV200" s="44" t="s">
        <v>1071</v>
      </c>
      <c r="AW200" s="45" t="s">
        <v>1072</v>
      </c>
      <c r="AX200" s="44" t="s">
        <v>650</v>
      </c>
      <c r="AY200" s="45" t="s">
        <v>651</v>
      </c>
      <c r="AZ200" s="44" t="s">
        <v>227</v>
      </c>
      <c r="BA200" s="45" t="s">
        <v>227</v>
      </c>
      <c r="BB200" s="44"/>
      <c r="BC200" s="45"/>
      <c r="BD200" s="44"/>
      <c r="BE200" s="45"/>
    </row>
    <row r="201" ht="42.0" hidden="1" customHeight="1">
      <c r="A201" s="28" t="s">
        <v>53</v>
      </c>
      <c r="B201" s="29" t="s">
        <v>163</v>
      </c>
      <c r="C201" s="29"/>
      <c r="D201" s="33"/>
      <c r="E201" s="30">
        <v>199.0</v>
      </c>
      <c r="F201" s="31" t="str">
        <f t="shared" si="1"/>
        <v>Tropical Forest</v>
      </c>
      <c r="G201" s="30" t="s">
        <v>820</v>
      </c>
      <c r="H201" s="30" t="s">
        <v>820</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1309</v>
      </c>
      <c r="T201" s="36" t="s">
        <v>955</v>
      </c>
      <c r="U201" s="37" t="s">
        <v>822</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1310</v>
      </c>
      <c r="AK201" s="46" t="s">
        <v>1311</v>
      </c>
      <c r="AL201" s="42"/>
      <c r="AM201" s="43"/>
      <c r="AN201" s="44" t="s">
        <v>958</v>
      </c>
      <c r="AO201" s="45" t="s">
        <v>958</v>
      </c>
      <c r="AP201" s="42" t="s">
        <v>955</v>
      </c>
      <c r="AQ201" s="45" t="s">
        <v>1312</v>
      </c>
      <c r="AR201" s="42"/>
      <c r="AS201" s="43"/>
      <c r="AT201" s="42"/>
      <c r="AU201" s="43"/>
      <c r="AV201" s="42"/>
      <c r="AW201" s="43"/>
      <c r="AX201" s="42" t="s">
        <v>1313</v>
      </c>
      <c r="AY201" s="43" t="s">
        <v>1314</v>
      </c>
      <c r="AZ201" s="42" t="s">
        <v>1315</v>
      </c>
      <c r="BA201" s="45" t="s">
        <v>1315</v>
      </c>
      <c r="BB201" s="42"/>
      <c r="BC201" s="43"/>
      <c r="BD201" s="42"/>
      <c r="BE201" s="43"/>
    </row>
    <row r="202" ht="42.0" hidden="1" customHeight="1">
      <c r="A202" s="28" t="s">
        <v>53</v>
      </c>
      <c r="B202" s="29" t="s">
        <v>163</v>
      </c>
      <c r="C202" s="29"/>
      <c r="D202" s="33"/>
      <c r="E202" s="30">
        <v>200.0</v>
      </c>
      <c r="F202" s="31" t="str">
        <f t="shared" si="1"/>
        <v>Tundra Farming</v>
      </c>
      <c r="G202" s="30" t="s">
        <v>820</v>
      </c>
      <c r="H202" s="30" t="s">
        <v>820</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278</v>
      </c>
      <c r="T202" s="36" t="s">
        <v>1316</v>
      </c>
      <c r="U202" s="37" t="s">
        <v>822</v>
      </c>
      <c r="V202" s="29"/>
      <c r="W202" s="29"/>
      <c r="X202" s="37"/>
      <c r="Y202" s="37" t="s">
        <v>105</v>
      </c>
      <c r="Z202" s="37" t="s">
        <v>189</v>
      </c>
      <c r="AA202" s="37"/>
      <c r="AB202" s="29"/>
      <c r="AC202" s="31" t="str">
        <f t="array" ref="AC202">IFERROR(INDEX(params!$H:$H,MATCH($AB202,params!$G:$G,0)),"")</f>
        <v/>
      </c>
      <c r="AD202" s="51" t="s">
        <v>646</v>
      </c>
      <c r="AE202" s="32"/>
      <c r="AF202" s="29"/>
      <c r="AG202" s="4"/>
      <c r="AH202" s="4"/>
      <c r="AI202" s="31" t="str">
        <f t="shared" si="3"/>
        <v/>
      </c>
      <c r="AJ202" s="40" t="s">
        <v>1317</v>
      </c>
      <c r="AK202" s="46" t="s">
        <v>1318</v>
      </c>
      <c r="AL202" s="42"/>
      <c r="AM202" s="43"/>
      <c r="AN202" s="44" t="s">
        <v>1319</v>
      </c>
      <c r="AO202" s="45" t="s">
        <v>1319</v>
      </c>
      <c r="AP202" s="44" t="s">
        <v>1320</v>
      </c>
      <c r="AQ202" s="45" t="s">
        <v>1321</v>
      </c>
      <c r="AR202" s="42"/>
      <c r="AS202" s="43"/>
      <c r="AT202" s="42"/>
      <c r="AU202" s="43"/>
      <c r="AV202" s="42" t="s">
        <v>1071</v>
      </c>
      <c r="AW202" s="45" t="s">
        <v>1322</v>
      </c>
      <c r="AX202" s="42" t="s">
        <v>650</v>
      </c>
      <c r="AY202" s="45" t="s">
        <v>419</v>
      </c>
      <c r="AZ202" s="42" t="s">
        <v>227</v>
      </c>
      <c r="BA202" s="45" t="s">
        <v>227</v>
      </c>
      <c r="BB202" s="42"/>
      <c r="BC202" s="43"/>
      <c r="BD202" s="42"/>
      <c r="BE202" s="43"/>
    </row>
    <row r="203" ht="42.0" hidden="1" customHeight="1">
      <c r="A203" s="28" t="s">
        <v>53</v>
      </c>
      <c r="B203" s="29" t="s">
        <v>163</v>
      </c>
      <c r="C203" s="29"/>
      <c r="D203" s="33"/>
      <c r="E203" s="30">
        <v>201.0</v>
      </c>
      <c r="F203" s="31" t="str">
        <f t="shared" si="1"/>
        <v>Underground City</v>
      </c>
      <c r="G203" s="30" t="s">
        <v>820</v>
      </c>
      <c r="H203" s="30" t="s">
        <v>820</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1323</v>
      </c>
      <c r="U203" s="37" t="s">
        <v>1019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1324</v>
      </c>
      <c r="AK203" s="46" t="s">
        <v>1325</v>
      </c>
      <c r="AL203" s="42"/>
      <c r="AM203" s="43"/>
      <c r="AN203" s="44" t="s">
        <v>1326</v>
      </c>
      <c r="AO203" s="45" t="s">
        <v>1326</v>
      </c>
      <c r="AP203" s="44" t="s">
        <v>1327</v>
      </c>
      <c r="AQ203" s="45" t="s">
        <v>1328</v>
      </c>
      <c r="AR203" s="42"/>
      <c r="AS203" s="45"/>
      <c r="AT203" s="42"/>
      <c r="AU203" s="45"/>
      <c r="AV203" s="42"/>
      <c r="AW203" s="45"/>
      <c r="AX203" s="42"/>
      <c r="AY203" s="45"/>
      <c r="AZ203" s="42"/>
      <c r="BA203" s="45"/>
      <c r="BB203" s="42"/>
      <c r="BC203" s="45"/>
      <c r="BD203" s="42"/>
      <c r="BE203" s="45"/>
    </row>
    <row r="204" ht="42.0" hidden="1" customHeight="1">
      <c r="A204" s="28" t="s">
        <v>53</v>
      </c>
      <c r="B204" s="29" t="s">
        <v>163</v>
      </c>
      <c r="C204" s="29"/>
      <c r="D204" s="33"/>
      <c r="E204" s="30">
        <v>202.0</v>
      </c>
      <c r="F204" s="31" t="str">
        <f t="shared" si="1"/>
        <v>Undersea Vents</v>
      </c>
      <c r="G204" s="30" t="s">
        <v>820</v>
      </c>
      <c r="H204" s="30" t="s">
        <v>820</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1139</v>
      </c>
      <c r="U204" s="37" t="s">
        <v>822</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1329</v>
      </c>
      <c r="AK204" s="46" t="s">
        <v>1330</v>
      </c>
      <c r="AL204" s="42"/>
      <c r="AM204" s="43"/>
      <c r="AN204" s="44" t="s">
        <v>1331</v>
      </c>
      <c r="AO204" s="45" t="s">
        <v>1331</v>
      </c>
      <c r="AP204" s="44" t="s">
        <v>1139</v>
      </c>
      <c r="AQ204" s="45" t="s">
        <v>1332</v>
      </c>
      <c r="AR204" s="42"/>
      <c r="AS204" s="45"/>
      <c r="AT204" s="42"/>
      <c r="AU204" s="45"/>
      <c r="AV204" s="42"/>
      <c r="AW204" s="45"/>
      <c r="AX204" s="42"/>
      <c r="AY204" s="45"/>
      <c r="AZ204" s="42"/>
      <c r="BA204" s="45"/>
      <c r="BB204" s="42"/>
      <c r="BC204" s="45"/>
      <c r="BD204" s="42"/>
      <c r="BE204" s="45"/>
    </row>
    <row r="205" ht="42.0" hidden="1" customHeight="1">
      <c r="A205" s="28" t="s">
        <v>53</v>
      </c>
      <c r="B205" s="29" t="s">
        <v>163</v>
      </c>
      <c r="C205" s="29"/>
      <c r="D205" s="33"/>
      <c r="E205" s="30">
        <v>203.0</v>
      </c>
      <c r="F205" s="31" t="str">
        <f t="shared" si="1"/>
        <v>Venture Capitalism</v>
      </c>
      <c r="G205" s="30" t="s">
        <v>820</v>
      </c>
      <c r="H205" s="30" t="s">
        <v>820</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1333</v>
      </c>
      <c r="U205" s="37" t="s">
        <v>822</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1334</v>
      </c>
      <c r="AK205" s="46" t="s">
        <v>1335</v>
      </c>
      <c r="AL205" s="42"/>
      <c r="AM205" s="43"/>
      <c r="AN205" s="44" t="s">
        <v>1336</v>
      </c>
      <c r="AO205" s="45" t="s">
        <v>1336</v>
      </c>
      <c r="AP205" s="44" t="s">
        <v>1337</v>
      </c>
      <c r="AQ205" s="45" t="s">
        <v>1338</v>
      </c>
      <c r="AR205" s="42"/>
      <c r="AS205" s="43"/>
      <c r="AT205" s="42"/>
      <c r="AU205" s="43"/>
      <c r="AV205" s="42"/>
      <c r="AW205" s="43"/>
      <c r="AX205" s="42"/>
      <c r="AY205" s="43"/>
      <c r="AZ205" s="42"/>
      <c r="BA205" s="43"/>
      <c r="BB205" s="42"/>
      <c r="BC205" s="43"/>
      <c r="BD205" s="42"/>
      <c r="BE205" s="43"/>
    </row>
    <row r="206" ht="42.0" hidden="1"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870</v>
      </c>
      <c r="U206" s="37" t="s">
        <v>864</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1339</v>
      </c>
      <c r="AK206" s="46" t="s">
        <v>1340</v>
      </c>
      <c r="AL206" s="42"/>
      <c r="AM206" s="43"/>
      <c r="AN206" s="44" t="s">
        <v>873</v>
      </c>
      <c r="AO206" s="45" t="s">
        <v>873</v>
      </c>
      <c r="AP206" s="44" t="s">
        <v>874</v>
      </c>
      <c r="AQ206" s="45" t="s">
        <v>1341</v>
      </c>
      <c r="AR206" s="42"/>
      <c r="AS206" s="45"/>
      <c r="AT206" s="42"/>
      <c r="AU206" s="45"/>
      <c r="AV206" s="42"/>
      <c r="AW206" s="45"/>
      <c r="AX206" s="42"/>
      <c r="AY206" s="45"/>
      <c r="AZ206" s="42"/>
      <c r="BA206" s="45"/>
      <c r="BB206" s="42"/>
      <c r="BC206" s="45"/>
      <c r="BD206" s="42"/>
      <c r="BE206" s="45"/>
    </row>
    <row r="207" ht="42.0" hidden="1" customHeight="1">
      <c r="A207" s="28" t="s">
        <v>53</v>
      </c>
      <c r="B207" s="29" t="s">
        <v>163</v>
      </c>
      <c r="C207" s="29"/>
      <c r="D207" s="33"/>
      <c r="E207" s="30">
        <v>205.0</v>
      </c>
      <c r="F207" s="31" t="str">
        <f t="shared" si="1"/>
        <v>Wave Power</v>
      </c>
      <c r="G207" s="30" t="s">
        <v>820</v>
      </c>
      <c r="H207" s="30" t="s">
        <v>820</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1342</v>
      </c>
      <c r="T207" s="36" t="s">
        <v>950</v>
      </c>
      <c r="U207" s="37" t="s">
        <v>822</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1343</v>
      </c>
      <c r="AK207" s="46" t="s">
        <v>1344</v>
      </c>
      <c r="AL207" s="42"/>
      <c r="AM207" s="43"/>
      <c r="AN207" s="44" t="s">
        <v>953</v>
      </c>
      <c r="AO207" s="45" t="s">
        <v>953</v>
      </c>
      <c r="AP207" s="42" t="s">
        <v>950</v>
      </c>
      <c r="AQ207" s="45" t="s">
        <v>954</v>
      </c>
      <c r="AR207" s="42"/>
      <c r="AS207" s="43"/>
      <c r="AT207" s="42"/>
      <c r="AU207" s="43"/>
      <c r="AV207" s="42"/>
      <c r="AW207" s="43"/>
      <c r="AX207" s="42" t="s">
        <v>1345</v>
      </c>
      <c r="AY207" s="43" t="s">
        <v>1346</v>
      </c>
      <c r="AZ207" s="42" t="s">
        <v>1347</v>
      </c>
      <c r="BA207" s="43" t="s">
        <v>1347</v>
      </c>
      <c r="BB207" s="42"/>
      <c r="BC207" s="43"/>
      <c r="BD207" s="42"/>
      <c r="BE207" s="43"/>
    </row>
    <row r="208" ht="42.0" hidden="1" customHeight="1">
      <c r="A208" s="28" t="s">
        <v>53</v>
      </c>
      <c r="B208" s="29" t="s">
        <v>163</v>
      </c>
      <c r="C208" s="29"/>
      <c r="D208" s="33"/>
      <c r="E208" s="30">
        <v>206.0</v>
      </c>
      <c r="F208" s="31" t="str">
        <f t="shared" si="1"/>
        <v>Windmills</v>
      </c>
      <c r="G208" s="30" t="s">
        <v>820</v>
      </c>
      <c r="H208" s="30" t="s">
        <v>820</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1348</v>
      </c>
      <c r="U208" s="37" t="s">
        <v>822</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1349</v>
      </c>
      <c r="AK208" s="46" t="s">
        <v>1350</v>
      </c>
      <c r="AL208" s="42"/>
      <c r="AM208" s="43"/>
      <c r="AN208" s="44" t="s">
        <v>1351</v>
      </c>
      <c r="AO208" s="45" t="s">
        <v>1351</v>
      </c>
      <c r="AP208" s="42" t="s">
        <v>1348</v>
      </c>
      <c r="AQ208" s="45" t="s">
        <v>1352</v>
      </c>
      <c r="AR208" s="42"/>
      <c r="AS208" s="43"/>
      <c r="AT208" s="42"/>
      <c r="AU208" s="43"/>
      <c r="AV208" s="42"/>
      <c r="AW208" s="43"/>
      <c r="AX208" s="42"/>
      <c r="AY208" s="43"/>
      <c r="AZ208" s="42"/>
      <c r="BA208" s="43"/>
      <c r="BB208" s="42"/>
      <c r="BC208" s="43"/>
      <c r="BD208" s="42"/>
      <c r="BE208" s="43"/>
    </row>
    <row r="209" ht="42.0" hidden="1" customHeight="1">
      <c r="A209" s="28" t="s">
        <v>53</v>
      </c>
      <c r="B209" s="29" t="s">
        <v>163</v>
      </c>
      <c r="C209" s="29"/>
      <c r="D209" s="33"/>
      <c r="E209" s="30">
        <v>207.0</v>
      </c>
      <c r="F209" s="31" t="str">
        <f t="shared" si="1"/>
        <v>Worms</v>
      </c>
      <c r="G209" s="30" t="s">
        <v>820</v>
      </c>
      <c r="H209" s="30" t="s">
        <v>820</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316</v>
      </c>
      <c r="T209" s="36" t="s">
        <v>1353</v>
      </c>
      <c r="U209" s="37" t="s">
        <v>822</v>
      </c>
      <c r="V209" s="29"/>
      <c r="W209" s="29"/>
      <c r="X209" s="37"/>
      <c r="Y209" s="37" t="s">
        <v>94</v>
      </c>
      <c r="Z209" s="37" t="s">
        <v>189</v>
      </c>
      <c r="AA209" s="37"/>
      <c r="AB209" s="29"/>
      <c r="AC209" s="31" t="str">
        <f t="array" ref="AC209">IFERROR(INDEX(params!$H:$H,MATCH($AB209,params!$G:$G,0)),"")</f>
        <v/>
      </c>
      <c r="AD209" s="51" t="s">
        <v>560</v>
      </c>
      <c r="AE209" s="32"/>
      <c r="AF209" s="29"/>
      <c r="AG209" s="4"/>
      <c r="AH209" s="4"/>
      <c r="AI209" s="31" t="str">
        <f t="shared" si="3"/>
        <v/>
      </c>
      <c r="AJ209" s="40" t="s">
        <v>1354</v>
      </c>
      <c r="AK209" s="46" t="s">
        <v>1355</v>
      </c>
      <c r="AL209" s="42"/>
      <c r="AM209" s="43"/>
      <c r="AN209" s="44" t="s">
        <v>1356</v>
      </c>
      <c r="AO209" s="45" t="s">
        <v>1356</v>
      </c>
      <c r="AP209" s="44" t="s">
        <v>1357</v>
      </c>
      <c r="AQ209" s="45" t="s">
        <v>1358</v>
      </c>
      <c r="AR209" s="42"/>
      <c r="AS209" s="43"/>
      <c r="AT209" s="42"/>
      <c r="AU209" s="43"/>
      <c r="AV209" s="42"/>
      <c r="AW209" s="43"/>
      <c r="AX209" s="42" t="s">
        <v>835</v>
      </c>
      <c r="AY209" s="43" t="s">
        <v>836</v>
      </c>
      <c r="AZ209" s="42" t="s">
        <v>271</v>
      </c>
      <c r="BA209" s="43" t="s">
        <v>271</v>
      </c>
      <c r="BB209" s="42"/>
      <c r="BC209" s="43"/>
      <c r="BD209" s="42"/>
      <c r="BE209" s="43"/>
    </row>
    <row r="210" ht="42.0" hidden="1" customHeight="1">
      <c r="A210" s="28" t="s">
        <v>56</v>
      </c>
      <c r="B210" s="29" t="s">
        <v>163</v>
      </c>
      <c r="C210" s="29"/>
      <c r="D210" s="28" t="s">
        <v>1359</v>
      </c>
      <c r="E210" s="30">
        <v>208.0</v>
      </c>
      <c r="F210" s="31" t="str">
        <f t="shared" si="1"/>
        <v>Zeppelins</v>
      </c>
      <c r="G210" s="30" t="s">
        <v>820</v>
      </c>
      <c r="H210" s="30" t="s">
        <v>820</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316</v>
      </c>
      <c r="T210" s="36" t="s">
        <v>1360</v>
      </c>
      <c r="U210" s="37" t="s">
        <v>822</v>
      </c>
      <c r="V210" s="29"/>
      <c r="W210" s="29"/>
      <c r="X210" s="37"/>
      <c r="Y210" s="37" t="s">
        <v>94</v>
      </c>
      <c r="Z210" s="37" t="s">
        <v>189</v>
      </c>
      <c r="AA210" s="37"/>
      <c r="AB210" s="29"/>
      <c r="AC210" s="31" t="str">
        <f t="array" ref="AC210">IFERROR(INDEX(params!$H:$H,MATCH($AB210,params!$G:$G,0)),"")</f>
        <v/>
      </c>
      <c r="AD210" s="51" t="s">
        <v>560</v>
      </c>
      <c r="AE210" s="32"/>
      <c r="AF210" s="29"/>
      <c r="AG210" s="4"/>
      <c r="AH210" s="4"/>
      <c r="AI210" s="31" t="str">
        <f t="shared" si="3"/>
        <v/>
      </c>
      <c r="AJ210" s="40" t="s">
        <v>1361</v>
      </c>
      <c r="AK210" s="46" t="s">
        <v>1361</v>
      </c>
      <c r="AL210" s="42"/>
      <c r="AM210" s="43"/>
      <c r="AN210" s="44" t="s">
        <v>1362</v>
      </c>
      <c r="AO210" s="45" t="s">
        <v>1362</v>
      </c>
      <c r="AP210" s="42" t="s">
        <v>1360</v>
      </c>
      <c r="AQ210" s="45" t="s">
        <v>1363</v>
      </c>
      <c r="AR210" s="42"/>
      <c r="AS210" s="43"/>
      <c r="AT210" s="42"/>
      <c r="AU210" s="43"/>
      <c r="AV210" s="42"/>
      <c r="AW210" s="43"/>
      <c r="AX210" s="42" t="s">
        <v>835</v>
      </c>
      <c r="AY210" s="43" t="s">
        <v>836</v>
      </c>
      <c r="AZ210" s="42" t="s">
        <v>271</v>
      </c>
      <c r="BA210" s="43" t="s">
        <v>271</v>
      </c>
      <c r="BB210" s="42"/>
      <c r="BC210" s="43"/>
      <c r="BD210" s="42"/>
      <c r="BE210" s="43"/>
    </row>
    <row r="211" ht="42.0"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1364</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ref="AI211:AI228" si="4">IFERROR(LEFT(AF211&amp;IF(AF211&lt;&gt;"",",","")&amp;AG211&amp;IF(AG211&lt;&gt;"",",","")&amp;AH211&amp;IF(AH211&lt;&gt;"",",",""),LEN(AF211&amp;IF(AF211&lt;&gt;"",",","")&amp;AG211&amp;IF(AG211&lt;&gt;"",",","")&amp;AH211&amp;IF(AH211&lt;&gt;"",",",""))-1),"")</f>
        <v/>
      </c>
      <c r="AJ211" s="49" t="s">
        <v>1365</v>
      </c>
      <c r="AK211" s="46" t="s">
        <v>1365</v>
      </c>
      <c r="AL211" s="42"/>
      <c r="AM211" s="43"/>
      <c r="AN211" s="44" t="s">
        <v>1366</v>
      </c>
      <c r="AO211" s="45" t="s">
        <v>1366</v>
      </c>
      <c r="AP211" s="42" t="s">
        <v>1364</v>
      </c>
      <c r="AQ211" s="43"/>
      <c r="AR211" s="42"/>
      <c r="AS211" s="43"/>
      <c r="AT211" s="42"/>
      <c r="AU211" s="43"/>
      <c r="AV211" s="42"/>
      <c r="AW211" s="43"/>
      <c r="AX211" s="42"/>
      <c r="AY211" s="43"/>
      <c r="AZ211" s="42"/>
      <c r="BA211" s="43"/>
      <c r="BB211" s="42"/>
      <c r="BC211" s="43"/>
      <c r="BD211" s="42"/>
      <c r="BE211" s="43"/>
    </row>
    <row r="212" ht="42.0"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1367</v>
      </c>
      <c r="U212" s="37" t="s">
        <v>822</v>
      </c>
      <c r="V212" s="29"/>
      <c r="W212" s="37" t="s">
        <v>167</v>
      </c>
      <c r="X212" s="29"/>
      <c r="Y212" s="29"/>
      <c r="Z212" s="29"/>
      <c r="AA212" s="37"/>
      <c r="AB212" s="29"/>
      <c r="AC212" s="31" t="str">
        <f t="array" ref="AC212">IFERROR(INDEX(params!$H:$H,MATCH($AB212,params!$G:$G,0)),"")</f>
        <v/>
      </c>
      <c r="AD212" s="51"/>
      <c r="AE212" s="32"/>
      <c r="AF212" s="29"/>
      <c r="AG212" s="4"/>
      <c r="AH212" s="4"/>
      <c r="AI212" s="31" t="str">
        <f t="shared" si="4"/>
        <v/>
      </c>
      <c r="AJ212" s="40" t="s">
        <v>1368</v>
      </c>
      <c r="AK212" s="41" t="s">
        <v>1368</v>
      </c>
      <c r="AL212" s="42"/>
      <c r="AM212" s="43"/>
      <c r="AN212" s="44" t="s">
        <v>380</v>
      </c>
      <c r="AO212" s="45" t="s">
        <v>380</v>
      </c>
      <c r="AP212" s="44" t="s">
        <v>1369</v>
      </c>
      <c r="AQ212" s="43"/>
      <c r="AR212" s="44" t="s">
        <v>1370</v>
      </c>
      <c r="AS212" s="43"/>
      <c r="AT212" s="44" t="s">
        <v>1367</v>
      </c>
      <c r="AU212" s="43"/>
      <c r="AV212" s="44"/>
      <c r="AW212" s="43"/>
      <c r="AX212" s="44"/>
      <c r="AY212" s="43"/>
      <c r="AZ212" s="44"/>
      <c r="BA212" s="43"/>
      <c r="BB212" s="44"/>
      <c r="BC212" s="43"/>
      <c r="BD212" s="44"/>
      <c r="BE212" s="43"/>
    </row>
    <row r="213" ht="42.0"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1371</v>
      </c>
      <c r="U213" s="37" t="s">
        <v>822</v>
      </c>
      <c r="V213" s="29"/>
      <c r="W213" s="37" t="s">
        <v>167</v>
      </c>
      <c r="X213" s="29"/>
      <c r="Y213" s="29"/>
      <c r="Z213" s="29"/>
      <c r="AA213" s="37"/>
      <c r="AB213" s="29"/>
      <c r="AC213" s="31" t="str">
        <f t="array" ref="AC213">IFERROR(INDEX(params!$H:$H,MATCH($AB213,params!$G:$G,0)),"")</f>
        <v/>
      </c>
      <c r="AD213" s="51"/>
      <c r="AE213" s="32"/>
      <c r="AF213" s="29"/>
      <c r="AG213" s="4"/>
      <c r="AH213" s="4"/>
      <c r="AI213" s="31" t="str">
        <f t="shared" si="4"/>
        <v/>
      </c>
      <c r="AJ213" s="40" t="s">
        <v>1372</v>
      </c>
      <c r="AK213" s="41" t="s">
        <v>1372</v>
      </c>
      <c r="AL213" s="42"/>
      <c r="AM213" s="43"/>
      <c r="AN213" s="44" t="s">
        <v>953</v>
      </c>
      <c r="AO213" s="45" t="s">
        <v>953</v>
      </c>
      <c r="AP213" s="44" t="s">
        <v>1373</v>
      </c>
      <c r="AQ213" s="43"/>
      <c r="AR213" s="44" t="s">
        <v>1374</v>
      </c>
      <c r="AS213" s="43"/>
      <c r="AT213" s="44" t="s">
        <v>1371</v>
      </c>
      <c r="AU213" s="43"/>
      <c r="AV213" s="44"/>
      <c r="AW213" s="43"/>
      <c r="AX213" s="44"/>
      <c r="AY213" s="43"/>
      <c r="AZ213" s="44"/>
      <c r="BA213" s="43"/>
      <c r="BB213" s="44"/>
      <c r="BC213" s="43"/>
      <c r="BD213" s="44"/>
      <c r="BE213" s="43"/>
    </row>
    <row r="214" ht="42.0"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1375</v>
      </c>
      <c r="U214" s="37" t="s">
        <v>864</v>
      </c>
      <c r="V214" s="29"/>
      <c r="W214" s="37" t="s">
        <v>167</v>
      </c>
      <c r="X214" s="29"/>
      <c r="Y214" s="29"/>
      <c r="Z214" s="29"/>
      <c r="AA214" s="37"/>
      <c r="AB214" s="29"/>
      <c r="AC214" s="31" t="str">
        <f t="array" ref="AC214">IFERROR(INDEX(params!$H:$H,MATCH($AB214,params!$G:$G,0)),"")</f>
        <v/>
      </c>
      <c r="AD214" s="51"/>
      <c r="AE214" s="32"/>
      <c r="AF214" s="29"/>
      <c r="AG214" s="4"/>
      <c r="AH214" s="4"/>
      <c r="AI214" s="31" t="str">
        <f t="shared" si="4"/>
        <v/>
      </c>
      <c r="AJ214" s="40" t="s">
        <v>1376</v>
      </c>
      <c r="AK214" s="41" t="s">
        <v>1376</v>
      </c>
      <c r="AL214" s="42"/>
      <c r="AM214" s="43"/>
      <c r="AN214" s="44" t="s">
        <v>981</v>
      </c>
      <c r="AO214" s="45" t="s">
        <v>981</v>
      </c>
      <c r="AP214" s="44" t="s">
        <v>982</v>
      </c>
      <c r="AQ214" s="43"/>
      <c r="AR214" s="44" t="s">
        <v>1377</v>
      </c>
      <c r="AS214" s="43"/>
      <c r="AT214" s="44" t="s">
        <v>1375</v>
      </c>
      <c r="AU214" s="43"/>
      <c r="AV214" s="44"/>
      <c r="AW214" s="43"/>
      <c r="AX214" s="44"/>
      <c r="AY214" s="43"/>
      <c r="AZ214" s="44"/>
      <c r="BA214" s="43"/>
      <c r="BB214" s="44"/>
      <c r="BC214" s="43"/>
      <c r="BD214" s="44"/>
      <c r="BE214" s="43"/>
    </row>
    <row r="215" ht="42.0"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1378</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4"/>
        <v/>
      </c>
      <c r="AJ215" s="40" t="s">
        <v>1379</v>
      </c>
      <c r="AK215" s="41" t="s">
        <v>1379</v>
      </c>
      <c r="AL215" s="42"/>
      <c r="AM215" s="43"/>
      <c r="AN215" s="44" t="s">
        <v>169</v>
      </c>
      <c r="AO215" s="45" t="s">
        <v>169</v>
      </c>
      <c r="AP215" s="44" t="s">
        <v>170</v>
      </c>
      <c r="AQ215" s="43"/>
      <c r="AR215" s="42"/>
      <c r="AS215" s="43"/>
      <c r="AT215" s="42"/>
      <c r="AU215" s="43"/>
      <c r="AV215" s="44" t="s">
        <v>1380</v>
      </c>
      <c r="AW215" s="45" t="s">
        <v>1381</v>
      </c>
      <c r="AX215" s="42"/>
      <c r="AY215" s="43"/>
      <c r="AZ215" s="42"/>
      <c r="BA215" s="43"/>
      <c r="BB215" s="42"/>
      <c r="BC215" s="43"/>
      <c r="BD215" s="42"/>
      <c r="BE215" s="43"/>
    </row>
    <row r="216" ht="42.0"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1382</v>
      </c>
      <c r="U216" s="37" t="s">
        <v>864</v>
      </c>
      <c r="V216" s="29"/>
      <c r="W216" s="37" t="s">
        <v>167</v>
      </c>
      <c r="X216" s="29"/>
      <c r="Y216" s="29"/>
      <c r="Z216" s="29"/>
      <c r="AA216" s="37"/>
      <c r="AB216" s="29"/>
      <c r="AC216" s="31" t="str">
        <f t="array" ref="AC216">IFERROR(INDEX(params!$H:$H,MATCH($AB216,params!$G:$G,0)),"")</f>
        <v/>
      </c>
      <c r="AD216" s="51"/>
      <c r="AE216" s="32"/>
      <c r="AF216" s="29"/>
      <c r="AG216" s="4"/>
      <c r="AH216" s="4"/>
      <c r="AI216" s="31" t="str">
        <f t="shared" si="4"/>
        <v/>
      </c>
      <c r="AJ216" s="40" t="s">
        <v>1383</v>
      </c>
      <c r="AK216" s="41" t="s">
        <v>1383</v>
      </c>
      <c r="AL216" s="42"/>
      <c r="AM216" s="43"/>
      <c r="AN216" s="44" t="s">
        <v>981</v>
      </c>
      <c r="AO216" s="45" t="s">
        <v>981</v>
      </c>
      <c r="AP216" s="44" t="s">
        <v>1384</v>
      </c>
      <c r="AQ216" s="43"/>
      <c r="AR216" s="44" t="s">
        <v>1385</v>
      </c>
      <c r="AS216" s="43"/>
      <c r="AT216" s="44" t="s">
        <v>1386</v>
      </c>
      <c r="AU216" s="43"/>
      <c r="AV216" s="44"/>
      <c r="AW216" s="43"/>
      <c r="AX216" s="44"/>
      <c r="AY216" s="43"/>
      <c r="AZ216" s="44"/>
      <c r="BA216" s="43"/>
      <c r="BB216" s="44"/>
      <c r="BC216" s="43"/>
      <c r="BD216" s="44"/>
      <c r="BE216" s="43"/>
    </row>
    <row r="217" ht="42.0"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1387</v>
      </c>
      <c r="U217" s="37" t="s">
        <v>864</v>
      </c>
      <c r="V217" s="29"/>
      <c r="W217" s="37" t="s">
        <v>167</v>
      </c>
      <c r="X217" s="29"/>
      <c r="Y217" s="29"/>
      <c r="Z217" s="29"/>
      <c r="AA217" s="37"/>
      <c r="AB217" s="29"/>
      <c r="AC217" s="31" t="str">
        <f t="array" ref="AC217">IFERROR(INDEX(params!$H:$H,MATCH($AB217,params!$G:$G,0)),"")</f>
        <v/>
      </c>
      <c r="AD217" s="51"/>
      <c r="AE217" s="32"/>
      <c r="AF217" s="29"/>
      <c r="AG217" s="4"/>
      <c r="AH217" s="4"/>
      <c r="AI217" s="31" t="str">
        <f t="shared" si="4"/>
        <v/>
      </c>
      <c r="AJ217" s="40" t="s">
        <v>1388</v>
      </c>
      <c r="AK217" s="41" t="s">
        <v>1388</v>
      </c>
      <c r="AL217" s="42"/>
      <c r="AM217" s="43"/>
      <c r="AN217" s="44" t="s">
        <v>873</v>
      </c>
      <c r="AO217" s="45" t="s">
        <v>873</v>
      </c>
      <c r="AP217" s="44" t="s">
        <v>874</v>
      </c>
      <c r="AQ217" s="43"/>
      <c r="AR217" s="44" t="s">
        <v>1389</v>
      </c>
      <c r="AS217" s="43"/>
      <c r="AT217" s="44" t="s">
        <v>1387</v>
      </c>
      <c r="AU217" s="43"/>
      <c r="AV217" s="44"/>
      <c r="AW217" s="43"/>
      <c r="AX217" s="44"/>
      <c r="AY217" s="43"/>
      <c r="AZ217" s="44"/>
      <c r="BA217" s="43"/>
      <c r="BB217" s="44"/>
      <c r="BC217" s="43"/>
      <c r="BD217" s="44"/>
      <c r="BE217" s="43"/>
    </row>
    <row r="218" ht="42.0"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1390</v>
      </c>
      <c r="U218" s="29" t="s">
        <v>864</v>
      </c>
      <c r="V218" s="29"/>
      <c r="W218" s="29" t="s">
        <v>167</v>
      </c>
      <c r="X218" s="29"/>
      <c r="Y218" s="29"/>
      <c r="Z218" s="29"/>
      <c r="AA218" s="37"/>
      <c r="AB218" s="29"/>
      <c r="AC218" s="31" t="str">
        <f t="array" ref="AC218">IFERROR(INDEX(params!$H:$H,MATCH($AB218,params!$G:$G,0)),"")</f>
        <v/>
      </c>
      <c r="AD218" s="51"/>
      <c r="AE218" s="32"/>
      <c r="AF218" s="29"/>
      <c r="AG218" s="4"/>
      <c r="AH218" s="4"/>
      <c r="AI218" s="31" t="str">
        <f t="shared" si="4"/>
        <v/>
      </c>
      <c r="AJ218" s="40" t="s">
        <v>1391</v>
      </c>
      <c r="AK218" s="41" t="s">
        <v>1391</v>
      </c>
      <c r="AL218" s="42"/>
      <c r="AM218" s="43"/>
      <c r="AN218" s="42" t="s">
        <v>873</v>
      </c>
      <c r="AO218" s="43" t="s">
        <v>873</v>
      </c>
      <c r="AP218" s="42" t="s">
        <v>874</v>
      </c>
      <c r="AQ218" s="43" t="s">
        <v>1341</v>
      </c>
      <c r="AR218" s="42" t="s">
        <v>1392</v>
      </c>
      <c r="AS218" s="43" t="s">
        <v>1392</v>
      </c>
      <c r="AT218" s="42" t="s">
        <v>1393</v>
      </c>
      <c r="AU218" s="43" t="s">
        <v>1394</v>
      </c>
      <c r="AV218" s="42"/>
      <c r="AW218" s="43"/>
      <c r="AX218" s="42"/>
      <c r="AY218" s="43"/>
      <c r="AZ218" s="42"/>
      <c r="BA218" s="43"/>
      <c r="BB218" s="42"/>
      <c r="BC218" s="43"/>
      <c r="BD218" s="42"/>
      <c r="BE218" s="43"/>
    </row>
    <row r="219" ht="42.0"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1395</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4"/>
        <v/>
      </c>
      <c r="AJ219" s="40" t="s">
        <v>1396</v>
      </c>
      <c r="AK219" s="41" t="s">
        <v>1396</v>
      </c>
      <c r="AL219" s="42"/>
      <c r="AM219" s="43"/>
      <c r="AN219" s="42" t="s">
        <v>1397</v>
      </c>
      <c r="AO219" s="43" t="s">
        <v>1397</v>
      </c>
      <c r="AP219" s="44" t="s">
        <v>1398</v>
      </c>
      <c r="AQ219" s="45" t="s">
        <v>1399</v>
      </c>
      <c r="AR219" s="42"/>
      <c r="AS219" s="43"/>
      <c r="AT219" s="42"/>
      <c r="AU219" s="43"/>
      <c r="AV219" s="42"/>
      <c r="AW219" s="43"/>
      <c r="AX219" s="42"/>
      <c r="AY219" s="43"/>
      <c r="AZ219" s="42"/>
      <c r="BA219" s="43"/>
      <c r="BB219" s="42"/>
      <c r="BC219" s="43"/>
      <c r="BD219" s="42"/>
      <c r="BE219" s="43"/>
    </row>
    <row r="220" ht="42.0"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443</v>
      </c>
      <c r="U220" s="37" t="s">
        <v>167</v>
      </c>
      <c r="V220" s="29"/>
      <c r="W220" s="29"/>
      <c r="X220" s="29"/>
      <c r="Y220" s="29"/>
      <c r="Z220" s="29"/>
      <c r="AA220" s="37"/>
      <c r="AB220" s="29"/>
      <c r="AC220" s="31"/>
      <c r="AD220" s="51"/>
      <c r="AE220" s="32"/>
      <c r="AF220" s="29"/>
      <c r="AG220" s="4"/>
      <c r="AH220" s="4"/>
      <c r="AI220" s="31" t="str">
        <f t="shared" si="4"/>
        <v/>
      </c>
      <c r="AJ220" s="40" t="s">
        <v>1400</v>
      </c>
      <c r="AK220" s="41" t="s">
        <v>1400</v>
      </c>
      <c r="AL220" s="42"/>
      <c r="AM220" s="43"/>
      <c r="AN220" s="44" t="s">
        <v>442</v>
      </c>
      <c r="AO220" s="45" t="s">
        <v>442</v>
      </c>
      <c r="AP220" s="42" t="s">
        <v>443</v>
      </c>
      <c r="AQ220" s="43"/>
      <c r="AR220" s="42"/>
      <c r="AS220" s="43"/>
      <c r="AT220" s="42"/>
      <c r="AU220" s="43"/>
      <c r="AV220" s="42"/>
      <c r="AW220" s="43"/>
      <c r="AX220" s="42"/>
      <c r="AY220" s="43"/>
      <c r="AZ220" s="42"/>
      <c r="BA220" s="43"/>
      <c r="BB220" s="42"/>
      <c r="BC220" s="43"/>
      <c r="BD220" s="42"/>
      <c r="BE220" s="43"/>
    </row>
    <row r="221" ht="42.0"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1401</v>
      </c>
      <c r="U221" s="29" t="s">
        <v>822</v>
      </c>
      <c r="V221" s="29"/>
      <c r="W221" s="29" t="s">
        <v>167</v>
      </c>
      <c r="X221" s="29"/>
      <c r="Y221" s="29"/>
      <c r="Z221" s="29"/>
      <c r="AA221" s="37"/>
      <c r="AB221" s="29"/>
      <c r="AC221" s="31" t="str">
        <f t="array" ref="AC221">IFERROR(INDEX(params!$H:$H,MATCH($AB221,params!$G:$G,0)),"")</f>
        <v/>
      </c>
      <c r="AD221" s="51"/>
      <c r="AE221" s="32"/>
      <c r="AF221" s="29"/>
      <c r="AG221" s="4"/>
      <c r="AH221" s="4"/>
      <c r="AI221" s="31" t="str">
        <f t="shared" si="4"/>
        <v/>
      </c>
      <c r="AJ221" s="40" t="s">
        <v>1402</v>
      </c>
      <c r="AK221" s="41" t="s">
        <v>1402</v>
      </c>
      <c r="AL221" s="42"/>
      <c r="AM221" s="43"/>
      <c r="AN221" s="42" t="s">
        <v>920</v>
      </c>
      <c r="AO221" s="43" t="s">
        <v>920</v>
      </c>
      <c r="AP221" s="42" t="s">
        <v>1403</v>
      </c>
      <c r="AQ221" s="43" t="s">
        <v>1404</v>
      </c>
      <c r="AR221" s="42" t="s">
        <v>1405</v>
      </c>
      <c r="AS221" s="43" t="s">
        <v>1405</v>
      </c>
      <c r="AT221" s="42" t="s">
        <v>1406</v>
      </c>
      <c r="AU221" s="43" t="s">
        <v>1407</v>
      </c>
      <c r="AV221" s="42"/>
      <c r="AW221" s="43"/>
      <c r="AX221" s="42"/>
      <c r="AY221" s="43"/>
      <c r="AZ221" s="42"/>
      <c r="BA221" s="43"/>
      <c r="BB221" s="42"/>
      <c r="BC221" s="43"/>
      <c r="BD221" s="42"/>
      <c r="BE221" s="43"/>
    </row>
    <row r="222" ht="42.0" customHeight="1">
      <c r="A222" s="28" t="s">
        <v>56</v>
      </c>
      <c r="B222" s="29" t="s">
        <v>1408</v>
      </c>
      <c r="C222" s="29"/>
      <c r="D222" s="28" t="s">
        <v>1409</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1410</v>
      </c>
      <c r="U222" s="37" t="s">
        <v>167</v>
      </c>
      <c r="V222" s="29"/>
      <c r="W222" s="29"/>
      <c r="X222" s="29"/>
      <c r="Y222" s="29"/>
      <c r="Z222" s="29"/>
      <c r="AA222" s="37"/>
      <c r="AB222" s="29"/>
      <c r="AC222" s="31"/>
      <c r="AD222" s="51"/>
      <c r="AE222" s="32"/>
      <c r="AF222" s="29"/>
      <c r="AG222" s="4"/>
      <c r="AH222" s="4"/>
      <c r="AI222" s="31" t="str">
        <f t="shared" si="4"/>
        <v/>
      </c>
      <c r="AJ222" s="40" t="s">
        <v>1411</v>
      </c>
      <c r="AK222" s="41" t="s">
        <v>1411</v>
      </c>
      <c r="AL222" s="42"/>
      <c r="AM222" s="43"/>
      <c r="AN222" s="44" t="s">
        <v>1412</v>
      </c>
      <c r="AO222" s="45" t="s">
        <v>1412</v>
      </c>
      <c r="AP222" s="42" t="s">
        <v>1410</v>
      </c>
      <c r="AQ222" s="43"/>
      <c r="AR222" s="42"/>
      <c r="AS222" s="43"/>
      <c r="AT222" s="42"/>
      <c r="AU222" s="43"/>
      <c r="AV222" s="42"/>
      <c r="AW222" s="43"/>
      <c r="AX222" s="42"/>
      <c r="AY222" s="43"/>
      <c r="AZ222" s="42"/>
      <c r="BA222" s="43"/>
      <c r="BB222" s="42"/>
      <c r="BC222" s="43"/>
      <c r="BD222" s="42"/>
      <c r="BE222" s="43"/>
    </row>
    <row r="223" ht="42.0" customHeight="1">
      <c r="A223" s="28" t="s">
        <v>53</v>
      </c>
      <c r="B223" s="29" t="s">
        <v>1413</v>
      </c>
      <c r="C223" s="29"/>
      <c r="D223" s="33"/>
      <c r="E223" s="34" t="s">
        <v>1414</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4"/>
        <v/>
      </c>
      <c r="AJ223" s="49" t="s">
        <v>1415</v>
      </c>
      <c r="AK223" s="41"/>
      <c r="AL223" s="42"/>
      <c r="AM223" s="43"/>
      <c r="AN223" s="44" t="s">
        <v>503</v>
      </c>
      <c r="AO223" s="45" t="s">
        <v>503</v>
      </c>
      <c r="AP223" s="44" t="s">
        <v>1416</v>
      </c>
      <c r="AQ223" s="43"/>
      <c r="AR223" s="42"/>
      <c r="AS223" s="43"/>
      <c r="AT223" s="42"/>
      <c r="AU223" s="43"/>
      <c r="AV223" s="44" t="s">
        <v>1417</v>
      </c>
      <c r="AW223" s="43"/>
      <c r="AX223" s="42"/>
      <c r="AY223" s="43"/>
      <c r="AZ223" s="42"/>
      <c r="BA223" s="43"/>
      <c r="BB223" s="42"/>
      <c r="BC223" s="43"/>
      <c r="BD223" s="42"/>
      <c r="BE223" s="43"/>
    </row>
    <row r="224" ht="42.0" customHeight="1">
      <c r="A224" s="28" t="s">
        <v>53</v>
      </c>
      <c r="B224" s="29" t="s">
        <v>1413</v>
      </c>
      <c r="C224" s="37" t="s">
        <v>239</v>
      </c>
      <c r="D224" s="33"/>
      <c r="E224" s="34" t="s">
        <v>1418</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4"/>
        <v/>
      </c>
      <c r="AJ224" s="49" t="s">
        <v>1419</v>
      </c>
      <c r="AK224" s="46" t="s">
        <v>1419</v>
      </c>
      <c r="AL224" s="42"/>
      <c r="AM224" s="43"/>
      <c r="AN224" s="44" t="s">
        <v>303</v>
      </c>
      <c r="AO224" s="45" t="s">
        <v>303</v>
      </c>
      <c r="AP224" s="44" t="s">
        <v>1420</v>
      </c>
      <c r="AQ224" s="43"/>
      <c r="AR224" s="42"/>
      <c r="AS224" s="43"/>
      <c r="AT224" s="42"/>
      <c r="AU224" s="43"/>
      <c r="AV224" s="44" t="s">
        <v>1421</v>
      </c>
      <c r="AW224" s="43"/>
      <c r="AX224" s="42"/>
      <c r="AY224" s="43"/>
      <c r="AZ224" s="42"/>
      <c r="BA224" s="43"/>
      <c r="BB224" s="42"/>
      <c r="BC224" s="43"/>
      <c r="BD224" s="42"/>
      <c r="BE224" s="43"/>
    </row>
    <row r="225" ht="42.0" customHeight="1">
      <c r="A225" s="28" t="s">
        <v>53</v>
      </c>
      <c r="B225" s="29" t="s">
        <v>1413</v>
      </c>
      <c r="C225" s="37" t="s">
        <v>250</v>
      </c>
      <c r="D225" s="33"/>
      <c r="E225" s="34" t="s">
        <v>1422</v>
      </c>
      <c r="F225" s="31" t="str">
        <f t="shared" si="1"/>
        <v>Exocorp V2</v>
      </c>
      <c r="G225" s="30"/>
      <c r="H225" s="30"/>
      <c r="I225" s="32"/>
      <c r="J225" s="33"/>
      <c r="K225" s="28">
        <v>26.0</v>
      </c>
      <c r="L225" s="37" t="s">
        <v>66</v>
      </c>
      <c r="M225" s="37" t="s">
        <v>87</v>
      </c>
      <c r="N225" s="29"/>
      <c r="O225" s="29"/>
      <c r="P225" s="31" t="str">
        <f t="array" ref="P225">IFERROR(INDEX(params!$H:$H,MATCH($M225,params!$G:$G,0)),"")&amp;IF(AND($M225&lt;&gt;"",$N225&lt;&gt;""),",","")&amp;IFERROR(INDEX(params!$H:$H,MATCH($N225,params!$G:$G,0)),"")&amp;IF(AND($N225&lt;&gt;"",$O225&lt;&gt;""),",","")&amp;IFERROR(INDEX(params!$H:$H,MATCH($O225,params!$G:$G,0)),"")</f>
        <v>2</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4"/>
        <v/>
      </c>
      <c r="AJ225" s="49" t="s">
        <v>1423</v>
      </c>
      <c r="AK225" s="46" t="s">
        <v>1423</v>
      </c>
      <c r="AL225" s="42"/>
      <c r="AM225" s="43"/>
      <c r="AN225" s="44" t="s">
        <v>351</v>
      </c>
      <c r="AO225" s="45" t="s">
        <v>351</v>
      </c>
      <c r="AP225" s="42" t="s">
        <v>348</v>
      </c>
      <c r="AQ225" s="45" t="s">
        <v>352</v>
      </c>
      <c r="AR225" s="42"/>
      <c r="AS225" s="43"/>
      <c r="AT225" s="42"/>
      <c r="AU225" s="43"/>
      <c r="AV225" s="44" t="s">
        <v>1421</v>
      </c>
      <c r="AW225" s="43"/>
      <c r="AX225" s="42"/>
      <c r="AY225" s="43"/>
      <c r="AZ225" s="42"/>
      <c r="BA225" s="43"/>
      <c r="BB225" s="42"/>
      <c r="BC225" s="43"/>
      <c r="BD225" s="42"/>
      <c r="BE225" s="43"/>
    </row>
    <row r="226" ht="42.0" customHeight="1">
      <c r="A226" s="28" t="s">
        <v>53</v>
      </c>
      <c r="B226" s="29" t="s">
        <v>1413</v>
      </c>
      <c r="C226" s="37" t="s">
        <v>239</v>
      </c>
      <c r="D226" s="33"/>
      <c r="E226" s="34" t="s">
        <v>1424</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1425</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4"/>
        <v/>
      </c>
      <c r="AJ226" s="49" t="s">
        <v>1426</v>
      </c>
      <c r="AK226" s="46" t="s">
        <v>1426</v>
      </c>
      <c r="AL226" s="42"/>
      <c r="AM226" s="43"/>
      <c r="AN226" s="44" t="s">
        <v>1427</v>
      </c>
      <c r="AO226" s="45" t="s">
        <v>1427</v>
      </c>
      <c r="AP226" s="44" t="s">
        <v>1428</v>
      </c>
      <c r="AQ226" s="43"/>
      <c r="AR226" s="42"/>
      <c r="AS226" s="43"/>
      <c r="AT226" s="42"/>
      <c r="AU226" s="43"/>
      <c r="AV226" s="44" t="s">
        <v>1429</v>
      </c>
      <c r="AW226" s="43"/>
      <c r="AX226" s="42"/>
      <c r="AY226" s="43"/>
      <c r="AZ226" s="42"/>
      <c r="BA226" s="43"/>
      <c r="BB226" s="42"/>
      <c r="BC226" s="43"/>
      <c r="BD226" s="42"/>
      <c r="BE226" s="43"/>
    </row>
    <row r="227" ht="42.0" customHeight="1">
      <c r="A227" s="28" t="s">
        <v>55</v>
      </c>
      <c r="B227" s="29" t="s">
        <v>1413</v>
      </c>
      <c r="C227" s="37" t="s">
        <v>250</v>
      </c>
      <c r="D227" s="33"/>
      <c r="E227" s="34" t="s">
        <v>1430</v>
      </c>
      <c r="F227" s="31" t="str">
        <f t="shared" si="1"/>
        <v>Hyperion Systems V2</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4"/>
        <v/>
      </c>
      <c r="AJ227" s="49" t="s">
        <v>1431</v>
      </c>
      <c r="AK227" s="46" t="s">
        <v>1431</v>
      </c>
      <c r="AL227" s="42"/>
      <c r="AM227" s="43"/>
      <c r="AN227" s="44" t="s">
        <v>237</v>
      </c>
      <c r="AO227" s="45" t="s">
        <v>237</v>
      </c>
      <c r="AP227" s="44" t="s">
        <v>234</v>
      </c>
      <c r="AQ227" s="43"/>
      <c r="AR227" s="44" t="s">
        <v>1432</v>
      </c>
      <c r="AS227" s="45" t="s">
        <v>1432</v>
      </c>
      <c r="AT227" s="44" t="s">
        <v>1433</v>
      </c>
      <c r="AU227" s="43"/>
      <c r="AV227" s="44" t="s">
        <v>1429</v>
      </c>
      <c r="AW227" s="43"/>
      <c r="AX227" s="42"/>
      <c r="AY227" s="43"/>
      <c r="AZ227" s="42"/>
      <c r="BA227" s="43"/>
      <c r="BB227" s="44" t="s">
        <v>1434</v>
      </c>
      <c r="BC227" s="45" t="s">
        <v>1434</v>
      </c>
      <c r="BD227" s="42"/>
      <c r="BE227" s="43"/>
    </row>
    <row r="228" ht="42.0" customHeight="1">
      <c r="A228" s="28" t="s">
        <v>53</v>
      </c>
      <c r="B228" s="29" t="s">
        <v>1413</v>
      </c>
      <c r="C228" s="29"/>
      <c r="D228" s="33"/>
      <c r="E228" s="34" t="s">
        <v>1435</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4"/>
        <v/>
      </c>
      <c r="AJ228" s="49" t="s">
        <v>1436</v>
      </c>
      <c r="AK228" s="41"/>
      <c r="AL228" s="42"/>
      <c r="AM228" s="43"/>
      <c r="AN228" s="44" t="s">
        <v>1437</v>
      </c>
      <c r="AO228" s="45" t="s">
        <v>1437</v>
      </c>
      <c r="AP228" s="44" t="s">
        <v>1438</v>
      </c>
      <c r="AQ228" s="43"/>
      <c r="AR228" s="42"/>
      <c r="AS228" s="43"/>
      <c r="AT228" s="42"/>
      <c r="AU228" s="43"/>
      <c r="AV228" s="44" t="s">
        <v>1439</v>
      </c>
      <c r="AW228" s="43"/>
      <c r="AX228" s="42"/>
      <c r="AY228" s="43"/>
      <c r="AZ228" s="42"/>
      <c r="BA228" s="43"/>
      <c r="BB228" s="42"/>
      <c r="BC228" s="43"/>
      <c r="BD228" s="42"/>
      <c r="BE228" s="43"/>
    </row>
    <row r="229" ht="42.0" hidden="1" customHeight="1">
      <c r="A229" s="28" t="s">
        <v>53</v>
      </c>
      <c r="B229" s="29" t="s">
        <v>1413</v>
      </c>
      <c r="C229" s="29"/>
      <c r="D229" s="28"/>
      <c r="E229" s="30" t="s">
        <v>1440</v>
      </c>
      <c r="F229" s="31" t="str">
        <f t="shared" si="1"/>
        <v>Communications Streamlining</v>
      </c>
      <c r="G229" s="30" t="s">
        <v>1441</v>
      </c>
      <c r="H229" s="30" t="s">
        <v>1441</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ref="AI229:AI273" si="5">iferror(left(AF229&amp;if(AF229&lt;&gt;"",",","")&amp;AG229&amp;if(AG229&lt;&gt;"",",","")&amp;AH229&amp;if(AH229&lt;&gt;"",",",""),len(AF229&amp;if(AF229&lt;&gt;"",",","")&amp;AG229&amp;if(AG229&lt;&gt;"",",","")&amp;AH229&amp;if(AH229&lt;&gt;"",",",""))-1),"")</f>
        <v/>
      </c>
      <c r="AJ229" s="40" t="s">
        <v>1442</v>
      </c>
      <c r="AK229" s="46" t="s">
        <v>1443</v>
      </c>
      <c r="AL229" s="42"/>
      <c r="AM229" s="43"/>
      <c r="AN229" s="44" t="s">
        <v>1444</v>
      </c>
      <c r="AO229" s="45" t="s">
        <v>1444</v>
      </c>
      <c r="AP229" s="44" t="s">
        <v>1445</v>
      </c>
      <c r="AQ229" s="45" t="s">
        <v>1446</v>
      </c>
      <c r="AR229" s="42"/>
      <c r="AS229" s="43"/>
      <c r="AT229" s="42"/>
      <c r="AU229" s="43"/>
      <c r="AV229" s="44" t="s">
        <v>1447</v>
      </c>
      <c r="AW229" s="45" t="s">
        <v>1448</v>
      </c>
      <c r="AX229" s="42"/>
      <c r="AY229" s="43"/>
      <c r="AZ229" s="42"/>
      <c r="BA229" s="43"/>
      <c r="BB229" s="42"/>
      <c r="BC229" s="43"/>
      <c r="BD229" s="42"/>
      <c r="BE229" s="43"/>
    </row>
    <row r="230" ht="42.0" hidden="1" customHeight="1">
      <c r="A230" s="28" t="s">
        <v>53</v>
      </c>
      <c r="B230" s="29" t="s">
        <v>1413</v>
      </c>
      <c r="C230" s="29"/>
      <c r="D230" s="28"/>
      <c r="E230" s="30" t="s">
        <v>1449</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5"/>
        <v/>
      </c>
      <c r="AJ230" s="40" t="s">
        <v>1450</v>
      </c>
      <c r="AK230" s="46" t="s">
        <v>1451</v>
      </c>
      <c r="AL230" s="42"/>
      <c r="AM230" s="43"/>
      <c r="AN230" s="44" t="s">
        <v>1452</v>
      </c>
      <c r="AO230" s="45" t="s">
        <v>1452</v>
      </c>
      <c r="AP230" s="44" t="s">
        <v>1453</v>
      </c>
      <c r="AQ230" s="45" t="s">
        <v>1454</v>
      </c>
      <c r="AR230" s="42"/>
      <c r="AS230" s="43"/>
      <c r="AT230" s="42"/>
      <c r="AU230" s="43"/>
      <c r="AV230" s="42"/>
      <c r="AW230" s="43"/>
      <c r="AX230" s="42"/>
      <c r="AY230" s="43"/>
      <c r="AZ230" s="42"/>
      <c r="BA230" s="43"/>
      <c r="BB230" s="44" t="s">
        <v>1455</v>
      </c>
      <c r="BC230" s="43"/>
      <c r="BD230" s="42"/>
      <c r="BE230" s="43"/>
    </row>
    <row r="231" ht="42.0" hidden="1" customHeight="1">
      <c r="A231" s="28" t="s">
        <v>53</v>
      </c>
      <c r="B231" s="29" t="s">
        <v>1413</v>
      </c>
      <c r="C231" s="29"/>
      <c r="D231" s="33"/>
      <c r="E231" s="30" t="s">
        <v>1456</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5"/>
        <v/>
      </c>
      <c r="AJ231" s="40" t="s">
        <v>1457</v>
      </c>
      <c r="AK231" s="46" t="s">
        <v>1458</v>
      </c>
      <c r="AL231" s="42"/>
      <c r="AM231" s="43"/>
      <c r="AN231" s="44" t="s">
        <v>1459</v>
      </c>
      <c r="AO231" s="45" t="s">
        <v>1459</v>
      </c>
      <c r="AP231" s="44" t="s">
        <v>1460</v>
      </c>
      <c r="AQ231" s="45" t="s">
        <v>1461</v>
      </c>
      <c r="AR231" s="42"/>
      <c r="AS231" s="43"/>
      <c r="AT231" s="42"/>
      <c r="AU231" s="43"/>
      <c r="AV231" s="42"/>
      <c r="AW231" s="43"/>
      <c r="AX231" s="42"/>
      <c r="AY231" s="43"/>
      <c r="AZ231" s="42"/>
      <c r="BA231" s="43"/>
      <c r="BB231" s="44" t="s">
        <v>1462</v>
      </c>
      <c r="BC231" s="45" t="s">
        <v>1462</v>
      </c>
      <c r="BD231" s="42"/>
      <c r="BE231" s="43"/>
    </row>
    <row r="232" ht="42.0" hidden="1" customHeight="1">
      <c r="A232" s="28" t="s">
        <v>53</v>
      </c>
      <c r="B232" s="29" t="s">
        <v>1413</v>
      </c>
      <c r="C232" s="29"/>
      <c r="D232" s="33"/>
      <c r="E232" s="30" t="s">
        <v>1463</v>
      </c>
      <c r="F232" s="31" t="str">
        <f t="shared" si="1"/>
        <v>Impact Analysis</v>
      </c>
      <c r="G232" s="30" t="s">
        <v>1464</v>
      </c>
      <c r="H232" s="30" t="s">
        <v>1464</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5"/>
        <v/>
      </c>
      <c r="AJ232" s="40" t="s">
        <v>1465</v>
      </c>
      <c r="AK232" s="46" t="s">
        <v>1466</v>
      </c>
      <c r="AL232" s="42"/>
      <c r="AM232" s="43"/>
      <c r="AN232" s="44" t="s">
        <v>1467</v>
      </c>
      <c r="AO232" s="45" t="s">
        <v>1467</v>
      </c>
      <c r="AP232" s="44" t="s">
        <v>1468</v>
      </c>
      <c r="AQ232" s="45" t="s">
        <v>1469</v>
      </c>
      <c r="AR232" s="42"/>
      <c r="AS232" s="43"/>
      <c r="AT232" s="42"/>
      <c r="AU232" s="43"/>
      <c r="AV232" s="42"/>
      <c r="AW232" s="43"/>
      <c r="AX232" s="42"/>
      <c r="AY232" s="43"/>
      <c r="AZ232" s="42"/>
      <c r="BA232" s="43"/>
      <c r="BB232" s="42"/>
      <c r="BC232" s="43"/>
      <c r="BD232" s="42"/>
      <c r="BE232" s="43"/>
    </row>
    <row r="233" ht="42.0" hidden="1" customHeight="1">
      <c r="A233" s="28" t="s">
        <v>53</v>
      </c>
      <c r="B233" s="29" t="s">
        <v>1413</v>
      </c>
      <c r="C233" s="29"/>
      <c r="D233" s="33"/>
      <c r="E233" s="30" t="s">
        <v>1470</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5"/>
        <v/>
      </c>
      <c r="AJ233" s="40" t="s">
        <v>1471</v>
      </c>
      <c r="AK233" s="46" t="s">
        <v>1472</v>
      </c>
      <c r="AL233" s="42"/>
      <c r="AM233" s="43"/>
      <c r="AN233" s="44" t="s">
        <v>552</v>
      </c>
      <c r="AO233" s="45" t="s">
        <v>552</v>
      </c>
      <c r="AP233" s="44" t="s">
        <v>1473</v>
      </c>
      <c r="AQ233" s="45" t="s">
        <v>553</v>
      </c>
      <c r="AR233" s="42"/>
      <c r="AS233" s="43"/>
      <c r="AT233" s="42"/>
      <c r="AU233" s="43"/>
      <c r="AV233" s="44" t="s">
        <v>1474</v>
      </c>
      <c r="AW233" s="45" t="s">
        <v>1475</v>
      </c>
      <c r="AX233" s="42"/>
      <c r="AY233" s="43"/>
      <c r="AZ233" s="42"/>
      <c r="BA233" s="43"/>
      <c r="BB233" s="42"/>
      <c r="BC233" s="43"/>
      <c r="BD233" s="42"/>
      <c r="BE233" s="43"/>
    </row>
    <row r="234" ht="42.0" hidden="1" customHeight="1">
      <c r="A234" s="28" t="s">
        <v>53</v>
      </c>
      <c r="B234" s="29" t="s">
        <v>1413</v>
      </c>
      <c r="C234" s="29"/>
      <c r="D234" s="33"/>
      <c r="E234" s="30" t="s">
        <v>1476</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5"/>
        <v>science</v>
      </c>
      <c r="AJ234" s="40" t="s">
        <v>1477</v>
      </c>
      <c r="AK234" s="46" t="s">
        <v>1478</v>
      </c>
      <c r="AL234" s="42"/>
      <c r="AM234" s="43"/>
      <c r="AN234" s="44" t="s">
        <v>1479</v>
      </c>
      <c r="AO234" s="45" t="s">
        <v>1480</v>
      </c>
      <c r="AP234" s="44" t="s">
        <v>1481</v>
      </c>
      <c r="AQ234" s="45" t="s">
        <v>1482</v>
      </c>
      <c r="AR234" s="42"/>
      <c r="AS234" s="43"/>
      <c r="AT234" s="42"/>
      <c r="AU234" s="43"/>
      <c r="AV234" s="44" t="s">
        <v>1483</v>
      </c>
      <c r="AW234" s="45" t="s">
        <v>1484</v>
      </c>
      <c r="AX234" s="42"/>
      <c r="AY234" s="43"/>
      <c r="AZ234" s="42"/>
      <c r="BA234" s="43"/>
      <c r="BB234" s="44" t="s">
        <v>1485</v>
      </c>
      <c r="BC234" s="45" t="s">
        <v>1485</v>
      </c>
      <c r="BD234" s="44" t="s">
        <v>1486</v>
      </c>
      <c r="BE234" s="45" t="s">
        <v>1486</v>
      </c>
    </row>
    <row r="235" ht="42.0" hidden="1" customHeight="1">
      <c r="A235" s="28" t="s">
        <v>53</v>
      </c>
      <c r="B235" s="29" t="s">
        <v>1413</v>
      </c>
      <c r="C235" s="29"/>
      <c r="D235" s="33"/>
      <c r="E235" s="30" t="s">
        <v>1487</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5"/>
        <v/>
      </c>
      <c r="AJ235" s="40" t="s">
        <v>1488</v>
      </c>
      <c r="AK235" s="46" t="s">
        <v>1489</v>
      </c>
      <c r="AL235" s="42"/>
      <c r="AM235" s="43"/>
      <c r="AN235" s="44" t="s">
        <v>1490</v>
      </c>
      <c r="AO235" s="45" t="s">
        <v>1490</v>
      </c>
      <c r="AP235" s="44" t="s">
        <v>1491</v>
      </c>
      <c r="AQ235" s="45" t="s">
        <v>1492</v>
      </c>
      <c r="AR235" s="42"/>
      <c r="AS235" s="43"/>
      <c r="AT235" s="42"/>
      <c r="AU235" s="43"/>
      <c r="AV235" s="44" t="s">
        <v>1474</v>
      </c>
      <c r="AW235" s="45" t="s">
        <v>1475</v>
      </c>
      <c r="AX235" s="42"/>
      <c r="AY235" s="43"/>
      <c r="AZ235" s="42"/>
      <c r="BA235" s="43"/>
      <c r="BB235" s="44" t="s">
        <v>1493</v>
      </c>
      <c r="BC235" s="45" t="s">
        <v>1493</v>
      </c>
      <c r="BD235" s="42"/>
      <c r="BE235" s="43"/>
    </row>
    <row r="236" ht="42.0" hidden="1" customHeight="1">
      <c r="A236" s="28" t="s">
        <v>53</v>
      </c>
      <c r="B236" s="29" t="s">
        <v>1413</v>
      </c>
      <c r="C236" s="29"/>
      <c r="D236" s="33"/>
      <c r="E236" s="30" t="s">
        <v>1494</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1495</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5"/>
        <v/>
      </c>
      <c r="AJ236" s="40" t="s">
        <v>1496</v>
      </c>
      <c r="AK236" s="46" t="s">
        <v>1497</v>
      </c>
      <c r="AL236" s="42"/>
      <c r="AM236" s="43"/>
      <c r="AN236" s="44" t="s">
        <v>1498</v>
      </c>
      <c r="AO236" s="45" t="s">
        <v>1498</v>
      </c>
      <c r="AP236" s="44" t="s">
        <v>1499</v>
      </c>
      <c r="AQ236" s="45" t="s">
        <v>1500</v>
      </c>
      <c r="AR236" s="42"/>
      <c r="AS236" s="43"/>
      <c r="AT236" s="42"/>
      <c r="AU236" s="43"/>
      <c r="AV236" s="42"/>
      <c r="AW236" s="43"/>
      <c r="AX236" s="42" t="s">
        <v>1046</v>
      </c>
      <c r="AY236" s="43" t="s">
        <v>1047</v>
      </c>
      <c r="AZ236" s="42" t="s">
        <v>1048</v>
      </c>
      <c r="BA236" s="43"/>
      <c r="BB236" s="44" t="s">
        <v>1501</v>
      </c>
      <c r="BC236" s="45" t="s">
        <v>1501</v>
      </c>
      <c r="BD236" s="42"/>
      <c r="BE236" s="43"/>
    </row>
    <row r="237" ht="42.0" hidden="1" customHeight="1">
      <c r="A237" s="28" t="s">
        <v>53</v>
      </c>
      <c r="B237" s="29" t="s">
        <v>1413</v>
      </c>
      <c r="C237" s="29"/>
      <c r="D237" s="33"/>
      <c r="E237" s="30" t="s">
        <v>1502</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5"/>
        <v/>
      </c>
      <c r="AJ237" s="40" t="s">
        <v>1503</v>
      </c>
      <c r="AK237" s="46" t="s">
        <v>1504</v>
      </c>
      <c r="AL237" s="42"/>
      <c r="AM237" s="43"/>
      <c r="AN237" s="44" t="s">
        <v>1505</v>
      </c>
      <c r="AO237" s="45" t="s">
        <v>1505</v>
      </c>
      <c r="AP237" s="44" t="s">
        <v>1506</v>
      </c>
      <c r="AQ237" s="45" t="s">
        <v>1507</v>
      </c>
      <c r="AR237" s="42"/>
      <c r="AS237" s="43"/>
      <c r="AT237" s="42"/>
      <c r="AU237" s="43"/>
      <c r="AV237" s="42"/>
      <c r="AW237" s="43"/>
      <c r="AX237" s="42"/>
      <c r="AY237" s="43"/>
      <c r="AZ237" s="42"/>
      <c r="BA237" s="43"/>
      <c r="BB237" s="42"/>
      <c r="BC237" s="43"/>
      <c r="BD237" s="42"/>
      <c r="BE237" s="43"/>
    </row>
    <row r="238" ht="42.0" hidden="1" customHeight="1">
      <c r="A238" s="28" t="s">
        <v>53</v>
      </c>
      <c r="B238" s="29" t="s">
        <v>1413</v>
      </c>
      <c r="C238" s="29"/>
      <c r="D238" s="28"/>
      <c r="E238" s="30" t="s">
        <v>1508</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5"/>
        <v/>
      </c>
      <c r="AJ238" s="40" t="s">
        <v>1509</v>
      </c>
      <c r="AK238" s="46" t="s">
        <v>1510</v>
      </c>
      <c r="AL238" s="42"/>
      <c r="AM238" s="43"/>
      <c r="AN238" s="42"/>
      <c r="AO238" s="43"/>
      <c r="AP238" s="42"/>
      <c r="AQ238" s="43"/>
      <c r="AR238" s="42"/>
      <c r="AS238" s="43"/>
      <c r="AT238" s="42"/>
      <c r="AU238" s="43"/>
      <c r="AV238" s="44" t="s">
        <v>1511</v>
      </c>
      <c r="AW238" s="45" t="s">
        <v>1512</v>
      </c>
      <c r="AX238" s="42"/>
      <c r="AY238" s="43"/>
      <c r="AZ238" s="42"/>
      <c r="BA238" s="43"/>
      <c r="BB238" s="42"/>
      <c r="BC238" s="43"/>
      <c r="BD238" s="42"/>
      <c r="BE238" s="43"/>
    </row>
    <row r="239" ht="42.0" hidden="1" customHeight="1">
      <c r="A239" s="28" t="s">
        <v>53</v>
      </c>
      <c r="B239" s="29" t="s">
        <v>1413</v>
      </c>
      <c r="C239" s="29"/>
      <c r="D239" s="28"/>
      <c r="E239" s="30" t="s">
        <v>1513</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5"/>
        <v/>
      </c>
      <c r="AJ239" s="40" t="s">
        <v>1514</v>
      </c>
      <c r="AK239" s="46" t="s">
        <v>1515</v>
      </c>
      <c r="AL239" s="42"/>
      <c r="AM239" s="43"/>
      <c r="AN239" s="42"/>
      <c r="AO239" s="43"/>
      <c r="AP239" s="42"/>
      <c r="AQ239" s="43"/>
      <c r="AR239" s="42"/>
      <c r="AS239" s="43"/>
      <c r="AT239" s="42"/>
      <c r="AU239" s="43"/>
      <c r="AV239" s="44" t="s">
        <v>1516</v>
      </c>
      <c r="AW239" s="45" t="s">
        <v>1517</v>
      </c>
      <c r="AX239" s="42"/>
      <c r="AY239" s="43"/>
      <c r="AZ239" s="42"/>
      <c r="BA239" s="43"/>
      <c r="BB239" s="42"/>
      <c r="BC239" s="43"/>
      <c r="BD239" s="42"/>
      <c r="BE239" s="43"/>
    </row>
    <row r="240" ht="42.0" hidden="1" customHeight="1">
      <c r="A240" s="28" t="s">
        <v>53</v>
      </c>
      <c r="B240" s="29" t="s">
        <v>1413</v>
      </c>
      <c r="C240" s="29"/>
      <c r="D240" s="33"/>
      <c r="E240" s="30" t="s">
        <v>1518</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5"/>
        <v/>
      </c>
      <c r="AJ240" s="40" t="s">
        <v>1519</v>
      </c>
      <c r="AK240" s="46" t="s">
        <v>1520</v>
      </c>
      <c r="AL240" s="42"/>
      <c r="AM240" s="43"/>
      <c r="AN240" s="42"/>
      <c r="AO240" s="43"/>
      <c r="AP240" s="42"/>
      <c r="AQ240" s="43"/>
      <c r="AR240" s="42"/>
      <c r="AS240" s="43"/>
      <c r="AT240" s="42"/>
      <c r="AU240" s="43"/>
      <c r="AV240" s="44" t="s">
        <v>1521</v>
      </c>
      <c r="AW240" s="45" t="s">
        <v>1522</v>
      </c>
      <c r="AX240" s="42"/>
      <c r="AY240" s="43"/>
      <c r="AZ240" s="42"/>
      <c r="BA240" s="43"/>
      <c r="BB240" s="42"/>
      <c r="BC240" s="43"/>
      <c r="BD240" s="42"/>
      <c r="BE240" s="43"/>
    </row>
    <row r="241" ht="42.0" hidden="1" customHeight="1">
      <c r="A241" s="28" t="s">
        <v>53</v>
      </c>
      <c r="B241" s="29" t="s">
        <v>1413</v>
      </c>
      <c r="C241" s="29"/>
      <c r="D241" s="33"/>
      <c r="E241" s="30" t="s">
        <v>1523</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278</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5"/>
        <v/>
      </c>
      <c r="AJ241" s="40" t="s">
        <v>1524</v>
      </c>
      <c r="AK241" s="46" t="s">
        <v>1525</v>
      </c>
      <c r="AL241" s="42"/>
      <c r="AM241" s="43"/>
      <c r="AN241" s="42"/>
      <c r="AO241" s="43"/>
      <c r="AP241" s="42"/>
      <c r="AQ241" s="43"/>
      <c r="AR241" s="42"/>
      <c r="AS241" s="43"/>
      <c r="AT241" s="42"/>
      <c r="AU241" s="43"/>
      <c r="AV241" s="44" t="s">
        <v>1526</v>
      </c>
      <c r="AW241" s="45" t="s">
        <v>1527</v>
      </c>
      <c r="AX241" s="44" t="s">
        <v>650</v>
      </c>
      <c r="AY241" s="45" t="s">
        <v>419</v>
      </c>
      <c r="AZ241" s="44" t="s">
        <v>227</v>
      </c>
      <c r="BA241" s="43"/>
      <c r="BB241" s="42"/>
      <c r="BC241" s="43"/>
      <c r="BD241" s="42"/>
      <c r="BE241" s="43"/>
    </row>
    <row r="242" ht="42.0" hidden="1" customHeight="1">
      <c r="A242" s="28" t="s">
        <v>53</v>
      </c>
      <c r="B242" s="29" t="s">
        <v>1413</v>
      </c>
      <c r="C242" s="29"/>
      <c r="D242" s="33"/>
      <c r="E242" s="30" t="s">
        <v>1528</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5"/>
        <v/>
      </c>
      <c r="AJ242" s="40" t="s">
        <v>1529</v>
      </c>
      <c r="AK242" s="46" t="s">
        <v>1530</v>
      </c>
      <c r="AL242" s="42"/>
      <c r="AM242" s="43"/>
      <c r="AN242" s="42"/>
      <c r="AO242" s="43"/>
      <c r="AP242" s="42"/>
      <c r="AQ242" s="43"/>
      <c r="AR242" s="42"/>
      <c r="AS242" s="43"/>
      <c r="AT242" s="42"/>
      <c r="AU242" s="43"/>
      <c r="AV242" s="44" t="s">
        <v>1531</v>
      </c>
      <c r="AW242" s="45" t="s">
        <v>1532</v>
      </c>
      <c r="AX242" s="42"/>
      <c r="AY242" s="43"/>
      <c r="AZ242" s="42"/>
      <c r="BA242" s="43"/>
      <c r="BB242" s="42"/>
      <c r="BC242" s="43"/>
      <c r="BD242" s="42"/>
      <c r="BE242" s="43"/>
    </row>
    <row r="243" ht="42.0" hidden="1" customHeight="1">
      <c r="A243" s="28" t="s">
        <v>56</v>
      </c>
      <c r="B243" s="29" t="s">
        <v>1413</v>
      </c>
      <c r="C243" s="29"/>
      <c r="D243" s="28" t="s">
        <v>1533</v>
      </c>
      <c r="E243" s="30" t="s">
        <v>1534</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1535</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5"/>
        <v/>
      </c>
      <c r="AJ243" s="40" t="s">
        <v>1536</v>
      </c>
      <c r="AK243" s="46" t="s">
        <v>1537</v>
      </c>
      <c r="AL243" s="42"/>
      <c r="AM243" s="43"/>
      <c r="AN243" s="42"/>
      <c r="AO243" s="43"/>
      <c r="AP243" s="42"/>
      <c r="AQ243" s="43"/>
      <c r="AR243" s="42"/>
      <c r="AS243" s="43"/>
      <c r="AT243" s="42"/>
      <c r="AU243" s="43"/>
      <c r="AV243" s="44" t="s">
        <v>645</v>
      </c>
      <c r="AW243" s="45" t="s">
        <v>695</v>
      </c>
      <c r="AX243" s="44" t="s">
        <v>1538</v>
      </c>
      <c r="AY243" s="45" t="s">
        <v>1539</v>
      </c>
      <c r="AZ243" s="44" t="s">
        <v>1540</v>
      </c>
      <c r="BA243" s="43"/>
      <c r="BB243" s="42"/>
      <c r="BC243" s="43"/>
      <c r="BD243" s="42"/>
      <c r="BE243" s="43"/>
    </row>
    <row r="244" ht="42.0" hidden="1" customHeight="1">
      <c r="A244" s="28" t="s">
        <v>53</v>
      </c>
      <c r="B244" s="29" t="s">
        <v>1413</v>
      </c>
      <c r="C244" s="29"/>
      <c r="D244" s="33"/>
      <c r="E244" s="30" t="s">
        <v>1541</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1542</v>
      </c>
      <c r="U244" s="29"/>
      <c r="V244" s="29"/>
      <c r="W244" s="29"/>
      <c r="X244" s="29"/>
      <c r="Y244" s="29"/>
      <c r="Z244" s="29"/>
      <c r="AA244" s="37"/>
      <c r="AB244" s="29"/>
      <c r="AC244" s="31" t="str">
        <f t="array" ref="AC244">IFERROR(INDEX(params!$H:$H,MATCH($AB244,params!$G:$G,0)),"")</f>
        <v/>
      </c>
      <c r="AD244" s="51"/>
      <c r="AE244" s="32"/>
      <c r="AF244" s="29"/>
      <c r="AG244" s="4"/>
      <c r="AH244" s="4"/>
      <c r="AI244" s="31" t="str">
        <f t="shared" si="5"/>
        <v/>
      </c>
      <c r="AJ244" s="40" t="s">
        <v>1543</v>
      </c>
      <c r="AK244" s="46" t="s">
        <v>1544</v>
      </c>
      <c r="AL244" s="42"/>
      <c r="AM244" s="43"/>
      <c r="AN244" s="42"/>
      <c r="AO244" s="43"/>
      <c r="AP244" s="42"/>
      <c r="AQ244" s="43"/>
      <c r="AR244" s="42"/>
      <c r="AS244" s="43"/>
      <c r="AT244" s="42"/>
      <c r="AU244" s="43"/>
      <c r="AV244" s="44" t="s">
        <v>1545</v>
      </c>
      <c r="AW244" s="45" t="s">
        <v>1546</v>
      </c>
      <c r="AX244" s="42"/>
      <c r="AY244" s="43"/>
      <c r="AZ244" s="42"/>
      <c r="BA244" s="43"/>
      <c r="BB244" s="42"/>
      <c r="BC244" s="43"/>
      <c r="BD244" s="42"/>
      <c r="BE244" s="43"/>
    </row>
    <row r="245" ht="42.0" hidden="1" customHeight="1">
      <c r="A245" s="28" t="s">
        <v>53</v>
      </c>
      <c r="B245" s="29" t="s">
        <v>1413</v>
      </c>
      <c r="C245" s="29"/>
      <c r="D245" s="33"/>
      <c r="E245" s="30" t="s">
        <v>1547</v>
      </c>
      <c r="F245" s="31" t="str">
        <f t="shared" si="1"/>
        <v>3D Printing</v>
      </c>
      <c r="G245" s="30" t="s">
        <v>820</v>
      </c>
      <c r="H245" s="30" t="s">
        <v>820</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822</v>
      </c>
      <c r="V245" s="29"/>
      <c r="W245" s="29"/>
      <c r="X245" s="29"/>
      <c r="Y245" s="29"/>
      <c r="Z245" s="29"/>
      <c r="AA245" s="37"/>
      <c r="AB245" s="29"/>
      <c r="AC245" s="31" t="str">
        <f t="array" ref="AC245">IFERROR(INDEX(params!$H:$H,MATCH($AB245,params!$G:$G,0)),"")</f>
        <v/>
      </c>
      <c r="AD245" s="51"/>
      <c r="AE245" s="32"/>
      <c r="AF245" s="29"/>
      <c r="AG245" s="4"/>
      <c r="AH245" s="4"/>
      <c r="AI245" s="31" t="str">
        <f t="shared" si="5"/>
        <v/>
      </c>
      <c r="AJ245" s="40" t="s">
        <v>1548</v>
      </c>
      <c r="AK245" s="46" t="s">
        <v>1549</v>
      </c>
      <c r="AL245" s="42"/>
      <c r="AM245" s="43"/>
      <c r="AN245" s="44" t="s">
        <v>958</v>
      </c>
      <c r="AO245" s="45" t="s">
        <v>958</v>
      </c>
      <c r="AP245" s="44" t="s">
        <v>1550</v>
      </c>
      <c r="AQ245" s="45" t="s">
        <v>1312</v>
      </c>
      <c r="AR245" s="42"/>
      <c r="AS245" s="43"/>
      <c r="AT245" s="42"/>
      <c r="AU245" s="43"/>
      <c r="AV245" s="44"/>
      <c r="AW245" s="43"/>
      <c r="AX245" s="42"/>
      <c r="AY245" s="43"/>
      <c r="AZ245" s="42"/>
      <c r="BA245" s="43"/>
      <c r="BB245" s="42"/>
      <c r="BC245" s="43"/>
      <c r="BD245" s="42"/>
      <c r="BE245" s="43"/>
    </row>
    <row r="246" ht="42.0" hidden="1" customHeight="1">
      <c r="A246" s="28" t="s">
        <v>53</v>
      </c>
      <c r="B246" s="29" t="s">
        <v>1413</v>
      </c>
      <c r="C246" s="29"/>
      <c r="D246" s="28"/>
      <c r="E246" s="30" t="s">
        <v>1551</v>
      </c>
      <c r="F246" s="31" t="str">
        <f t="shared" si="1"/>
        <v>Biofoundries</v>
      </c>
      <c r="G246" s="30" t="s">
        <v>820</v>
      </c>
      <c r="H246" s="30" t="s">
        <v>820</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822</v>
      </c>
      <c r="V246" s="29"/>
      <c r="W246" s="29"/>
      <c r="X246" s="29"/>
      <c r="Y246" s="29"/>
      <c r="Z246" s="29"/>
      <c r="AA246" s="37"/>
      <c r="AB246" s="29"/>
      <c r="AC246" s="31" t="str">
        <f t="array" ref="AC246">IFERROR(INDEX(params!$H:$H,MATCH($AB246,params!$G:$G,0)),"")</f>
        <v/>
      </c>
      <c r="AD246" s="51"/>
      <c r="AE246" s="32"/>
      <c r="AF246" s="37"/>
      <c r="AG246" s="37"/>
      <c r="AH246" s="29"/>
      <c r="AI246" s="31" t="str">
        <f t="shared" si="5"/>
        <v/>
      </c>
      <c r="AJ246" s="40" t="s">
        <v>1552</v>
      </c>
      <c r="AK246" s="46" t="s">
        <v>1553</v>
      </c>
      <c r="AL246" s="42"/>
      <c r="AM246" s="43"/>
      <c r="AN246" s="44" t="s">
        <v>1241</v>
      </c>
      <c r="AO246" s="45" t="s">
        <v>1241</v>
      </c>
      <c r="AP246" s="44" t="s">
        <v>845</v>
      </c>
      <c r="AQ246" s="45" t="s">
        <v>1554</v>
      </c>
      <c r="AR246" s="44"/>
      <c r="AS246" s="45"/>
      <c r="AT246" s="44"/>
      <c r="AU246" s="45"/>
      <c r="AV246" s="44" t="s">
        <v>1555</v>
      </c>
      <c r="AW246" s="45" t="s">
        <v>1556</v>
      </c>
      <c r="AX246" s="44"/>
      <c r="AY246" s="45"/>
      <c r="AZ246" s="44"/>
      <c r="BA246" s="45"/>
      <c r="BB246" s="44"/>
      <c r="BC246" s="45"/>
      <c r="BD246" s="44"/>
      <c r="BE246" s="45"/>
    </row>
    <row r="247" ht="42.0" hidden="1" customHeight="1">
      <c r="A247" s="28" t="s">
        <v>53</v>
      </c>
      <c r="B247" s="29" t="s">
        <v>1413</v>
      </c>
      <c r="C247" s="29"/>
      <c r="D247" s="33"/>
      <c r="E247" s="30" t="s">
        <v>1557</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864</v>
      </c>
      <c r="V247" s="29"/>
      <c r="W247" s="29"/>
      <c r="X247" s="29"/>
      <c r="Y247" s="29"/>
      <c r="Z247" s="29"/>
      <c r="AA247" s="37"/>
      <c r="AB247" s="29"/>
      <c r="AC247" s="31" t="str">
        <f t="array" ref="AC247">IFERROR(INDEX(params!$H:$H,MATCH($AB247,params!$G:$G,0)),"")</f>
        <v/>
      </c>
      <c r="AD247" s="51"/>
      <c r="AE247" s="32"/>
      <c r="AF247" s="29"/>
      <c r="AG247" s="4"/>
      <c r="AH247" s="4"/>
      <c r="AI247" s="31" t="str">
        <f t="shared" si="5"/>
        <v/>
      </c>
      <c r="AJ247" s="40" t="s">
        <v>1558</v>
      </c>
      <c r="AK247" s="46" t="s">
        <v>1559</v>
      </c>
      <c r="AL247" s="42"/>
      <c r="AM247" s="43"/>
      <c r="AN247" s="44" t="s">
        <v>981</v>
      </c>
      <c r="AO247" s="45" t="s">
        <v>981</v>
      </c>
      <c r="AP247" s="44" t="s">
        <v>982</v>
      </c>
      <c r="AQ247" s="45" t="s">
        <v>1560</v>
      </c>
      <c r="AR247" s="42"/>
      <c r="AS247" s="43"/>
      <c r="AT247" s="42"/>
      <c r="AU247" s="43"/>
      <c r="AV247" s="44" t="s">
        <v>1555</v>
      </c>
      <c r="AW247" s="43"/>
      <c r="AX247" s="42"/>
      <c r="AY247" s="43"/>
      <c r="AZ247" s="42"/>
      <c r="BA247" s="43"/>
      <c r="BB247" s="42"/>
      <c r="BC247" s="43"/>
      <c r="BD247" s="42"/>
      <c r="BE247" s="43"/>
    </row>
    <row r="248" ht="42.0" hidden="1" customHeight="1">
      <c r="A248" s="28" t="s">
        <v>53</v>
      </c>
      <c r="B248" s="29" t="s">
        <v>1413</v>
      </c>
      <c r="C248" s="29"/>
      <c r="D248" s="33"/>
      <c r="E248" s="30" t="s">
        <v>1561</v>
      </c>
      <c r="F248" s="31" t="str">
        <f t="shared" si="1"/>
        <v>Dandelions</v>
      </c>
      <c r="G248" s="30" t="s">
        <v>820</v>
      </c>
      <c r="H248" s="30" t="s">
        <v>820</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822</v>
      </c>
      <c r="V248" s="29"/>
      <c r="W248" s="29"/>
      <c r="X248" s="29"/>
      <c r="Y248" s="29"/>
      <c r="Z248" s="29"/>
      <c r="AA248" s="37"/>
      <c r="AB248" s="29"/>
      <c r="AC248" s="31" t="str">
        <f t="array" ref="AC248">IFERROR(INDEX(params!$H:$H,MATCH($AB248,params!$G:$G,0)),"")</f>
        <v/>
      </c>
      <c r="AD248" s="51"/>
      <c r="AE248" s="32"/>
      <c r="AF248" s="29"/>
      <c r="AG248" s="4"/>
      <c r="AH248" s="4"/>
      <c r="AI248" s="31" t="str">
        <f t="shared" si="5"/>
        <v/>
      </c>
      <c r="AJ248" s="40" t="s">
        <v>1562</v>
      </c>
      <c r="AK248" s="46" t="s">
        <v>1563</v>
      </c>
      <c r="AL248" s="42"/>
      <c r="AM248" s="43"/>
      <c r="AN248" s="44" t="s">
        <v>1564</v>
      </c>
      <c r="AO248" s="45" t="s">
        <v>1564</v>
      </c>
      <c r="AP248" s="44" t="s">
        <v>1565</v>
      </c>
      <c r="AQ248" s="45" t="s">
        <v>1566</v>
      </c>
      <c r="AR248" s="42"/>
      <c r="AS248" s="43"/>
      <c r="AT248" s="42"/>
      <c r="AU248" s="43"/>
      <c r="AV248" s="42"/>
      <c r="AW248" s="43"/>
      <c r="AX248" s="44" t="s">
        <v>1301</v>
      </c>
      <c r="AY248" s="45" t="s">
        <v>226</v>
      </c>
      <c r="AZ248" s="44" t="s">
        <v>227</v>
      </c>
      <c r="BA248" s="45" t="s">
        <v>227</v>
      </c>
      <c r="BB248" s="42"/>
      <c r="BC248" s="43"/>
      <c r="BD248" s="42"/>
      <c r="BE248" s="43"/>
    </row>
    <row r="249" ht="42.0" hidden="1" customHeight="1">
      <c r="A249" s="28" t="s">
        <v>53</v>
      </c>
      <c r="B249" s="29" t="s">
        <v>1413</v>
      </c>
      <c r="C249" s="29"/>
      <c r="D249" s="33"/>
      <c r="E249" s="30" t="s">
        <v>1567</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864</v>
      </c>
      <c r="V249" s="29"/>
      <c r="W249" s="29"/>
      <c r="X249" s="29"/>
      <c r="Y249" s="29"/>
      <c r="Z249" s="29"/>
      <c r="AA249" s="37"/>
      <c r="AB249" s="29"/>
      <c r="AC249" s="31" t="str">
        <f t="array" ref="AC249">IFERROR(INDEX(params!$H:$H,MATCH($AB249,params!$G:$G,0)),"")</f>
        <v/>
      </c>
      <c r="AD249" s="51"/>
      <c r="AE249" s="32"/>
      <c r="AF249" s="29"/>
      <c r="AG249" s="4"/>
      <c r="AH249" s="4"/>
      <c r="AI249" s="31" t="str">
        <f t="shared" si="5"/>
        <v/>
      </c>
      <c r="AJ249" s="40" t="s">
        <v>1568</v>
      </c>
      <c r="AK249" s="46" t="s">
        <v>1569</v>
      </c>
      <c r="AL249" s="42"/>
      <c r="AM249" s="43"/>
      <c r="AN249" s="44" t="s">
        <v>932</v>
      </c>
      <c r="AO249" s="45" t="s">
        <v>932</v>
      </c>
      <c r="AP249" s="44" t="s">
        <v>933</v>
      </c>
      <c r="AQ249" s="45" t="s">
        <v>934</v>
      </c>
      <c r="AR249" s="42"/>
      <c r="AS249" s="43"/>
      <c r="AT249" s="42"/>
      <c r="AU249" s="43"/>
      <c r="AV249" s="42"/>
      <c r="AW249" s="43"/>
      <c r="AX249" s="42"/>
      <c r="AY249" s="43"/>
      <c r="AZ249" s="42"/>
      <c r="BA249" s="43"/>
      <c r="BB249" s="42"/>
      <c r="BC249" s="43"/>
      <c r="BD249" s="42"/>
      <c r="BE249" s="43"/>
    </row>
    <row r="250" ht="42.0" hidden="1" customHeight="1">
      <c r="A250" s="28" t="s">
        <v>53</v>
      </c>
      <c r="B250" s="29" t="s">
        <v>1413</v>
      </c>
      <c r="C250" s="29"/>
      <c r="D250" s="28"/>
      <c r="E250" s="30" t="s">
        <v>1570</v>
      </c>
      <c r="F250" s="31" t="str">
        <f t="shared" si="1"/>
        <v>Local Market</v>
      </c>
      <c r="G250" s="30" t="s">
        <v>820</v>
      </c>
      <c r="H250" s="30" t="s">
        <v>820</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1571</v>
      </c>
      <c r="U250" s="37" t="s">
        <v>822</v>
      </c>
      <c r="V250" s="29"/>
      <c r="W250" s="29"/>
      <c r="X250" s="29"/>
      <c r="Y250" s="29"/>
      <c r="Z250" s="29"/>
      <c r="AA250" s="37"/>
      <c r="AB250" s="29"/>
      <c r="AC250" s="31" t="str">
        <f t="array" ref="AC250">IFERROR(INDEX(params!$H:$H,MATCH($AB250,params!$G:$G,0)),"")</f>
        <v/>
      </c>
      <c r="AD250" s="51"/>
      <c r="AE250" s="32"/>
      <c r="AF250" s="29"/>
      <c r="AG250" s="4"/>
      <c r="AH250" s="4"/>
      <c r="AI250" s="31" t="str">
        <f t="shared" si="5"/>
        <v/>
      </c>
      <c r="AJ250" s="40" t="s">
        <v>1572</v>
      </c>
      <c r="AK250" s="46" t="s">
        <v>1573</v>
      </c>
      <c r="AL250" s="42"/>
      <c r="AM250" s="43"/>
      <c r="AN250" s="44" t="s">
        <v>1001</v>
      </c>
      <c r="AO250" s="45" t="s">
        <v>1001</v>
      </c>
      <c r="AP250" s="44" t="s">
        <v>1574</v>
      </c>
      <c r="AQ250" s="45" t="s">
        <v>1003</v>
      </c>
      <c r="AR250" s="42"/>
      <c r="AS250" s="43"/>
      <c r="AT250" s="42"/>
      <c r="AU250" s="43"/>
      <c r="AV250" s="44" t="s">
        <v>1575</v>
      </c>
      <c r="AW250" s="45" t="s">
        <v>1576</v>
      </c>
      <c r="AX250" s="42"/>
      <c r="AY250" s="43"/>
      <c r="AZ250" s="42"/>
      <c r="BA250" s="43"/>
      <c r="BB250" s="42"/>
      <c r="BC250" s="43"/>
      <c r="BD250" s="42"/>
      <c r="BE250" s="43"/>
    </row>
    <row r="251" ht="42.0" hidden="1" customHeight="1">
      <c r="A251" s="28" t="s">
        <v>53</v>
      </c>
      <c r="B251" s="29" t="s">
        <v>1413</v>
      </c>
      <c r="C251" s="29"/>
      <c r="D251" s="33"/>
      <c r="E251" s="30" t="s">
        <v>1577</v>
      </c>
      <c r="F251" s="31" t="str">
        <f t="shared" si="1"/>
        <v>Manufacturing Hub</v>
      </c>
      <c r="G251" s="30" t="s">
        <v>820</v>
      </c>
      <c r="H251" s="30" t="s">
        <v>820</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822</v>
      </c>
      <c r="V251" s="29"/>
      <c r="W251" s="29"/>
      <c r="X251" s="29"/>
      <c r="Y251" s="29"/>
      <c r="Z251" s="29"/>
      <c r="AA251" s="37"/>
      <c r="AB251" s="29"/>
      <c r="AC251" s="31" t="str">
        <f t="array" ref="AC251">IFERROR(INDEX(params!$H:$H,MATCH($AB251,params!$G:$G,0)),"")</f>
        <v/>
      </c>
      <c r="AD251" s="51"/>
      <c r="AE251" s="32"/>
      <c r="AF251" s="29"/>
      <c r="AG251" s="4"/>
      <c r="AH251" s="4"/>
      <c r="AI251" s="31" t="str">
        <f t="shared" si="5"/>
        <v/>
      </c>
      <c r="AJ251" s="40" t="s">
        <v>1578</v>
      </c>
      <c r="AK251" s="46" t="s">
        <v>1579</v>
      </c>
      <c r="AL251" s="42"/>
      <c r="AM251" s="43"/>
      <c r="AN251" s="44" t="s">
        <v>1580</v>
      </c>
      <c r="AO251" s="45" t="s">
        <v>1580</v>
      </c>
      <c r="AP251" s="44" t="s">
        <v>1581</v>
      </c>
      <c r="AQ251" s="45" t="s">
        <v>1582</v>
      </c>
      <c r="AR251" s="42"/>
      <c r="AS251" s="43"/>
      <c r="AT251" s="42"/>
      <c r="AU251" s="43"/>
      <c r="AV251" s="44" t="s">
        <v>1555</v>
      </c>
      <c r="AW251" s="45" t="s">
        <v>1475</v>
      </c>
      <c r="AX251" s="42"/>
      <c r="AY251" s="43"/>
      <c r="AZ251" s="42"/>
      <c r="BA251" s="43"/>
      <c r="BB251" s="42"/>
      <c r="BC251" s="43"/>
      <c r="BD251" s="42"/>
      <c r="BE251" s="43"/>
    </row>
    <row r="252" ht="42.0" hidden="1" customHeight="1">
      <c r="A252" s="28" t="s">
        <v>53</v>
      </c>
      <c r="B252" s="29" t="s">
        <v>1413</v>
      </c>
      <c r="C252" s="29"/>
      <c r="D252" s="33"/>
      <c r="E252" s="30" t="s">
        <v>1583</v>
      </c>
      <c r="F252" s="31" t="str">
        <f t="shared" si="1"/>
        <v>Heat Reflective Glass</v>
      </c>
      <c r="G252" s="30" t="s">
        <v>820</v>
      </c>
      <c r="H252" s="30" t="s">
        <v>820</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822</v>
      </c>
      <c r="V252" s="29"/>
      <c r="W252" s="29"/>
      <c r="X252" s="29"/>
      <c r="Y252" s="29"/>
      <c r="Z252" s="29"/>
      <c r="AA252" s="37"/>
      <c r="AB252" s="29"/>
      <c r="AC252" s="31" t="str">
        <f t="array" ref="AC252">IFERROR(INDEX(params!$H:$H,MATCH($AB252,params!$G:$G,0)),"")</f>
        <v/>
      </c>
      <c r="AD252" s="51"/>
      <c r="AE252" s="32"/>
      <c r="AF252" s="29"/>
      <c r="AG252" s="4"/>
      <c r="AH252" s="4"/>
      <c r="AI252" s="31" t="str">
        <f t="shared" si="5"/>
        <v/>
      </c>
      <c r="AJ252" s="40" t="s">
        <v>1584</v>
      </c>
      <c r="AK252" s="46" t="s">
        <v>1585</v>
      </c>
      <c r="AL252" s="42"/>
      <c r="AM252" s="43"/>
      <c r="AN252" s="44" t="s">
        <v>920</v>
      </c>
      <c r="AO252" s="45" t="s">
        <v>920</v>
      </c>
      <c r="AP252" s="44" t="s">
        <v>921</v>
      </c>
      <c r="AQ252" s="45" t="s">
        <v>963</v>
      </c>
      <c r="AR252" s="42"/>
      <c r="AS252" s="43"/>
      <c r="AT252" s="42"/>
      <c r="AU252" s="43"/>
      <c r="AV252" s="44" t="s">
        <v>1555</v>
      </c>
      <c r="AW252" s="45" t="s">
        <v>1475</v>
      </c>
      <c r="AX252" s="42"/>
      <c r="AY252" s="43"/>
      <c r="AZ252" s="42"/>
      <c r="BA252" s="43"/>
      <c r="BB252" s="42"/>
      <c r="BC252" s="43"/>
      <c r="BD252" s="42"/>
      <c r="BE252" s="43"/>
    </row>
    <row r="253" ht="42.0" hidden="1" customHeight="1">
      <c r="A253" s="28" t="s">
        <v>53</v>
      </c>
      <c r="B253" s="29" t="s">
        <v>1413</v>
      </c>
      <c r="C253" s="37" t="s">
        <v>239</v>
      </c>
      <c r="D253" s="28"/>
      <c r="E253" s="30" t="s">
        <v>1586</v>
      </c>
      <c r="F253" s="31" t="str">
        <f t="shared" si="1"/>
        <v>Hematite Mining</v>
      </c>
      <c r="G253" s="30" t="s">
        <v>820</v>
      </c>
      <c r="H253" s="30" t="s">
        <v>820</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1019</v>
      </c>
      <c r="V253" s="29"/>
      <c r="W253" s="29"/>
      <c r="X253" s="29"/>
      <c r="Y253" s="29"/>
      <c r="Z253" s="29"/>
      <c r="AA253" s="37"/>
      <c r="AB253" s="29"/>
      <c r="AC253" s="31" t="str">
        <f t="array" ref="AC253">IFERROR(INDEX(params!$H:$H,MATCH($AB253,params!$G:$G,0)),"")</f>
        <v/>
      </c>
      <c r="AD253" s="51"/>
      <c r="AE253" s="32"/>
      <c r="AF253" s="37"/>
      <c r="AG253" s="37"/>
      <c r="AH253" s="29"/>
      <c r="AI253" s="31" t="str">
        <f t="shared" si="5"/>
        <v/>
      </c>
      <c r="AJ253" s="40" t="s">
        <v>1587</v>
      </c>
      <c r="AK253" s="46" t="s">
        <v>1588</v>
      </c>
      <c r="AL253" s="42"/>
      <c r="AM253" s="43"/>
      <c r="AN253" s="44" t="s">
        <v>1589</v>
      </c>
      <c r="AO253" s="45" t="s">
        <v>1589</v>
      </c>
      <c r="AP253" s="44" t="s">
        <v>1590</v>
      </c>
      <c r="AQ253" s="45" t="s">
        <v>1591</v>
      </c>
      <c r="AR253" s="42"/>
      <c r="AS253" s="45"/>
      <c r="AT253" s="42"/>
      <c r="AU253" s="45"/>
      <c r="AV253" s="44" t="s">
        <v>1555</v>
      </c>
      <c r="AW253" s="45"/>
      <c r="AX253" s="42"/>
      <c r="AY253" s="45"/>
      <c r="AZ253" s="42"/>
      <c r="BA253" s="45"/>
      <c r="BB253" s="42"/>
      <c r="BC253" s="45"/>
      <c r="BD253" s="42"/>
      <c r="BE253" s="45"/>
    </row>
    <row r="254" ht="42.0" hidden="1" customHeight="1">
      <c r="A254" s="28" t="s">
        <v>55</v>
      </c>
      <c r="B254" s="29" t="s">
        <v>1413</v>
      </c>
      <c r="C254" s="37" t="s">
        <v>250</v>
      </c>
      <c r="D254" s="28"/>
      <c r="E254" s="34" t="s">
        <v>1592</v>
      </c>
      <c r="F254" s="31" t="str">
        <f t="shared" si="1"/>
        <v>Hematite Mining V2</v>
      </c>
      <c r="G254" s="30" t="s">
        <v>820</v>
      </c>
      <c r="H254" s="30" t="s">
        <v>820</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1019</v>
      </c>
      <c r="V254" s="29"/>
      <c r="W254" s="29"/>
      <c r="X254" s="29"/>
      <c r="Y254" s="29"/>
      <c r="Z254" s="29"/>
      <c r="AA254" s="37"/>
      <c r="AB254" s="29"/>
      <c r="AC254" s="31" t="str">
        <f t="array" ref="AC254">IFERROR(INDEX(params!$H:$H,MATCH($AB254,params!$G:$G,0)),"")</f>
        <v/>
      </c>
      <c r="AD254" s="51"/>
      <c r="AE254" s="32"/>
      <c r="AF254" s="37"/>
      <c r="AG254" s="37"/>
      <c r="AH254" s="29"/>
      <c r="AI254" s="31" t="str">
        <f t="shared" si="5"/>
        <v/>
      </c>
      <c r="AJ254" s="49" t="s">
        <v>1593</v>
      </c>
      <c r="AK254" s="46" t="s">
        <v>1593</v>
      </c>
      <c r="AL254" s="42"/>
      <c r="AM254" s="43"/>
      <c r="AN254" s="44" t="s">
        <v>1589</v>
      </c>
      <c r="AO254" s="45" t="s">
        <v>1589</v>
      </c>
      <c r="AP254" s="44" t="s">
        <v>1590</v>
      </c>
      <c r="AQ254" s="45" t="s">
        <v>1591</v>
      </c>
      <c r="AR254" s="42"/>
      <c r="AS254" s="45"/>
      <c r="AT254" s="42"/>
      <c r="AU254" s="45"/>
      <c r="AV254" s="44" t="s">
        <v>1555</v>
      </c>
      <c r="AW254" s="45"/>
      <c r="AX254" s="44" t="s">
        <v>1594</v>
      </c>
      <c r="AY254" s="45"/>
      <c r="AZ254" s="44" t="s">
        <v>1595</v>
      </c>
      <c r="BA254" s="45"/>
      <c r="BB254" s="42"/>
      <c r="BC254" s="45"/>
      <c r="BD254" s="42"/>
      <c r="BE254" s="45"/>
    </row>
    <row r="255" ht="42.0" hidden="1" customHeight="1">
      <c r="A255" s="28" t="s">
        <v>53</v>
      </c>
      <c r="B255" s="29" t="s">
        <v>1413</v>
      </c>
      <c r="C255" s="29"/>
      <c r="D255" s="33"/>
      <c r="E255" s="30" t="s">
        <v>1596</v>
      </c>
      <c r="F255" s="31" t="str">
        <f t="shared" si="1"/>
        <v>Hydroponic Gardens</v>
      </c>
      <c r="G255" s="30" t="s">
        <v>820</v>
      </c>
      <c r="H255" s="30" t="s">
        <v>820</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822</v>
      </c>
      <c r="V255" s="29"/>
      <c r="W255" s="29"/>
      <c r="X255" s="29"/>
      <c r="Y255" s="29"/>
      <c r="Z255" s="29"/>
      <c r="AA255" s="37"/>
      <c r="AB255" s="29"/>
      <c r="AC255" s="31" t="str">
        <f t="array" ref="AC255">IFERROR(INDEX(params!$H:$H,MATCH($AB255,params!$G:$G,0)),"")</f>
        <v/>
      </c>
      <c r="AD255" s="51"/>
      <c r="AE255" s="32"/>
      <c r="AF255" s="29"/>
      <c r="AG255" s="4"/>
      <c r="AH255" s="4"/>
      <c r="AI255" s="31" t="str">
        <f t="shared" si="5"/>
        <v/>
      </c>
      <c r="AJ255" s="40" t="s">
        <v>1597</v>
      </c>
      <c r="AK255" s="46" t="s">
        <v>1598</v>
      </c>
      <c r="AL255" s="42"/>
      <c r="AM255" s="43"/>
      <c r="AN255" s="44" t="s">
        <v>1599</v>
      </c>
      <c r="AO255" s="45" t="s">
        <v>1599</v>
      </c>
      <c r="AP255" s="44" t="s">
        <v>1600</v>
      </c>
      <c r="AQ255" s="45" t="s">
        <v>1601</v>
      </c>
      <c r="AR255" s="42"/>
      <c r="AS255" s="43"/>
      <c r="AT255" s="42"/>
      <c r="AU255" s="43"/>
      <c r="AV255" s="44" t="s">
        <v>1555</v>
      </c>
      <c r="AW255" s="45" t="s">
        <v>1475</v>
      </c>
      <c r="AX255" s="42"/>
      <c r="AY255" s="43"/>
      <c r="AZ255" s="42"/>
      <c r="BA255" s="43"/>
      <c r="BB255" s="42"/>
      <c r="BC255" s="43"/>
      <c r="BD255" s="42"/>
      <c r="BE255" s="43"/>
    </row>
    <row r="256" ht="42.0" hidden="1" customHeight="1">
      <c r="A256" s="28" t="s">
        <v>53</v>
      </c>
      <c r="B256" s="29" t="s">
        <v>1413</v>
      </c>
      <c r="C256" s="29"/>
      <c r="D256" s="33"/>
      <c r="E256" s="30" t="s">
        <v>1602</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864</v>
      </c>
      <c r="V256" s="29"/>
      <c r="W256" s="29"/>
      <c r="X256" s="29"/>
      <c r="Y256" s="29"/>
      <c r="Z256" s="29"/>
      <c r="AA256" s="37"/>
      <c r="AB256" s="29"/>
      <c r="AC256" s="31" t="str">
        <f t="array" ref="AC256">IFERROR(INDEX(params!$H:$H,MATCH($AB256,params!$G:$G,0)),"")</f>
        <v/>
      </c>
      <c r="AD256" s="51"/>
      <c r="AE256" s="32"/>
      <c r="AF256" s="29"/>
      <c r="AG256" s="4"/>
      <c r="AH256" s="4"/>
      <c r="AI256" s="31" t="str">
        <f t="shared" si="5"/>
        <v/>
      </c>
      <c r="AJ256" s="40" t="s">
        <v>1603</v>
      </c>
      <c r="AK256" s="46" t="s">
        <v>1604</v>
      </c>
      <c r="AL256" s="42"/>
      <c r="AM256" s="43"/>
      <c r="AN256" s="44" t="s">
        <v>867</v>
      </c>
      <c r="AO256" s="45" t="s">
        <v>867</v>
      </c>
      <c r="AP256" s="44" t="s">
        <v>1605</v>
      </c>
      <c r="AQ256" s="45" t="s">
        <v>1606</v>
      </c>
      <c r="AR256" s="42"/>
      <c r="AS256" s="43"/>
      <c r="AT256" s="42"/>
      <c r="AU256" s="43"/>
      <c r="AV256" s="42"/>
      <c r="AW256" s="43"/>
      <c r="AX256" s="42"/>
      <c r="AY256" s="43"/>
      <c r="AZ256" s="42"/>
      <c r="BA256" s="43"/>
      <c r="BB256" s="42"/>
      <c r="BC256" s="43"/>
      <c r="BD256" s="42"/>
      <c r="BE256" s="43"/>
    </row>
    <row r="257" ht="42.0" hidden="1" customHeight="1">
      <c r="A257" s="28" t="s">
        <v>53</v>
      </c>
      <c r="B257" s="29" t="s">
        <v>1413</v>
      </c>
      <c r="C257" s="29"/>
      <c r="D257" s="33"/>
      <c r="E257" s="30" t="s">
        <v>1607</v>
      </c>
      <c r="F257" s="31" t="str">
        <f t="shared" si="1"/>
        <v>Industrial Complex</v>
      </c>
      <c r="G257" s="30" t="s">
        <v>820</v>
      </c>
      <c r="H257" s="30" t="s">
        <v>820</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822</v>
      </c>
      <c r="V257" s="29"/>
      <c r="W257" s="29"/>
      <c r="X257" s="29"/>
      <c r="Y257" s="29"/>
      <c r="Z257" s="29"/>
      <c r="AA257" s="37"/>
      <c r="AB257" s="29"/>
      <c r="AC257" s="31" t="str">
        <f t="array" ref="AC257">IFERROR(INDEX(params!$H:$H,MATCH($AB257,params!$G:$G,0)),"")</f>
        <v/>
      </c>
      <c r="AD257" s="51"/>
      <c r="AE257" s="32"/>
      <c r="AF257" s="37"/>
      <c r="AG257" s="37"/>
      <c r="AH257" s="29"/>
      <c r="AI257" s="31" t="str">
        <f t="shared" si="5"/>
        <v/>
      </c>
      <c r="AJ257" s="40" t="s">
        <v>1608</v>
      </c>
      <c r="AK257" s="46" t="s">
        <v>1609</v>
      </c>
      <c r="AL257" s="42"/>
      <c r="AM257" s="43"/>
      <c r="AN257" s="44" t="s">
        <v>1142</v>
      </c>
      <c r="AO257" s="45" t="s">
        <v>1142</v>
      </c>
      <c r="AP257" s="44" t="s">
        <v>1610</v>
      </c>
      <c r="AQ257" s="45" t="s">
        <v>1611</v>
      </c>
      <c r="AR257" s="44"/>
      <c r="AS257" s="45"/>
      <c r="AT257" s="44"/>
      <c r="AU257" s="45"/>
      <c r="AV257" s="44" t="s">
        <v>1555</v>
      </c>
      <c r="AW257" s="45" t="s">
        <v>1556</v>
      </c>
      <c r="AX257" s="44"/>
      <c r="AY257" s="45"/>
      <c r="AZ257" s="44"/>
      <c r="BA257" s="45"/>
      <c r="BB257" s="44"/>
      <c r="BC257" s="45"/>
      <c r="BD257" s="44"/>
      <c r="BE257" s="45"/>
    </row>
    <row r="258" ht="42.0" hidden="1" customHeight="1">
      <c r="A258" s="28" t="s">
        <v>53</v>
      </c>
      <c r="B258" s="29" t="s">
        <v>1413</v>
      </c>
      <c r="C258" s="29"/>
      <c r="D258" s="33"/>
      <c r="E258" s="30" t="s">
        <v>1612</v>
      </c>
      <c r="F258" s="31" t="str">
        <f t="shared" si="1"/>
        <v>Martian Museum</v>
      </c>
      <c r="G258" s="30" t="s">
        <v>820</v>
      </c>
      <c r="H258" s="30" t="s">
        <v>820</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822</v>
      </c>
      <c r="V258" s="29"/>
      <c r="W258" s="29"/>
      <c r="X258" s="29"/>
      <c r="Y258" s="29"/>
      <c r="Z258" s="29"/>
      <c r="AA258" s="37"/>
      <c r="AB258" s="29"/>
      <c r="AC258" s="31" t="str">
        <f t="array" ref="AC258">IFERROR(INDEX(params!$H:$H,MATCH($AB258,params!$G:$G,0)),"")</f>
        <v/>
      </c>
      <c r="AD258" s="51"/>
      <c r="AE258" s="32"/>
      <c r="AF258" s="29"/>
      <c r="AG258" s="4"/>
      <c r="AH258" s="4"/>
      <c r="AI258" s="31" t="str">
        <f t="shared" si="5"/>
        <v/>
      </c>
      <c r="AJ258" s="40" t="s">
        <v>1613</v>
      </c>
      <c r="AK258" s="46" t="s">
        <v>1614</v>
      </c>
      <c r="AL258" s="42"/>
      <c r="AM258" s="43"/>
      <c r="AN258" s="44" t="s">
        <v>1434</v>
      </c>
      <c r="AO258" s="45" t="s">
        <v>1434</v>
      </c>
      <c r="AP258" s="44" t="s">
        <v>1615</v>
      </c>
      <c r="AQ258" s="45" t="s">
        <v>1616</v>
      </c>
      <c r="AR258" s="42"/>
      <c r="AS258" s="43"/>
      <c r="AT258" s="42"/>
      <c r="AU258" s="43"/>
      <c r="AV258" s="44" t="s">
        <v>1555</v>
      </c>
      <c r="AW258" s="45" t="s">
        <v>1475</v>
      </c>
      <c r="AX258" s="42"/>
      <c r="AY258" s="43"/>
      <c r="AZ258" s="42"/>
      <c r="BA258" s="43"/>
      <c r="BB258" s="42"/>
      <c r="BC258" s="43"/>
      <c r="BD258" s="42"/>
      <c r="BE258" s="43"/>
    </row>
    <row r="259" ht="42.0" hidden="1" customHeight="1">
      <c r="A259" s="28" t="s">
        <v>53</v>
      </c>
      <c r="B259" s="29" t="s">
        <v>1413</v>
      </c>
      <c r="C259" s="29"/>
      <c r="D259" s="33"/>
      <c r="E259" s="30" t="s">
        <v>1617</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864</v>
      </c>
      <c r="V259" s="29"/>
      <c r="W259" s="29"/>
      <c r="X259" s="29"/>
      <c r="Y259" s="29"/>
      <c r="Z259" s="29"/>
      <c r="AA259" s="37"/>
      <c r="AB259" s="29"/>
      <c r="AC259" s="31" t="str">
        <f t="array" ref="AC259">IFERROR(INDEX(params!$H:$H,MATCH($AB259,params!$G:$G,0)),"")</f>
        <v/>
      </c>
      <c r="AD259" s="51"/>
      <c r="AE259" s="32"/>
      <c r="AF259" s="29"/>
      <c r="AG259" s="4"/>
      <c r="AH259" s="4"/>
      <c r="AI259" s="31" t="str">
        <f t="shared" si="5"/>
        <v/>
      </c>
      <c r="AJ259" s="40" t="s">
        <v>1618</v>
      </c>
      <c r="AK259" s="46" t="s">
        <v>1619</v>
      </c>
      <c r="AL259" s="42"/>
      <c r="AM259" s="43"/>
      <c r="AN259" s="44" t="s">
        <v>873</v>
      </c>
      <c r="AO259" s="45" t="s">
        <v>873</v>
      </c>
      <c r="AP259" s="44" t="s">
        <v>1620</v>
      </c>
      <c r="AQ259" s="45" t="s">
        <v>875</v>
      </c>
      <c r="AR259" s="42"/>
      <c r="AS259" s="43"/>
      <c r="AT259" s="42"/>
      <c r="AU259" s="43"/>
      <c r="AV259" s="44" t="s">
        <v>1555</v>
      </c>
      <c r="AW259" s="45" t="s">
        <v>1475</v>
      </c>
      <c r="AX259" s="42"/>
      <c r="AY259" s="43"/>
      <c r="AZ259" s="42"/>
      <c r="BA259" s="43"/>
      <c r="BB259" s="42"/>
      <c r="BC259" s="43"/>
      <c r="BD259" s="42"/>
      <c r="BE259" s="43"/>
    </row>
    <row r="260" ht="42.0" hidden="1" customHeight="1">
      <c r="A260" s="28" t="s">
        <v>56</v>
      </c>
      <c r="B260" s="29" t="s">
        <v>1413</v>
      </c>
      <c r="C260" s="29"/>
      <c r="D260" s="28" t="s">
        <v>1533</v>
      </c>
      <c r="E260" s="30" t="s">
        <v>1621</v>
      </c>
      <c r="F260" s="31" t="str">
        <f t="shared" si="1"/>
        <v>Award Winning Reflector Material</v>
      </c>
      <c r="G260" s="30" t="s">
        <v>820</v>
      </c>
      <c r="H260" s="30" t="s">
        <v>820</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822</v>
      </c>
      <c r="V260" s="29"/>
      <c r="W260" s="29"/>
      <c r="X260" s="29"/>
      <c r="Y260" s="29"/>
      <c r="Z260" s="29"/>
      <c r="AA260" s="37"/>
      <c r="AB260" s="29"/>
      <c r="AC260" s="31" t="str">
        <f t="array" ref="AC260">IFERROR(INDEX(params!$H:$H,MATCH($AB260,params!$G:$G,0)),"")</f>
        <v/>
      </c>
      <c r="AD260" s="51"/>
      <c r="AE260" s="32"/>
      <c r="AF260" s="37"/>
      <c r="AG260" s="37"/>
      <c r="AH260" s="29"/>
      <c r="AI260" s="31" t="str">
        <f t="shared" si="5"/>
        <v/>
      </c>
      <c r="AJ260" s="40" t="s">
        <v>1622</v>
      </c>
      <c r="AK260" s="46" t="s">
        <v>1623</v>
      </c>
      <c r="AL260" s="42"/>
      <c r="AM260" s="43"/>
      <c r="AN260" s="44" t="s">
        <v>953</v>
      </c>
      <c r="AO260" s="45" t="s">
        <v>953</v>
      </c>
      <c r="AP260" s="44" t="s">
        <v>1053</v>
      </c>
      <c r="AQ260" s="45" t="s">
        <v>1054</v>
      </c>
      <c r="AR260" s="44"/>
      <c r="AS260" s="45"/>
      <c r="AT260" s="44"/>
      <c r="AU260" s="45"/>
      <c r="AV260" s="44" t="s">
        <v>1624</v>
      </c>
      <c r="AW260" s="45" t="s">
        <v>1625</v>
      </c>
      <c r="AX260" s="44"/>
      <c r="AY260" s="45"/>
      <c r="AZ260" s="44"/>
      <c r="BA260" s="45"/>
      <c r="BB260" s="44"/>
      <c r="BC260" s="45"/>
      <c r="BD260" s="44"/>
      <c r="BE260" s="45"/>
    </row>
    <row r="261" ht="42.0" hidden="1" customHeight="1">
      <c r="A261" s="28" t="s">
        <v>53</v>
      </c>
      <c r="B261" s="29" t="s">
        <v>1413</v>
      </c>
      <c r="C261" s="29"/>
      <c r="D261" s="33"/>
      <c r="E261" s="30" t="s">
        <v>1626</v>
      </c>
      <c r="F261" s="31" t="str">
        <f t="shared" si="1"/>
        <v>Oxidation Byproducts</v>
      </c>
      <c r="G261" s="30" t="s">
        <v>820</v>
      </c>
      <c r="H261" s="30" t="s">
        <v>820</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822</v>
      </c>
      <c r="V261" s="29"/>
      <c r="W261" s="29"/>
      <c r="X261" s="29"/>
      <c r="Y261" s="29"/>
      <c r="Z261" s="29"/>
      <c r="AA261" s="37"/>
      <c r="AB261" s="29"/>
      <c r="AC261" s="31" t="str">
        <f t="array" ref="AC261">IFERROR(INDEX(params!$H:$H,MATCH($AB261,params!$G:$G,0)),"")</f>
        <v/>
      </c>
      <c r="AD261" s="51"/>
      <c r="AE261" s="32"/>
      <c r="AF261" s="29"/>
      <c r="AG261" s="4"/>
      <c r="AH261" s="4"/>
      <c r="AI261" s="31" t="str">
        <f t="shared" si="5"/>
        <v/>
      </c>
      <c r="AJ261" s="40" t="s">
        <v>1627</v>
      </c>
      <c r="AK261" s="46" t="s">
        <v>1628</v>
      </c>
      <c r="AL261" s="42"/>
      <c r="AM261" s="43"/>
      <c r="AN261" s="44" t="s">
        <v>1031</v>
      </c>
      <c r="AO261" s="45" t="s">
        <v>1031</v>
      </c>
      <c r="AP261" s="44" t="s">
        <v>1299</v>
      </c>
      <c r="AQ261" s="45" t="s">
        <v>1629</v>
      </c>
      <c r="AR261" s="42"/>
      <c r="AS261" s="43"/>
      <c r="AT261" s="42"/>
      <c r="AU261" s="43"/>
      <c r="AV261" s="44" t="s">
        <v>1555</v>
      </c>
      <c r="AW261" s="45" t="s">
        <v>1475</v>
      </c>
      <c r="AX261" s="42"/>
      <c r="AY261" s="43"/>
      <c r="AZ261" s="42"/>
      <c r="BA261" s="43"/>
      <c r="BB261" s="42"/>
      <c r="BC261" s="43"/>
      <c r="BD261" s="42"/>
      <c r="BE261" s="43"/>
    </row>
    <row r="262" ht="42.0" hidden="1" customHeight="1">
      <c r="A262" s="28" t="s">
        <v>53</v>
      </c>
      <c r="B262" s="29" t="s">
        <v>1413</v>
      </c>
      <c r="C262" s="29"/>
      <c r="D262" s="33"/>
      <c r="E262" s="30" t="s">
        <v>1630</v>
      </c>
      <c r="F262" s="31" t="str">
        <f t="shared" si="1"/>
        <v>Perfluorocarbon Production</v>
      </c>
      <c r="G262" s="30" t="s">
        <v>820</v>
      </c>
      <c r="H262" s="30" t="s">
        <v>820</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822</v>
      </c>
      <c r="V262" s="29"/>
      <c r="W262" s="29"/>
      <c r="X262" s="29"/>
      <c r="Y262" s="29"/>
      <c r="Z262" s="29"/>
      <c r="AA262" s="37"/>
      <c r="AB262" s="29"/>
      <c r="AC262" s="31" t="str">
        <f t="array" ref="AC262">IFERROR(INDEX(params!$H:$H,MATCH($AB262,params!$G:$G,0)),"")</f>
        <v/>
      </c>
      <c r="AD262" s="51"/>
      <c r="AE262" s="32"/>
      <c r="AF262" s="37"/>
      <c r="AG262" s="37"/>
      <c r="AH262" s="29"/>
      <c r="AI262" s="31" t="str">
        <f t="shared" si="5"/>
        <v/>
      </c>
      <c r="AJ262" s="40" t="s">
        <v>1631</v>
      </c>
      <c r="AK262" s="46" t="s">
        <v>1632</v>
      </c>
      <c r="AL262" s="42"/>
      <c r="AM262" s="43"/>
      <c r="AN262" s="44" t="s">
        <v>920</v>
      </c>
      <c r="AO262" s="45" t="s">
        <v>920</v>
      </c>
      <c r="AP262" s="44" t="s">
        <v>1633</v>
      </c>
      <c r="AQ262" s="45" t="s">
        <v>1634</v>
      </c>
      <c r="AR262" s="44"/>
      <c r="AS262" s="45"/>
      <c r="AT262" s="44"/>
      <c r="AU262" s="45"/>
      <c r="AV262" s="44" t="s">
        <v>1439</v>
      </c>
      <c r="AW262" s="45" t="s">
        <v>1635</v>
      </c>
      <c r="AX262" s="44"/>
      <c r="AY262" s="45"/>
      <c r="AZ262" s="44"/>
      <c r="BA262" s="45"/>
      <c r="BB262" s="44"/>
      <c r="BC262" s="45"/>
      <c r="BD262" s="44"/>
      <c r="BE262" s="45"/>
    </row>
    <row r="263" ht="42.0" hidden="1" customHeight="1">
      <c r="A263" s="28" t="s">
        <v>53</v>
      </c>
      <c r="B263" s="29" t="s">
        <v>1413</v>
      </c>
      <c r="C263" s="29"/>
      <c r="D263" s="33"/>
      <c r="E263" s="30" t="s">
        <v>1636</v>
      </c>
      <c r="F263" s="31" t="str">
        <f t="shared" si="1"/>
        <v>Magnetic Field Generator</v>
      </c>
      <c r="G263" s="30" t="s">
        <v>820</v>
      </c>
      <c r="H263" s="30" t="s">
        <v>820</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822</v>
      </c>
      <c r="V263" s="29"/>
      <c r="W263" s="29"/>
      <c r="X263" s="29"/>
      <c r="Y263" s="29"/>
      <c r="Z263" s="29"/>
      <c r="AA263" s="37"/>
      <c r="AB263" s="29"/>
      <c r="AC263" s="31" t="str">
        <f t="array" ref="AC263">IFERROR(INDEX(params!$H:$H,MATCH($AB263,params!$G:$G,0)),"")</f>
        <v/>
      </c>
      <c r="AD263" s="51"/>
      <c r="AE263" s="32"/>
      <c r="AF263" s="29"/>
      <c r="AG263" s="4"/>
      <c r="AH263" s="4"/>
      <c r="AI263" s="31" t="str">
        <f t="shared" si="5"/>
        <v/>
      </c>
      <c r="AJ263" s="40" t="s">
        <v>1637</v>
      </c>
      <c r="AK263" s="46" t="s">
        <v>1638</v>
      </c>
      <c r="AL263" s="42"/>
      <c r="AM263" s="43"/>
      <c r="AN263" s="44" t="s">
        <v>380</v>
      </c>
      <c r="AO263" s="45" t="s">
        <v>380</v>
      </c>
      <c r="AP263" s="44" t="s">
        <v>826</v>
      </c>
      <c r="AQ263" s="45" t="s">
        <v>829</v>
      </c>
      <c r="AR263" s="42"/>
      <c r="AS263" s="43"/>
      <c r="AT263" s="42"/>
      <c r="AU263" s="43"/>
      <c r="AV263" s="44" t="s">
        <v>1555</v>
      </c>
      <c r="AW263" s="45" t="s">
        <v>1475</v>
      </c>
      <c r="AX263" s="42"/>
      <c r="AY263" s="43"/>
      <c r="AZ263" s="42"/>
      <c r="BA263" s="43"/>
      <c r="BB263" s="42"/>
      <c r="BC263" s="43"/>
      <c r="BD263" s="42"/>
      <c r="BE263" s="43"/>
    </row>
    <row r="264" ht="42.0" hidden="1" customHeight="1">
      <c r="A264" s="28" t="s">
        <v>53</v>
      </c>
      <c r="B264" s="29" t="s">
        <v>1413</v>
      </c>
      <c r="C264" s="29"/>
      <c r="D264" s="28"/>
      <c r="E264" s="30" t="s">
        <v>1639</v>
      </c>
      <c r="F264" s="31" t="str">
        <f t="shared" si="1"/>
        <v>Political Influence</v>
      </c>
      <c r="G264" s="30" t="s">
        <v>820</v>
      </c>
      <c r="H264" s="30" t="s">
        <v>820</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1640</v>
      </c>
      <c r="U264" s="37" t="s">
        <v>822</v>
      </c>
      <c r="V264" s="29"/>
      <c r="W264" s="29"/>
      <c r="X264" s="29"/>
      <c r="Y264" s="29"/>
      <c r="Z264" s="29"/>
      <c r="AA264" s="37"/>
      <c r="AB264" s="29"/>
      <c r="AC264" s="31" t="str">
        <f t="array" ref="AC264">IFERROR(INDEX(params!$H:$H,MATCH($AB264,params!$G:$G,0)),"")</f>
        <v/>
      </c>
      <c r="AD264" s="51"/>
      <c r="AE264" s="32"/>
      <c r="AF264" s="29"/>
      <c r="AG264" s="4"/>
      <c r="AH264" s="4"/>
      <c r="AI264" s="31" t="str">
        <f t="shared" si="5"/>
        <v/>
      </c>
      <c r="AJ264" s="40" t="s">
        <v>1641</v>
      </c>
      <c r="AK264" s="46" t="s">
        <v>1642</v>
      </c>
      <c r="AL264" s="42"/>
      <c r="AM264" s="43"/>
      <c r="AN264" s="44" t="s">
        <v>898</v>
      </c>
      <c r="AO264" s="45" t="s">
        <v>898</v>
      </c>
      <c r="AP264" s="44" t="s">
        <v>899</v>
      </c>
      <c r="AQ264" s="45" t="s">
        <v>900</v>
      </c>
      <c r="AR264" s="42"/>
      <c r="AS264" s="43"/>
      <c r="AT264" s="42"/>
      <c r="AU264" s="43"/>
      <c r="AV264" s="44" t="s">
        <v>1575</v>
      </c>
      <c r="AW264" s="45" t="s">
        <v>1643</v>
      </c>
      <c r="AX264" s="42"/>
      <c r="AY264" s="43"/>
      <c r="AZ264" s="42"/>
      <c r="BA264" s="43"/>
      <c r="BB264" s="42"/>
      <c r="BC264" s="43"/>
      <c r="BD264" s="42"/>
      <c r="BE264" s="43"/>
    </row>
    <row r="265" ht="42.0" hidden="1" customHeight="1">
      <c r="A265" s="28" t="s">
        <v>53</v>
      </c>
      <c r="B265" s="29" t="s">
        <v>1413</v>
      </c>
      <c r="C265" s="29"/>
      <c r="D265" s="33"/>
      <c r="E265" s="30" t="s">
        <v>1644</v>
      </c>
      <c r="F265" s="31" t="str">
        <f t="shared" si="1"/>
        <v>Biological Factories</v>
      </c>
      <c r="G265" s="30" t="s">
        <v>820</v>
      </c>
      <c r="H265" s="30" t="s">
        <v>820</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822</v>
      </c>
      <c r="V265" s="29"/>
      <c r="W265" s="29"/>
      <c r="X265" s="29"/>
      <c r="Y265" s="29"/>
      <c r="Z265" s="29"/>
      <c r="AA265" s="37"/>
      <c r="AB265" s="29"/>
      <c r="AC265" s="31" t="str">
        <f t="array" ref="AC265">IFERROR(INDEX(params!$H:$H,MATCH($AB265,params!$G:$G,0)),"")</f>
        <v/>
      </c>
      <c r="AD265" s="51"/>
      <c r="AE265" s="32"/>
      <c r="AF265" s="37"/>
      <c r="AG265" s="37"/>
      <c r="AH265" s="29"/>
      <c r="AI265" s="31" t="str">
        <f t="shared" si="5"/>
        <v/>
      </c>
      <c r="AJ265" s="40" t="s">
        <v>1645</v>
      </c>
      <c r="AK265" s="46" t="s">
        <v>1646</v>
      </c>
      <c r="AL265" s="42"/>
      <c r="AM265" s="43"/>
      <c r="AN265" s="44" t="s">
        <v>380</v>
      </c>
      <c r="AO265" s="45" t="s">
        <v>380</v>
      </c>
      <c r="AP265" s="44" t="s">
        <v>1070</v>
      </c>
      <c r="AQ265" s="45" t="s">
        <v>855</v>
      </c>
      <c r="AR265" s="44"/>
      <c r="AS265" s="45"/>
      <c r="AT265" s="44"/>
      <c r="AU265" s="45"/>
      <c r="AV265" s="44" t="s">
        <v>1647</v>
      </c>
      <c r="AW265" s="45" t="s">
        <v>1648</v>
      </c>
      <c r="AX265" s="44"/>
      <c r="AY265" s="45"/>
      <c r="AZ265" s="44"/>
      <c r="BA265" s="45"/>
      <c r="BB265" s="44"/>
      <c r="BC265" s="45"/>
      <c r="BD265" s="44"/>
      <c r="BE265" s="45"/>
    </row>
    <row r="266" ht="42.0" hidden="1" customHeight="1">
      <c r="A266" s="28" t="s">
        <v>53</v>
      </c>
      <c r="B266" s="29" t="s">
        <v>1413</v>
      </c>
      <c r="C266" s="29"/>
      <c r="D266" s="33"/>
      <c r="E266" s="30" t="s">
        <v>1649</v>
      </c>
      <c r="F266" s="31" t="str">
        <f t="shared" si="1"/>
        <v>Nuclear Detonation Site</v>
      </c>
      <c r="G266" s="30" t="s">
        <v>820</v>
      </c>
      <c r="H266" s="30" t="s">
        <v>820</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822</v>
      </c>
      <c r="V266" s="29"/>
      <c r="W266" s="29"/>
      <c r="X266" s="29"/>
      <c r="Y266" s="29"/>
      <c r="Z266" s="29"/>
      <c r="AA266" s="37"/>
      <c r="AB266" s="29"/>
      <c r="AC266" s="31" t="str">
        <f t="array" ref="AC266">IFERROR(INDEX(params!$H:$H,MATCH($AB266,params!$G:$G,0)),"")</f>
        <v/>
      </c>
      <c r="AD266" s="51"/>
      <c r="AE266" s="32"/>
      <c r="AF266" s="29"/>
      <c r="AG266" s="4"/>
      <c r="AH266" s="4"/>
      <c r="AI266" s="31" t="str">
        <f t="shared" si="5"/>
        <v/>
      </c>
      <c r="AJ266" s="40" t="s">
        <v>1650</v>
      </c>
      <c r="AK266" s="46" t="s">
        <v>1651</v>
      </c>
      <c r="AL266" s="42"/>
      <c r="AM266" s="43"/>
      <c r="AN266" s="44" t="s">
        <v>953</v>
      </c>
      <c r="AO266" s="45" t="s">
        <v>953</v>
      </c>
      <c r="AP266" s="44" t="s">
        <v>1053</v>
      </c>
      <c r="AQ266" s="45" t="s">
        <v>954</v>
      </c>
      <c r="AR266" s="42"/>
      <c r="AS266" s="43"/>
      <c r="AT266" s="42"/>
      <c r="AU266" s="43"/>
      <c r="AV266" s="42"/>
      <c r="AW266" s="43"/>
      <c r="AX266" s="42"/>
      <c r="AY266" s="43"/>
      <c r="AZ266" s="42"/>
      <c r="BA266" s="43"/>
      <c r="BB266" s="42"/>
      <c r="BC266" s="43"/>
      <c r="BD266" s="42"/>
      <c r="BE266" s="43"/>
    </row>
    <row r="267" ht="42.0" hidden="1" customHeight="1">
      <c r="A267" s="28" t="s">
        <v>53</v>
      </c>
      <c r="B267" s="29" t="s">
        <v>1413</v>
      </c>
      <c r="C267" s="29"/>
      <c r="D267" s="33"/>
      <c r="E267" s="30" t="s">
        <v>1652</v>
      </c>
      <c r="F267" s="31" t="str">
        <f t="shared" si="1"/>
        <v>Warehouses</v>
      </c>
      <c r="G267" s="30" t="s">
        <v>820</v>
      </c>
      <c r="H267" s="30" t="s">
        <v>820</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822</v>
      </c>
      <c r="V267" s="29"/>
      <c r="W267" s="29"/>
      <c r="X267" s="29"/>
      <c r="Y267" s="29"/>
      <c r="Z267" s="29"/>
      <c r="AA267" s="37"/>
      <c r="AB267" s="29"/>
      <c r="AC267" s="31" t="str">
        <f t="array" ref="AC267">IFERROR(INDEX(params!$H:$H,MATCH($AB267,params!$G:$G,0)),"")</f>
        <v/>
      </c>
      <c r="AD267" s="51"/>
      <c r="AE267" s="32"/>
      <c r="AF267" s="29"/>
      <c r="AG267" s="4"/>
      <c r="AH267" s="4"/>
      <c r="AI267" s="31" t="str">
        <f t="shared" si="5"/>
        <v/>
      </c>
      <c r="AJ267" s="40" t="s">
        <v>1653</v>
      </c>
      <c r="AK267" s="46" t="s">
        <v>1654</v>
      </c>
      <c r="AL267" s="42"/>
      <c r="AM267" s="43"/>
      <c r="AN267" s="44" t="s">
        <v>1001</v>
      </c>
      <c r="AO267" s="45" t="s">
        <v>1001</v>
      </c>
      <c r="AP267" s="44" t="s">
        <v>1574</v>
      </c>
      <c r="AQ267" s="45" t="s">
        <v>1003</v>
      </c>
      <c r="AR267" s="42"/>
      <c r="AS267" s="43"/>
      <c r="AT267" s="42"/>
      <c r="AU267" s="43"/>
      <c r="AV267" s="44" t="s">
        <v>1555</v>
      </c>
      <c r="AW267" s="45" t="s">
        <v>1475</v>
      </c>
      <c r="AX267" s="42"/>
      <c r="AY267" s="43"/>
      <c r="AZ267" s="42"/>
      <c r="BA267" s="43"/>
      <c r="BB267" s="42"/>
      <c r="BC267" s="43"/>
      <c r="BD267" s="42"/>
      <c r="BE267" s="43"/>
    </row>
    <row r="268" ht="42.0" hidden="1" customHeight="1">
      <c r="A268" s="28" t="s">
        <v>58</v>
      </c>
      <c r="B268" s="37" t="s">
        <v>1655</v>
      </c>
      <c r="C268" s="37"/>
      <c r="D268" s="28" t="s">
        <v>1656</v>
      </c>
      <c r="E268" s="30" t="s">
        <v>1657</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5"/>
        <v/>
      </c>
      <c r="AJ268" s="40" t="s">
        <v>168</v>
      </c>
      <c r="AK268" s="46" t="s">
        <v>1658</v>
      </c>
      <c r="AL268" s="42"/>
      <c r="AM268" s="43"/>
      <c r="AN268" s="44" t="s">
        <v>169</v>
      </c>
      <c r="AO268" s="45" t="s">
        <v>169</v>
      </c>
      <c r="AP268" s="44" t="s">
        <v>170</v>
      </c>
      <c r="AQ268" s="45" t="s">
        <v>1659</v>
      </c>
      <c r="AR268" s="42"/>
      <c r="AS268" s="43"/>
      <c r="AT268" s="42"/>
      <c r="AU268" s="43"/>
      <c r="AV268" s="42"/>
      <c r="AW268" s="43"/>
      <c r="AX268" s="42"/>
      <c r="AY268" s="43"/>
      <c r="AZ268" s="42"/>
      <c r="BA268" s="43"/>
      <c r="BB268" s="42"/>
      <c r="BC268" s="43"/>
      <c r="BD268" s="42"/>
      <c r="BE268" s="43"/>
    </row>
    <row r="269" ht="42.0" hidden="1" customHeight="1">
      <c r="A269" s="28" t="s">
        <v>58</v>
      </c>
      <c r="B269" s="29" t="s">
        <v>1655</v>
      </c>
      <c r="C269" s="29"/>
      <c r="D269" s="28" t="s">
        <v>1656</v>
      </c>
      <c r="E269" s="30" t="s">
        <v>1660</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797</v>
      </c>
      <c r="U269" s="29"/>
      <c r="V269" s="29"/>
      <c r="W269" s="29"/>
      <c r="X269" s="29"/>
      <c r="Y269" s="29"/>
      <c r="Z269" s="29"/>
      <c r="AA269" s="37"/>
      <c r="AB269" s="29"/>
      <c r="AC269" s="31" t="str">
        <f t="array" ref="AC269">IFERROR(INDEX(params!$H:$H,MATCH($AB269,params!$G:$G,0)),"")</f>
        <v/>
      </c>
      <c r="AD269" s="51"/>
      <c r="AE269" s="32"/>
      <c r="AF269" s="29"/>
      <c r="AG269" s="4"/>
      <c r="AH269" s="4"/>
      <c r="AI269" s="31" t="str">
        <f t="shared" si="5"/>
        <v/>
      </c>
      <c r="AJ269" s="40" t="s">
        <v>798</v>
      </c>
      <c r="AK269" s="46" t="s">
        <v>1661</v>
      </c>
      <c r="AL269" s="42"/>
      <c r="AM269" s="43"/>
      <c r="AN269" s="42"/>
      <c r="AO269" s="43"/>
      <c r="AP269" s="42"/>
      <c r="AQ269" s="43"/>
      <c r="AR269" s="42"/>
      <c r="AS269" s="43"/>
      <c r="AT269" s="42"/>
      <c r="AU269" s="43"/>
      <c r="AV269" s="42" t="s">
        <v>797</v>
      </c>
      <c r="AW269" s="45" t="s">
        <v>1662</v>
      </c>
      <c r="AX269" s="42"/>
      <c r="AY269" s="43"/>
      <c r="AZ269" s="42"/>
      <c r="BA269" s="43"/>
      <c r="BB269" s="42"/>
      <c r="BC269" s="43"/>
      <c r="BD269" s="42"/>
      <c r="BE269" s="43"/>
    </row>
    <row r="270" ht="42.0" hidden="1" customHeight="1">
      <c r="A270" s="28" t="s">
        <v>53</v>
      </c>
      <c r="B270" s="29" t="s">
        <v>1655</v>
      </c>
      <c r="C270" s="29"/>
      <c r="D270" s="28"/>
      <c r="E270" s="30" t="s">
        <v>1663</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5"/>
        <v/>
      </c>
      <c r="AJ270" s="40" t="s">
        <v>1664</v>
      </c>
      <c r="AK270" s="46" t="s">
        <v>1665</v>
      </c>
      <c r="AL270" s="42"/>
      <c r="AM270" s="43"/>
      <c r="AN270" s="44" t="s">
        <v>1666</v>
      </c>
      <c r="AO270" s="45" t="s">
        <v>1666</v>
      </c>
      <c r="AP270" s="44" t="s">
        <v>1667</v>
      </c>
      <c r="AQ270" s="45" t="s">
        <v>1668</v>
      </c>
      <c r="AR270" s="42"/>
      <c r="AS270" s="43"/>
      <c r="AT270" s="42"/>
      <c r="AU270" s="43"/>
      <c r="AV270" s="42"/>
      <c r="AW270" s="43"/>
      <c r="AX270" s="42"/>
      <c r="AY270" s="43"/>
      <c r="AZ270" s="42"/>
      <c r="BA270" s="43"/>
      <c r="BB270" s="42"/>
      <c r="BC270" s="43"/>
      <c r="BD270" s="42"/>
      <c r="BE270" s="43"/>
    </row>
    <row r="271" ht="42.0" hidden="1" customHeight="1">
      <c r="A271" s="28" t="s">
        <v>53</v>
      </c>
      <c r="B271" s="29" t="s">
        <v>1655</v>
      </c>
      <c r="C271" s="29"/>
      <c r="D271" s="28"/>
      <c r="E271" s="30" t="s">
        <v>1669</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5"/>
        <v/>
      </c>
      <c r="AJ271" s="40" t="s">
        <v>1670</v>
      </c>
      <c r="AK271" s="46" t="s">
        <v>1671</v>
      </c>
      <c r="AL271" s="42"/>
      <c r="AM271" s="43"/>
      <c r="AN271" s="44" t="s">
        <v>1672</v>
      </c>
      <c r="AO271" s="45" t="s">
        <v>1672</v>
      </c>
      <c r="AP271" s="44" t="s">
        <v>1673</v>
      </c>
      <c r="AQ271" s="45" t="s">
        <v>1674</v>
      </c>
      <c r="AR271" s="44"/>
      <c r="AS271" s="45"/>
      <c r="AT271" s="44"/>
      <c r="AU271" s="45"/>
      <c r="AV271" s="44"/>
      <c r="AW271" s="45"/>
      <c r="AX271" s="44"/>
      <c r="AY271" s="45"/>
      <c r="AZ271" s="44"/>
      <c r="BA271" s="45"/>
      <c r="BB271" s="44" t="s">
        <v>1672</v>
      </c>
      <c r="BC271" s="45"/>
      <c r="BD271" s="44"/>
      <c r="BE271" s="45"/>
    </row>
    <row r="272" ht="42.0" hidden="1" customHeight="1">
      <c r="A272" s="28" t="s">
        <v>53</v>
      </c>
      <c r="B272" s="29" t="s">
        <v>1655</v>
      </c>
      <c r="C272" s="29"/>
      <c r="D272" s="28"/>
      <c r="E272" s="30" t="s">
        <v>1675</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5"/>
        <v/>
      </c>
      <c r="AJ272" s="40" t="s">
        <v>1676</v>
      </c>
      <c r="AK272" s="46" t="s">
        <v>1677</v>
      </c>
      <c r="AL272" s="42"/>
      <c r="AM272" s="43"/>
      <c r="AN272" s="44" t="s">
        <v>1678</v>
      </c>
      <c r="AO272" s="45" t="s">
        <v>1678</v>
      </c>
      <c r="AP272" s="44" t="s">
        <v>1679</v>
      </c>
      <c r="AQ272" s="45" t="s">
        <v>1680</v>
      </c>
      <c r="AR272" s="44"/>
      <c r="AS272" s="45"/>
      <c r="AT272" s="44"/>
      <c r="AU272" s="45"/>
      <c r="AV272" s="44"/>
      <c r="AW272" s="45"/>
      <c r="AX272" s="44"/>
      <c r="AY272" s="45"/>
      <c r="AZ272" s="44"/>
      <c r="BA272" s="45"/>
      <c r="BB272" s="44" t="s">
        <v>1678</v>
      </c>
      <c r="BC272" s="45"/>
      <c r="BD272" s="44"/>
      <c r="BE272" s="45"/>
    </row>
    <row r="273" ht="42.0" hidden="1" customHeight="1">
      <c r="A273" s="28" t="s">
        <v>53</v>
      </c>
      <c r="B273" s="29" t="s">
        <v>1655</v>
      </c>
      <c r="C273" s="29"/>
      <c r="D273" s="33"/>
      <c r="E273" s="30" t="s">
        <v>1681</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5"/>
        <v>animal</v>
      </c>
      <c r="AJ273" s="40" t="s">
        <v>1682</v>
      </c>
      <c r="AK273" s="46" t="s">
        <v>1683</v>
      </c>
      <c r="AL273" s="44" t="s">
        <v>1684</v>
      </c>
      <c r="AM273" s="45" t="s">
        <v>1685</v>
      </c>
      <c r="AN273" s="44" t="s">
        <v>1686</v>
      </c>
      <c r="AO273" s="45" t="s">
        <v>1686</v>
      </c>
      <c r="AP273" s="44" t="s">
        <v>1687</v>
      </c>
      <c r="AQ273" s="45" t="s">
        <v>1688</v>
      </c>
      <c r="AR273" s="44"/>
      <c r="AS273" s="45"/>
      <c r="AT273" s="44"/>
      <c r="AU273" s="45"/>
      <c r="AV273" s="44"/>
      <c r="AW273" s="45"/>
      <c r="AX273" s="44"/>
      <c r="AY273" s="45"/>
      <c r="AZ273" s="44"/>
      <c r="BA273" s="45"/>
      <c r="BB273" s="44"/>
      <c r="BC273" s="45"/>
      <c r="BD273" s="44"/>
      <c r="BE273" s="45"/>
    </row>
    <row r="274" ht="42.0" hidden="1" customHeight="1">
      <c r="A274" s="28" t="s">
        <v>53</v>
      </c>
      <c r="B274" s="29" t="s">
        <v>1655</v>
      </c>
      <c r="C274" s="29"/>
      <c r="D274" s="28"/>
      <c r="E274" s="30" t="s">
        <v>1689</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IFERROR(LEFT(AF274&amp;IF(AF274&lt;&gt;"",",","")&amp;AG274&amp;IF(AG274&lt;&gt;"",",","")&amp;AH274&amp;IF(AH274&lt;&gt;"",",",""),LEN(AF274&amp;IF(AF274&lt;&gt;"",",","")&amp;AG274&amp;IF(AG274&lt;&gt;"",",","")&amp;AH274&amp;IF(AH274&lt;&gt;"",",",""))-1),"")</f>
        <v/>
      </c>
      <c r="AJ274" s="40" t="s">
        <v>1690</v>
      </c>
      <c r="AK274" s="46" t="s">
        <v>1691</v>
      </c>
      <c r="AL274" s="42"/>
      <c r="AM274" s="43"/>
      <c r="AN274" s="44" t="s">
        <v>1692</v>
      </c>
      <c r="AO274" s="45" t="s">
        <v>1692</v>
      </c>
      <c r="AP274" s="44" t="s">
        <v>1693</v>
      </c>
      <c r="AQ274" s="45" t="s">
        <v>1694</v>
      </c>
      <c r="AR274" s="44"/>
      <c r="AS274" s="45"/>
      <c r="AT274" s="44"/>
      <c r="AU274" s="45"/>
      <c r="AV274" s="44"/>
      <c r="AW274" s="45"/>
      <c r="AX274" s="44"/>
      <c r="AY274" s="45"/>
      <c r="AZ274" s="44"/>
      <c r="BA274" s="45"/>
      <c r="BB274" s="44" t="s">
        <v>1695</v>
      </c>
      <c r="BC274" s="45"/>
      <c r="BD274" s="44"/>
      <c r="BE274" s="45"/>
    </row>
    <row r="275" hidden="1">
      <c r="A275" s="28" t="s">
        <v>53</v>
      </c>
      <c r="B275" s="29" t="s">
        <v>1655</v>
      </c>
      <c r="C275" s="29"/>
      <c r="D275" s="28"/>
      <c r="E275" s="30" t="s">
        <v>1696</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ref="AI275:AI300" si="6">iferror(left(AF275&amp;if(AF275&lt;&gt;"",",","")&amp;AG275&amp;if(AG275&lt;&gt;"",",","")&amp;AH275&amp;if(AH275&lt;&gt;"",",",""),len(AF275&amp;if(AF275&lt;&gt;"",",","")&amp;AG275&amp;if(AG275&lt;&gt;"",",","")&amp;AH275&amp;if(AH275&lt;&gt;"",",",""))-1),"")</f>
        <v/>
      </c>
      <c r="AJ275" s="40" t="s">
        <v>1697</v>
      </c>
      <c r="AK275" s="46" t="s">
        <v>1698</v>
      </c>
      <c r="AL275" s="42"/>
      <c r="AM275" s="43"/>
      <c r="AN275" s="42"/>
      <c r="AO275" s="43"/>
      <c r="AP275" s="42"/>
      <c r="AQ275" s="43"/>
      <c r="AR275" s="44"/>
      <c r="AS275" s="43"/>
      <c r="AT275" s="44"/>
      <c r="AU275" s="43"/>
      <c r="AV275" s="44" t="s">
        <v>1699</v>
      </c>
      <c r="AW275" s="43" t="s">
        <v>1700</v>
      </c>
      <c r="AX275" s="44"/>
      <c r="AY275" s="43"/>
      <c r="AZ275" s="44"/>
      <c r="BA275" s="43"/>
      <c r="BB275" s="44"/>
      <c r="BC275" s="43"/>
      <c r="BD275" s="44"/>
      <c r="BE275" s="43"/>
    </row>
    <row r="276" ht="42.0" hidden="1" customHeight="1">
      <c r="A276" s="28" t="s">
        <v>53</v>
      </c>
      <c r="B276" s="29" t="s">
        <v>1655</v>
      </c>
      <c r="C276" s="29"/>
      <c r="D276" s="33"/>
      <c r="E276" s="30" t="s">
        <v>1701</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6"/>
        <v/>
      </c>
      <c r="AJ276" s="40" t="s">
        <v>1702</v>
      </c>
      <c r="AK276" s="46" t="s">
        <v>1703</v>
      </c>
      <c r="AL276" s="42"/>
      <c r="AM276" s="43"/>
      <c r="AN276" s="42"/>
      <c r="AO276" s="43"/>
      <c r="AP276" s="42"/>
      <c r="AQ276" s="43"/>
      <c r="AR276" s="44"/>
      <c r="AS276" s="43"/>
      <c r="AT276" s="44"/>
      <c r="AU276" s="43"/>
      <c r="AV276" s="44" t="s">
        <v>1704</v>
      </c>
      <c r="AW276" s="43" t="s">
        <v>1705</v>
      </c>
      <c r="AX276" s="44"/>
      <c r="AY276" s="43"/>
      <c r="AZ276" s="44"/>
      <c r="BA276" s="43"/>
      <c r="BB276" s="44"/>
      <c r="BC276" s="43"/>
      <c r="BD276" s="44"/>
      <c r="BE276" s="43"/>
    </row>
    <row r="277" ht="42.0" hidden="1" customHeight="1">
      <c r="A277" s="28" t="s">
        <v>53</v>
      </c>
      <c r="B277" s="29" t="s">
        <v>1655</v>
      </c>
      <c r="C277" s="29"/>
      <c r="D277" s="33"/>
      <c r="E277" s="30" t="s">
        <v>1706</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6"/>
        <v/>
      </c>
      <c r="AJ277" s="40" t="s">
        <v>1707</v>
      </c>
      <c r="AK277" s="46" t="s">
        <v>1708</v>
      </c>
      <c r="AL277" s="42"/>
      <c r="AM277" s="43"/>
      <c r="AN277" s="42"/>
      <c r="AO277" s="43"/>
      <c r="AP277" s="42"/>
      <c r="AQ277" s="45"/>
      <c r="AR277" s="42"/>
      <c r="AS277" s="43"/>
      <c r="AT277" s="42"/>
      <c r="AU277" s="43"/>
      <c r="AV277" s="44" t="s">
        <v>1709</v>
      </c>
      <c r="AW277" s="45" t="s">
        <v>1710</v>
      </c>
      <c r="AX277" s="42"/>
      <c r="AY277" s="43"/>
      <c r="AZ277" s="42"/>
      <c r="BA277" s="43"/>
      <c r="BB277" s="42"/>
      <c r="BC277" s="43"/>
      <c r="BD277" s="42"/>
      <c r="BE277" s="43"/>
    </row>
    <row r="278" ht="42.0" hidden="1" customHeight="1">
      <c r="A278" s="28" t="s">
        <v>53</v>
      </c>
      <c r="B278" s="29" t="s">
        <v>1655</v>
      </c>
      <c r="C278" s="29"/>
      <c r="D278" s="33"/>
      <c r="E278" s="30" t="s">
        <v>1711</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6"/>
        <v/>
      </c>
      <c r="AJ278" s="40" t="s">
        <v>1712</v>
      </c>
      <c r="AK278" s="46" t="s">
        <v>1713</v>
      </c>
      <c r="AL278" s="42"/>
      <c r="AM278" s="43"/>
      <c r="AN278" s="42"/>
      <c r="AO278" s="43"/>
      <c r="AP278" s="42"/>
      <c r="AQ278" s="43"/>
      <c r="AR278" s="44"/>
      <c r="AS278" s="43"/>
      <c r="AT278" s="44"/>
      <c r="AU278" s="43"/>
      <c r="AV278" s="44" t="s">
        <v>1714</v>
      </c>
      <c r="AW278" s="43" t="s">
        <v>1715</v>
      </c>
      <c r="AX278" s="44"/>
      <c r="AY278" s="43"/>
      <c r="AZ278" s="44"/>
      <c r="BA278" s="43"/>
      <c r="BB278" s="44"/>
      <c r="BC278" s="43"/>
      <c r="BD278" s="44"/>
      <c r="BE278" s="43"/>
    </row>
    <row r="279" ht="42.0" hidden="1" customHeight="1">
      <c r="A279" s="28" t="s">
        <v>53</v>
      </c>
      <c r="B279" s="29" t="s">
        <v>1655</v>
      </c>
      <c r="C279" s="29"/>
      <c r="D279" s="33"/>
      <c r="E279" s="30" t="s">
        <v>1716</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6"/>
        <v/>
      </c>
      <c r="AJ279" s="40" t="s">
        <v>1717</v>
      </c>
      <c r="AK279" s="46" t="s">
        <v>1718</v>
      </c>
      <c r="AL279" s="42"/>
      <c r="AM279" s="43"/>
      <c r="AN279" s="42"/>
      <c r="AO279" s="43"/>
      <c r="AP279" s="42"/>
      <c r="AQ279" s="43"/>
      <c r="AR279" s="42"/>
      <c r="AS279" s="43"/>
      <c r="AT279" s="42"/>
      <c r="AU279" s="43"/>
      <c r="AV279" s="44" t="s">
        <v>1719</v>
      </c>
      <c r="AW279" s="45" t="s">
        <v>1720</v>
      </c>
      <c r="AX279" s="42"/>
      <c r="AY279" s="43"/>
      <c r="AZ279" s="42"/>
      <c r="BA279" s="43"/>
      <c r="BB279" s="42"/>
      <c r="BC279" s="43"/>
      <c r="BD279" s="42"/>
      <c r="BE279" s="43"/>
    </row>
    <row r="280" ht="42.0" hidden="1" customHeight="1">
      <c r="A280" s="28" t="s">
        <v>53</v>
      </c>
      <c r="B280" s="29" t="s">
        <v>1655</v>
      </c>
      <c r="C280" s="29"/>
      <c r="D280" s="33"/>
      <c r="E280" s="30" t="s">
        <v>1721</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6"/>
        <v/>
      </c>
      <c r="AJ280" s="40" t="s">
        <v>1722</v>
      </c>
      <c r="AK280" s="46" t="s">
        <v>1723</v>
      </c>
      <c r="AL280" s="42"/>
      <c r="AM280" s="43"/>
      <c r="AN280" s="42"/>
      <c r="AO280" s="43"/>
      <c r="AP280" s="42"/>
      <c r="AQ280" s="43"/>
      <c r="AR280" s="44"/>
      <c r="AS280" s="43"/>
      <c r="AT280" s="44"/>
      <c r="AU280" s="43"/>
      <c r="AV280" s="44" t="s">
        <v>1724</v>
      </c>
      <c r="AW280" s="43" t="s">
        <v>1725</v>
      </c>
      <c r="AX280" s="44"/>
      <c r="AY280" s="43"/>
      <c r="AZ280" s="44"/>
      <c r="BA280" s="43"/>
      <c r="BB280" s="44"/>
      <c r="BC280" s="43"/>
      <c r="BD280" s="44"/>
      <c r="BE280" s="43"/>
    </row>
    <row r="281" ht="42.0" hidden="1" customHeight="1">
      <c r="A281" s="28" t="s">
        <v>53</v>
      </c>
      <c r="B281" s="29" t="s">
        <v>1655</v>
      </c>
      <c r="C281" s="29"/>
      <c r="D281" s="33"/>
      <c r="E281" s="30" t="s">
        <v>1726</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6"/>
        <v/>
      </c>
      <c r="AJ281" s="40" t="s">
        <v>1727</v>
      </c>
      <c r="AK281" s="46" t="s">
        <v>1728</v>
      </c>
      <c r="AL281" s="42"/>
      <c r="AM281" s="43"/>
      <c r="AN281" s="42"/>
      <c r="AO281" s="43"/>
      <c r="AP281" s="42"/>
      <c r="AQ281" s="43"/>
      <c r="AR281" s="42"/>
      <c r="AS281" s="43"/>
      <c r="AT281" s="42"/>
      <c r="AU281" s="43"/>
      <c r="AV281" s="44" t="s">
        <v>1729</v>
      </c>
      <c r="AW281" s="45" t="s">
        <v>1730</v>
      </c>
      <c r="AX281" s="42"/>
      <c r="AY281" s="43"/>
      <c r="AZ281" s="42"/>
      <c r="BA281" s="43"/>
      <c r="BB281" s="42"/>
      <c r="BC281" s="43"/>
      <c r="BD281" s="42"/>
      <c r="BE281" s="43"/>
    </row>
    <row r="282" ht="42.0" hidden="1" customHeight="1">
      <c r="A282" s="28" t="s">
        <v>53</v>
      </c>
      <c r="B282" s="29" t="s">
        <v>1655</v>
      </c>
      <c r="C282" s="29"/>
      <c r="D282" s="33"/>
      <c r="E282" s="30" t="s">
        <v>1731</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6"/>
        <v/>
      </c>
      <c r="AJ282" s="40" t="s">
        <v>1732</v>
      </c>
      <c r="AK282" s="46" t="s">
        <v>1733</v>
      </c>
      <c r="AL282" s="42"/>
      <c r="AM282" s="43"/>
      <c r="AN282" s="42"/>
      <c r="AO282" s="43"/>
      <c r="AP282" s="42"/>
      <c r="AQ282" s="43"/>
      <c r="AR282" s="42"/>
      <c r="AS282" s="43"/>
      <c r="AT282" s="42"/>
      <c r="AU282" s="43"/>
      <c r="AV282" s="44" t="s">
        <v>1734</v>
      </c>
      <c r="AW282" s="45" t="s">
        <v>1735</v>
      </c>
      <c r="AX282" s="42"/>
      <c r="AY282" s="43"/>
      <c r="AZ282" s="42"/>
      <c r="BA282" s="43"/>
      <c r="BB282" s="42"/>
      <c r="BC282" s="43"/>
      <c r="BD282" s="42"/>
      <c r="BE282" s="43"/>
    </row>
    <row r="283" ht="42.0" hidden="1" customHeight="1">
      <c r="A283" s="28" t="s">
        <v>53</v>
      </c>
      <c r="B283" s="29" t="s">
        <v>1655</v>
      </c>
      <c r="C283" s="29"/>
      <c r="D283" s="33"/>
      <c r="E283" s="30" t="s">
        <v>1736</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6"/>
        <v/>
      </c>
      <c r="AJ283" s="40" t="s">
        <v>1737</v>
      </c>
      <c r="AK283" s="46" t="s">
        <v>1738</v>
      </c>
      <c r="AL283" s="42"/>
      <c r="AM283" s="43"/>
      <c r="AN283" s="42"/>
      <c r="AO283" s="43"/>
      <c r="AP283" s="42"/>
      <c r="AQ283" s="43"/>
      <c r="AR283" s="44"/>
      <c r="AS283" s="43"/>
      <c r="AT283" s="44"/>
      <c r="AU283" s="43"/>
      <c r="AV283" s="44" t="s">
        <v>1739</v>
      </c>
      <c r="AW283" s="43" t="s">
        <v>1740</v>
      </c>
      <c r="AX283" s="44"/>
      <c r="AY283" s="43"/>
      <c r="AZ283" s="44"/>
      <c r="BA283" s="43"/>
      <c r="BB283" s="44"/>
      <c r="BC283" s="43"/>
      <c r="BD283" s="44"/>
      <c r="BE283" s="43"/>
    </row>
    <row r="284" ht="42.0" hidden="1" customHeight="1">
      <c r="A284" s="28" t="s">
        <v>53</v>
      </c>
      <c r="B284" s="29" t="s">
        <v>1655</v>
      </c>
      <c r="C284" s="29"/>
      <c r="D284" s="33"/>
      <c r="E284" s="30" t="s">
        <v>1741</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6"/>
        <v/>
      </c>
      <c r="AJ284" s="40" t="s">
        <v>1742</v>
      </c>
      <c r="AK284" s="46" t="s">
        <v>1743</v>
      </c>
      <c r="AL284" s="42"/>
      <c r="AM284" s="43"/>
      <c r="AN284" s="42"/>
      <c r="AO284" s="43"/>
      <c r="AP284" s="42"/>
      <c r="AQ284" s="43"/>
      <c r="AR284" s="42"/>
      <c r="AS284" s="43"/>
      <c r="AT284" s="42"/>
      <c r="AU284" s="43"/>
      <c r="AV284" s="44" t="s">
        <v>1744</v>
      </c>
      <c r="AW284" s="45" t="s">
        <v>1745</v>
      </c>
      <c r="AX284" s="42"/>
      <c r="AY284" s="43"/>
      <c r="AZ284" s="42"/>
      <c r="BA284" s="43"/>
      <c r="BB284" s="42"/>
      <c r="BC284" s="43"/>
      <c r="BD284" s="42"/>
      <c r="BE284" s="43"/>
    </row>
    <row r="285" ht="42.0" hidden="1" customHeight="1">
      <c r="A285" s="28" t="s">
        <v>53</v>
      </c>
      <c r="B285" s="29" t="s">
        <v>1655</v>
      </c>
      <c r="C285" s="29"/>
      <c r="D285" s="33"/>
      <c r="E285" s="30" t="s">
        <v>1746</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6"/>
        <v/>
      </c>
      <c r="AJ285" s="40" t="s">
        <v>1747</v>
      </c>
      <c r="AK285" s="46" t="s">
        <v>1748</v>
      </c>
      <c r="AL285" s="42"/>
      <c r="AM285" s="43"/>
      <c r="AN285" s="44"/>
      <c r="AO285" s="43"/>
      <c r="AP285" s="44"/>
      <c r="AQ285" s="43"/>
      <c r="AR285" s="42"/>
      <c r="AS285" s="43"/>
      <c r="AT285" s="42"/>
      <c r="AU285" s="43"/>
      <c r="AV285" s="44" t="s">
        <v>1749</v>
      </c>
      <c r="AW285" s="45" t="s">
        <v>1710</v>
      </c>
      <c r="AX285" s="42"/>
      <c r="AY285" s="43"/>
      <c r="AZ285" s="42"/>
      <c r="BA285" s="43"/>
      <c r="BB285" s="42"/>
      <c r="BC285" s="43"/>
      <c r="BD285" s="42"/>
      <c r="BE285" s="43"/>
    </row>
    <row r="286" ht="42.0" hidden="1" customHeight="1">
      <c r="A286" s="28" t="s">
        <v>53</v>
      </c>
      <c r="B286" s="29" t="s">
        <v>1655</v>
      </c>
      <c r="C286" s="29"/>
      <c r="D286" s="33"/>
      <c r="E286" s="30" t="s">
        <v>1750</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1751</v>
      </c>
      <c r="T286" s="36" t="e">
        <v>#N/A</v>
      </c>
      <c r="U286" s="29"/>
      <c r="V286" s="29"/>
      <c r="W286" s="37"/>
      <c r="X286" s="37"/>
      <c r="Y286" s="37" t="s">
        <v>99</v>
      </c>
      <c r="Z286" s="37" t="s">
        <v>189</v>
      </c>
      <c r="AA286" s="37"/>
      <c r="AB286" s="29"/>
      <c r="AC286" s="31" t="str">
        <f t="array" ref="AC286">IFERROR(INDEX(params!$H:$H,MATCH($AB286,params!$G:$G,0)),"")</f>
        <v/>
      </c>
      <c r="AD286" s="51" t="s">
        <v>646</v>
      </c>
      <c r="AE286" s="32"/>
      <c r="AF286" s="37"/>
      <c r="AG286" s="37"/>
      <c r="AH286" s="29"/>
      <c r="AI286" s="31" t="str">
        <f t="shared" si="6"/>
        <v/>
      </c>
      <c r="AJ286" s="40" t="s">
        <v>1752</v>
      </c>
      <c r="AK286" s="46" t="s">
        <v>1753</v>
      </c>
      <c r="AL286" s="42"/>
      <c r="AM286" s="43"/>
      <c r="AN286" s="42"/>
      <c r="AO286" s="43"/>
      <c r="AP286" s="42"/>
      <c r="AQ286" s="43"/>
      <c r="AR286" s="44"/>
      <c r="AS286" s="43"/>
      <c r="AT286" s="44"/>
      <c r="AU286" s="43"/>
      <c r="AV286" s="44" t="s">
        <v>1754</v>
      </c>
      <c r="AW286" s="43" t="s">
        <v>1755</v>
      </c>
      <c r="AX286" s="44" t="s">
        <v>1756</v>
      </c>
      <c r="AY286" s="43" t="s">
        <v>1757</v>
      </c>
      <c r="AZ286" s="44" t="s">
        <v>1758</v>
      </c>
      <c r="BA286" s="43"/>
      <c r="BB286" s="44"/>
      <c r="BC286" s="43"/>
      <c r="BD286" s="44"/>
      <c r="BE286" s="43"/>
    </row>
    <row r="287" ht="42.0" hidden="1" customHeight="1">
      <c r="A287" s="28" t="s">
        <v>53</v>
      </c>
      <c r="B287" s="29" t="s">
        <v>1655</v>
      </c>
      <c r="C287" s="29"/>
      <c r="D287" s="33"/>
      <c r="E287" s="30" t="s">
        <v>1759</v>
      </c>
      <c r="F287" s="31" t="str">
        <f t="shared" si="1"/>
        <v>Microloans</v>
      </c>
      <c r="G287" s="30" t="s">
        <v>820</v>
      </c>
      <c r="H287" s="30" t="s">
        <v>820</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822</v>
      </c>
      <c r="V287" s="29"/>
      <c r="W287" s="29"/>
      <c r="X287" s="29"/>
      <c r="Y287" s="29"/>
      <c r="Z287" s="29"/>
      <c r="AA287" s="37"/>
      <c r="AB287" s="29"/>
      <c r="AC287" s="31" t="str">
        <f t="array" ref="AC287">IFERROR(INDEX(params!$H:$H,MATCH($AB287,params!$G:$G,0)),"")</f>
        <v/>
      </c>
      <c r="AD287" s="51"/>
      <c r="AE287" s="32"/>
      <c r="AF287" s="29"/>
      <c r="AG287" s="4"/>
      <c r="AH287" s="4"/>
      <c r="AI287" s="31" t="str">
        <f t="shared" si="6"/>
        <v/>
      </c>
      <c r="AJ287" s="40" t="s">
        <v>1760</v>
      </c>
      <c r="AK287" s="46" t="s">
        <v>1761</v>
      </c>
      <c r="AL287" s="42"/>
      <c r="AM287" s="43"/>
      <c r="AN287" s="44" t="s">
        <v>1001</v>
      </c>
      <c r="AO287" s="45" t="s">
        <v>1001</v>
      </c>
      <c r="AP287" s="44" t="s">
        <v>1574</v>
      </c>
      <c r="AQ287" s="45" t="s">
        <v>1003</v>
      </c>
      <c r="AR287" s="42"/>
      <c r="AS287" s="43"/>
      <c r="AT287" s="42"/>
      <c r="AU287" s="43"/>
      <c r="AV287" s="44" t="s">
        <v>1749</v>
      </c>
      <c r="AW287" s="45" t="s">
        <v>1710</v>
      </c>
      <c r="AX287" s="42"/>
      <c r="AY287" s="43"/>
      <c r="AZ287" s="42"/>
      <c r="BA287" s="43"/>
      <c r="BB287" s="42"/>
      <c r="BC287" s="43"/>
      <c r="BD287" s="42"/>
      <c r="BE287" s="43"/>
    </row>
    <row r="288" ht="42.0" hidden="1" customHeight="1">
      <c r="A288" s="28" t="s">
        <v>53</v>
      </c>
      <c r="B288" s="29" t="s">
        <v>1655</v>
      </c>
      <c r="C288" s="29"/>
      <c r="D288" s="33"/>
      <c r="E288" s="30" t="s">
        <v>1762</v>
      </c>
      <c r="F288" s="31" t="str">
        <f t="shared" si="1"/>
        <v>Seed Bank</v>
      </c>
      <c r="G288" s="30" t="s">
        <v>820</v>
      </c>
      <c r="H288" s="30" t="s">
        <v>820</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1763</v>
      </c>
      <c r="T288" s="36" t="e">
        <v>#N/A</v>
      </c>
      <c r="U288" s="37" t="s">
        <v>822</v>
      </c>
      <c r="V288" s="29"/>
      <c r="W288" s="29"/>
      <c r="X288" s="29"/>
      <c r="Y288" s="29"/>
      <c r="Z288" s="29"/>
      <c r="AA288" s="37"/>
      <c r="AB288" s="29"/>
      <c r="AC288" s="31" t="str">
        <f t="array" ref="AC288">IFERROR(INDEX(params!$H:$H,MATCH($AB288,params!$G:$G,0)),"")</f>
        <v/>
      </c>
      <c r="AD288" s="51"/>
      <c r="AE288" s="32"/>
      <c r="AF288" s="29"/>
      <c r="AG288" s="4"/>
      <c r="AH288" s="4"/>
      <c r="AI288" s="31" t="str">
        <f t="shared" si="6"/>
        <v/>
      </c>
      <c r="AJ288" s="40" t="s">
        <v>1764</v>
      </c>
      <c r="AK288" s="46" t="s">
        <v>1765</v>
      </c>
      <c r="AL288" s="42"/>
      <c r="AM288" s="43"/>
      <c r="AN288" s="44" t="s">
        <v>1766</v>
      </c>
      <c r="AO288" s="45" t="s">
        <v>1766</v>
      </c>
      <c r="AP288" s="44" t="s">
        <v>1767</v>
      </c>
      <c r="AQ288" s="45" t="s">
        <v>1768</v>
      </c>
      <c r="AR288" s="42"/>
      <c r="AS288" s="43"/>
      <c r="AT288" s="42"/>
      <c r="AU288" s="43"/>
      <c r="AV288" s="42"/>
      <c r="AW288" s="43"/>
      <c r="AX288" s="44" t="s">
        <v>1769</v>
      </c>
      <c r="AY288" s="45" t="s">
        <v>1770</v>
      </c>
      <c r="AZ288" s="44" t="s">
        <v>1758</v>
      </c>
      <c r="BA288" s="43"/>
      <c r="BB288" s="42"/>
      <c r="BC288" s="43"/>
      <c r="BD288" s="42"/>
      <c r="BE288" s="43"/>
    </row>
    <row r="289" ht="42.0" hidden="1" customHeight="1">
      <c r="A289" s="28" t="s">
        <v>53</v>
      </c>
      <c r="B289" s="29" t="s">
        <v>1655</v>
      </c>
      <c r="C289" s="29"/>
      <c r="D289" s="33"/>
      <c r="E289" s="30" t="s">
        <v>1771</v>
      </c>
      <c r="F289" s="31" t="str">
        <f t="shared" si="1"/>
        <v>Quant-Link Conferencing</v>
      </c>
      <c r="G289" s="30" t="s">
        <v>820</v>
      </c>
      <c r="H289" s="30" t="s">
        <v>820</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822</v>
      </c>
      <c r="V289" s="29"/>
      <c r="W289" s="29"/>
      <c r="X289" s="29"/>
      <c r="Y289" s="29"/>
      <c r="Z289" s="29"/>
      <c r="AA289" s="37"/>
      <c r="AB289" s="29"/>
      <c r="AC289" s="31" t="str">
        <f t="array" ref="AC289">IFERROR(INDEX(params!$H:$H,MATCH($AB289,params!$G:$G,0)),"")</f>
        <v/>
      </c>
      <c r="AD289" s="51"/>
      <c r="AE289" s="32"/>
      <c r="AF289" s="29"/>
      <c r="AG289" s="4"/>
      <c r="AH289" s="4"/>
      <c r="AI289" s="31" t="str">
        <f t="shared" si="6"/>
        <v/>
      </c>
      <c r="AJ289" s="40" t="s">
        <v>1772</v>
      </c>
      <c r="AK289" s="46" t="s">
        <v>1773</v>
      </c>
      <c r="AL289" s="42"/>
      <c r="AM289" s="43"/>
      <c r="AN289" s="44" t="s">
        <v>292</v>
      </c>
      <c r="AO289" s="45" t="s">
        <v>292</v>
      </c>
      <c r="AP289" s="44" t="s">
        <v>1774</v>
      </c>
      <c r="AQ289" s="45" t="s">
        <v>825</v>
      </c>
      <c r="AR289" s="42"/>
      <c r="AS289" s="43"/>
      <c r="AT289" s="42"/>
      <c r="AU289" s="43"/>
      <c r="AV289" s="42"/>
      <c r="AW289" s="43"/>
      <c r="AX289" s="44" t="s">
        <v>1769</v>
      </c>
      <c r="AY289" s="45" t="s">
        <v>1770</v>
      </c>
      <c r="AZ289" s="44" t="s">
        <v>1758</v>
      </c>
      <c r="BA289" s="43"/>
      <c r="BB289" s="42"/>
      <c r="BC289" s="43"/>
      <c r="BD289" s="42"/>
      <c r="BE289" s="43"/>
    </row>
    <row r="290" ht="42.0" hidden="1" customHeight="1">
      <c r="A290" s="28" t="s">
        <v>53</v>
      </c>
      <c r="B290" s="29" t="s">
        <v>1408</v>
      </c>
      <c r="C290" s="29"/>
      <c r="D290" s="28"/>
      <c r="E290" s="30" t="s">
        <v>1775</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1776</v>
      </c>
      <c r="U290" s="29"/>
      <c r="V290" s="29"/>
      <c r="W290" s="29"/>
      <c r="X290" s="29"/>
      <c r="Y290" s="29"/>
      <c r="Z290" s="29"/>
      <c r="AA290" s="37"/>
      <c r="AB290" s="29"/>
      <c r="AC290" s="31" t="str">
        <f t="array" ref="AC290">IFERROR(INDEX(params!$H:$H,MATCH($AB290,params!$G:$G,0)),"")</f>
        <v/>
      </c>
      <c r="AD290" s="51"/>
      <c r="AE290" s="32"/>
      <c r="AF290" s="29"/>
      <c r="AG290" s="4"/>
      <c r="AH290" s="4"/>
      <c r="AI290" s="31" t="str">
        <f t="shared" si="6"/>
        <v/>
      </c>
      <c r="AJ290" s="40" t="s">
        <v>1777</v>
      </c>
      <c r="AK290" s="46" t="s">
        <v>1778</v>
      </c>
      <c r="AL290" s="42"/>
      <c r="AM290" s="43"/>
      <c r="AN290" s="42"/>
      <c r="AO290" s="43"/>
      <c r="AP290" s="42"/>
      <c r="AQ290" s="43"/>
      <c r="AR290" s="42"/>
      <c r="AS290" s="43"/>
      <c r="AT290" s="42"/>
      <c r="AU290" s="43"/>
      <c r="AV290" s="42" t="s">
        <v>1776</v>
      </c>
      <c r="AW290" s="45" t="s">
        <v>1779</v>
      </c>
      <c r="AX290" s="42"/>
      <c r="AY290" s="43"/>
      <c r="AZ290" s="42"/>
      <c r="BA290" s="43"/>
      <c r="BB290" s="42"/>
      <c r="BC290" s="43"/>
      <c r="BD290" s="42"/>
      <c r="BE290" s="43"/>
    </row>
    <row r="291" ht="42.0" hidden="1" customHeight="1">
      <c r="A291" s="28" t="s">
        <v>53</v>
      </c>
      <c r="B291" s="29" t="s">
        <v>1408</v>
      </c>
      <c r="C291" s="29"/>
      <c r="D291" s="33"/>
      <c r="E291" s="30" t="s">
        <v>1780</v>
      </c>
      <c r="F291" s="31" t="str">
        <f t="shared" si="1"/>
        <v>Commercial Imports</v>
      </c>
      <c r="G291" s="30" t="s">
        <v>820</v>
      </c>
      <c r="H291" s="30" t="s">
        <v>820</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1781</v>
      </c>
      <c r="U291" s="37" t="s">
        <v>822</v>
      </c>
      <c r="V291" s="29"/>
      <c r="W291" s="29"/>
      <c r="X291" s="29"/>
      <c r="Y291" s="29"/>
      <c r="Z291" s="29"/>
      <c r="AA291" s="37"/>
      <c r="AB291" s="29"/>
      <c r="AC291" s="31" t="str">
        <f t="array" ref="AC291">IFERROR(INDEX(params!$H:$H,MATCH($AB291,params!$G:$G,0)),"")</f>
        <v/>
      </c>
      <c r="AD291" s="51"/>
      <c r="AE291" s="32"/>
      <c r="AF291" s="29"/>
      <c r="AG291" s="4"/>
      <c r="AH291" s="4"/>
      <c r="AI291" s="31" t="str">
        <f t="shared" si="6"/>
        <v/>
      </c>
      <c r="AJ291" s="40" t="s">
        <v>1782</v>
      </c>
      <c r="AK291" s="46" t="s">
        <v>1783</v>
      </c>
      <c r="AL291" s="42"/>
      <c r="AM291" s="43"/>
      <c r="AN291" s="44" t="s">
        <v>1784</v>
      </c>
      <c r="AO291" s="45" t="s">
        <v>1784</v>
      </c>
      <c r="AP291" s="42" t="s">
        <v>1781</v>
      </c>
      <c r="AQ291" s="45" t="s">
        <v>1785</v>
      </c>
      <c r="AR291" s="42"/>
      <c r="AS291" s="43"/>
      <c r="AT291" s="42"/>
      <c r="AU291" s="43"/>
      <c r="AV291" s="42"/>
      <c r="AW291" s="43"/>
      <c r="AX291" s="42"/>
      <c r="AY291" s="43"/>
      <c r="AZ291" s="42"/>
      <c r="BA291" s="43"/>
      <c r="BB291" s="42"/>
      <c r="BC291" s="43"/>
      <c r="BD291" s="42"/>
      <c r="BE291" s="43"/>
    </row>
    <row r="292" ht="42.0" hidden="1" customHeight="1">
      <c r="A292" s="28" t="s">
        <v>53</v>
      </c>
      <c r="B292" s="29" t="s">
        <v>1408</v>
      </c>
      <c r="C292" s="29"/>
      <c r="D292" s="33"/>
      <c r="E292" s="30" t="s">
        <v>1786</v>
      </c>
      <c r="F292" s="31" t="str">
        <f t="shared" si="1"/>
        <v>Diverse Habitats</v>
      </c>
      <c r="G292" s="30" t="s">
        <v>820</v>
      </c>
      <c r="H292" s="30" t="s">
        <v>820</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1787</v>
      </c>
      <c r="U292" s="37" t="s">
        <v>822</v>
      </c>
      <c r="V292" s="29"/>
      <c r="W292" s="29"/>
      <c r="X292" s="29"/>
      <c r="Y292" s="29"/>
      <c r="Z292" s="29"/>
      <c r="AA292" s="37"/>
      <c r="AB292" s="29"/>
      <c r="AC292" s="31" t="str">
        <f t="array" ref="AC292">IFERROR(INDEX(params!$H:$H,MATCH($AB292,params!$G:$G,0)),"")</f>
        <v/>
      </c>
      <c r="AD292" s="51"/>
      <c r="AE292" s="32"/>
      <c r="AF292" s="29"/>
      <c r="AG292" s="4"/>
      <c r="AH292" s="4"/>
      <c r="AI292" s="31" t="str">
        <f t="shared" si="6"/>
        <v/>
      </c>
      <c r="AJ292" s="40" t="s">
        <v>1788</v>
      </c>
      <c r="AK292" s="46" t="s">
        <v>1789</v>
      </c>
      <c r="AL292" s="42"/>
      <c r="AM292" s="43"/>
      <c r="AN292" s="44" t="s">
        <v>1790</v>
      </c>
      <c r="AO292" s="45" t="s">
        <v>1790</v>
      </c>
      <c r="AP292" s="44" t="s">
        <v>1791</v>
      </c>
      <c r="AQ292" s="45" t="s">
        <v>1792</v>
      </c>
      <c r="AR292" s="42"/>
      <c r="AS292" s="43"/>
      <c r="AT292" s="42"/>
      <c r="AU292" s="43"/>
      <c r="AV292" s="42"/>
      <c r="AW292" s="43"/>
      <c r="AX292" s="42"/>
      <c r="AY292" s="43"/>
      <c r="AZ292" s="42"/>
      <c r="BA292" s="43"/>
      <c r="BB292" s="42"/>
      <c r="BC292" s="43"/>
      <c r="BD292" s="42"/>
      <c r="BE292" s="43"/>
    </row>
    <row r="293" ht="42.0" hidden="1" customHeight="1">
      <c r="A293" s="28" t="s">
        <v>53</v>
      </c>
      <c r="B293" s="29" t="s">
        <v>1408</v>
      </c>
      <c r="C293" s="29"/>
      <c r="D293" s="33"/>
      <c r="E293" s="30" t="s">
        <v>1793</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1059</v>
      </c>
      <c r="T293" s="36" t="s">
        <v>1794</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6"/>
        <v>animal</v>
      </c>
      <c r="AJ293" s="40" t="s">
        <v>1795</v>
      </c>
      <c r="AK293" s="46" t="s">
        <v>1796</v>
      </c>
      <c r="AL293" s="44" t="s">
        <v>1797</v>
      </c>
      <c r="AM293" s="45" t="s">
        <v>1798</v>
      </c>
      <c r="AN293" s="44" t="s">
        <v>1799</v>
      </c>
      <c r="AO293" s="45" t="s">
        <v>1799</v>
      </c>
      <c r="AP293" s="42" t="s">
        <v>1794</v>
      </c>
      <c r="AQ293" s="45" t="s">
        <v>1800</v>
      </c>
      <c r="AR293" s="42"/>
      <c r="AS293" s="43"/>
      <c r="AT293" s="42"/>
      <c r="AU293" s="43"/>
      <c r="AV293" s="42"/>
      <c r="AW293" s="43"/>
      <c r="AX293" s="42" t="s">
        <v>1062</v>
      </c>
      <c r="AY293" s="45" t="s">
        <v>1801</v>
      </c>
      <c r="AZ293" s="42" t="s">
        <v>1802</v>
      </c>
      <c r="BA293" s="45" t="s">
        <v>1802</v>
      </c>
      <c r="BB293" s="42"/>
      <c r="BC293" s="43"/>
      <c r="BD293" s="42"/>
      <c r="BE293" s="43"/>
    </row>
    <row r="294" ht="42.0" hidden="1" customHeight="1">
      <c r="A294" s="28" t="s">
        <v>53</v>
      </c>
      <c r="B294" s="29" t="s">
        <v>1408</v>
      </c>
      <c r="C294" s="29"/>
      <c r="D294" s="33"/>
      <c r="E294" s="30" t="s">
        <v>1803</v>
      </c>
      <c r="F294" s="31" t="str">
        <f t="shared" si="1"/>
        <v>Laboratories</v>
      </c>
      <c r="G294" s="30" t="s">
        <v>820</v>
      </c>
      <c r="H294" s="30" t="s">
        <v>820</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1804</v>
      </c>
      <c r="U294" s="37" t="s">
        <v>822</v>
      </c>
      <c r="V294" s="29"/>
      <c r="W294" s="29"/>
      <c r="X294" s="29"/>
      <c r="Y294" s="29"/>
      <c r="Z294" s="29"/>
      <c r="AA294" s="37"/>
      <c r="AB294" s="29"/>
      <c r="AC294" s="31" t="str">
        <f t="array" ref="AC294">IFERROR(INDEX(params!$H:$H,MATCH($AB294,params!$G:$G,0)),"")</f>
        <v/>
      </c>
      <c r="AD294" s="51"/>
      <c r="AE294" s="32"/>
      <c r="AF294" s="29"/>
      <c r="AG294" s="29"/>
      <c r="AH294" s="29"/>
      <c r="AI294" s="31" t="str">
        <f t="shared" si="6"/>
        <v/>
      </c>
      <c r="AJ294" s="40" t="s">
        <v>1805</v>
      </c>
      <c r="AK294" s="46" t="s">
        <v>1806</v>
      </c>
      <c r="AL294" s="42"/>
      <c r="AM294" s="43"/>
      <c r="AN294" s="44" t="s">
        <v>1807</v>
      </c>
      <c r="AO294" s="45" t="s">
        <v>1807</v>
      </c>
      <c r="AP294" s="44" t="s">
        <v>1808</v>
      </c>
      <c r="AQ294" s="45" t="s">
        <v>1809</v>
      </c>
      <c r="AR294" s="42"/>
      <c r="AS294" s="45"/>
      <c r="AT294" s="42"/>
      <c r="AU294" s="45"/>
      <c r="AV294" s="42"/>
      <c r="AW294" s="45"/>
      <c r="AX294" s="42"/>
      <c r="AY294" s="45"/>
      <c r="AZ294" s="42"/>
      <c r="BA294" s="45"/>
      <c r="BB294" s="42"/>
      <c r="BC294" s="45"/>
      <c r="BD294" s="42"/>
      <c r="BE294" s="45"/>
    </row>
    <row r="295" ht="42.0" hidden="1" customHeight="1">
      <c r="A295" s="28" t="s">
        <v>53</v>
      </c>
      <c r="B295" s="29" t="s">
        <v>1408</v>
      </c>
      <c r="C295" s="29"/>
      <c r="D295" s="33"/>
      <c r="E295" s="30" t="s">
        <v>1810</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1811</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6"/>
        <v/>
      </c>
      <c r="AJ295" s="40" t="s">
        <v>1812</v>
      </c>
      <c r="AK295" s="46" t="s">
        <v>1813</v>
      </c>
      <c r="AL295" s="42"/>
      <c r="AM295" s="43"/>
      <c r="AN295" s="44" t="s">
        <v>1814</v>
      </c>
      <c r="AO295" s="45" t="s">
        <v>1814</v>
      </c>
      <c r="AP295" s="44" t="s">
        <v>1815</v>
      </c>
      <c r="AQ295" s="45" t="s">
        <v>1816</v>
      </c>
      <c r="AR295" s="44"/>
      <c r="AS295" s="45"/>
      <c r="AT295" s="44"/>
      <c r="AU295" s="45"/>
      <c r="AV295" s="44" t="s">
        <v>792</v>
      </c>
      <c r="AW295" s="45" t="s">
        <v>795</v>
      </c>
      <c r="AX295" s="44"/>
      <c r="AY295" s="45"/>
      <c r="AZ295" s="44"/>
      <c r="BA295" s="45"/>
      <c r="BB295" s="44" t="s">
        <v>1817</v>
      </c>
      <c r="BC295" s="45"/>
      <c r="BD295" s="44"/>
      <c r="BE295" s="45"/>
    </row>
    <row r="296" ht="42.0" hidden="1" customHeight="1">
      <c r="A296" s="28" t="s">
        <v>53</v>
      </c>
      <c r="B296" s="29" t="s">
        <v>1408</v>
      </c>
      <c r="C296" s="29"/>
      <c r="D296" s="33"/>
      <c r="E296" s="30" t="s">
        <v>1818</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1819</v>
      </c>
      <c r="U296" s="37" t="s">
        <v>864</v>
      </c>
      <c r="V296" s="29"/>
      <c r="W296" s="29"/>
      <c r="X296" s="29"/>
      <c r="Y296" s="29"/>
      <c r="Z296" s="29"/>
      <c r="AA296" s="37"/>
      <c r="AB296" s="29"/>
      <c r="AC296" s="31" t="str">
        <f t="array" ref="AC296">IFERROR(INDEX(params!$H:$H,MATCH($AB296,params!$G:$G,0)),"")</f>
        <v/>
      </c>
      <c r="AD296" s="51"/>
      <c r="AE296" s="32"/>
      <c r="AF296" s="29"/>
      <c r="AG296" s="4"/>
      <c r="AH296" s="4"/>
      <c r="AI296" s="31" t="str">
        <f t="shared" si="6"/>
        <v/>
      </c>
      <c r="AJ296" s="40" t="s">
        <v>1820</v>
      </c>
      <c r="AK296" s="46" t="s">
        <v>1821</v>
      </c>
      <c r="AL296" s="42"/>
      <c r="AM296" s="43"/>
      <c r="AN296" s="44" t="s">
        <v>867</v>
      </c>
      <c r="AO296" s="45" t="s">
        <v>867</v>
      </c>
      <c r="AP296" s="44" t="s">
        <v>868</v>
      </c>
      <c r="AQ296" s="45" t="s">
        <v>1822</v>
      </c>
      <c r="AR296" s="44"/>
      <c r="AS296" s="43"/>
      <c r="AT296" s="44"/>
      <c r="AU296" s="43"/>
      <c r="AV296" s="44" t="s">
        <v>1823</v>
      </c>
      <c r="AW296" s="45" t="s">
        <v>1824</v>
      </c>
      <c r="AX296" s="44"/>
      <c r="AY296" s="43"/>
      <c r="AZ296" s="44"/>
      <c r="BA296" s="43"/>
      <c r="BB296" s="44"/>
      <c r="BC296" s="43"/>
      <c r="BD296" s="44"/>
      <c r="BE296" s="43"/>
    </row>
    <row r="297" ht="42.0" hidden="1" customHeight="1">
      <c r="A297" s="28" t="s">
        <v>56</v>
      </c>
      <c r="B297" s="29" t="s">
        <v>1408</v>
      </c>
      <c r="C297" s="29"/>
      <c r="D297" s="28" t="s">
        <v>1825</v>
      </c>
      <c r="E297" s="30" t="s">
        <v>1826</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1827</v>
      </c>
      <c r="U297" s="37" t="s">
        <v>864</v>
      </c>
      <c r="V297" s="29"/>
      <c r="W297" s="29"/>
      <c r="X297" s="29"/>
      <c r="Y297" s="29"/>
      <c r="Z297" s="29"/>
      <c r="AA297" s="37"/>
      <c r="AB297" s="29"/>
      <c r="AC297" s="31" t="str">
        <f t="array" ref="AC297">IFERROR(INDEX(params!$H:$H,MATCH($AB297,params!$G:$G,0)),"")</f>
        <v/>
      </c>
      <c r="AD297" s="51"/>
      <c r="AE297" s="32"/>
      <c r="AF297" s="29"/>
      <c r="AG297" s="4"/>
      <c r="AH297" s="4"/>
      <c r="AI297" s="31" t="str">
        <f t="shared" si="6"/>
        <v/>
      </c>
      <c r="AJ297" s="40" t="s">
        <v>1828</v>
      </c>
      <c r="AK297" s="46" t="s">
        <v>1829</v>
      </c>
      <c r="AL297" s="42"/>
      <c r="AM297" s="43"/>
      <c r="AN297" s="44" t="s">
        <v>932</v>
      </c>
      <c r="AO297" s="45" t="s">
        <v>932</v>
      </c>
      <c r="AP297" s="44" t="s">
        <v>933</v>
      </c>
      <c r="AQ297" s="45" t="s">
        <v>934</v>
      </c>
      <c r="AR297" s="42"/>
      <c r="AS297" s="43"/>
      <c r="AT297" s="42"/>
      <c r="AU297" s="43"/>
      <c r="AV297" s="42" t="s">
        <v>1830</v>
      </c>
      <c r="AW297" s="45" t="s">
        <v>1831</v>
      </c>
      <c r="AX297" s="42"/>
      <c r="AY297" s="43"/>
      <c r="AZ297" s="42"/>
      <c r="BA297" s="43"/>
      <c r="BB297" s="42"/>
      <c r="BC297" s="43"/>
      <c r="BD297" s="42"/>
      <c r="BE297" s="43"/>
    </row>
    <row r="298" ht="42.0" hidden="1" customHeight="1">
      <c r="A298" s="28" t="s">
        <v>53</v>
      </c>
      <c r="B298" s="29" t="s">
        <v>1408</v>
      </c>
      <c r="C298" s="29"/>
      <c r="D298" s="28"/>
      <c r="E298" s="30" t="s">
        <v>1832</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1833</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6"/>
        <v/>
      </c>
      <c r="AJ298" s="40" t="s">
        <v>1834</v>
      </c>
      <c r="AK298" s="46" t="s">
        <v>1835</v>
      </c>
      <c r="AL298" s="42"/>
      <c r="AM298" s="43"/>
      <c r="AN298" s="44" t="s">
        <v>1836</v>
      </c>
      <c r="AO298" s="45" t="s">
        <v>1836</v>
      </c>
      <c r="AP298" s="44" t="s">
        <v>1837</v>
      </c>
      <c r="AQ298" s="45" t="s">
        <v>1838</v>
      </c>
      <c r="AR298" s="44"/>
      <c r="AS298" s="45"/>
      <c r="AT298" s="44"/>
      <c r="AU298" s="45"/>
      <c r="AV298" s="44"/>
      <c r="AW298" s="45"/>
      <c r="AX298" s="44"/>
      <c r="AY298" s="45"/>
      <c r="AZ298" s="44"/>
      <c r="BA298" s="45"/>
      <c r="BB298" s="44" t="s">
        <v>1839</v>
      </c>
      <c r="BC298" s="45"/>
      <c r="BD298" s="44"/>
      <c r="BE298" s="45"/>
    </row>
    <row r="299" ht="33.75" hidden="1" customHeight="1">
      <c r="A299" s="28" t="s">
        <v>53</v>
      </c>
      <c r="B299" s="29" t="s">
        <v>1408</v>
      </c>
      <c r="C299" s="29"/>
      <c r="D299" s="28"/>
      <c r="E299" s="30" t="s">
        <v>1840</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1841</v>
      </c>
      <c r="U299" s="29"/>
      <c r="V299" s="29"/>
      <c r="W299" s="29"/>
      <c r="X299" s="29"/>
      <c r="Y299" s="29"/>
      <c r="Z299" s="29"/>
      <c r="AA299" s="37"/>
      <c r="AB299" s="29"/>
      <c r="AC299" s="31" t="str">
        <f t="array" ref="AC299">IFERROR(INDEX(params!$H:$H,MATCH($AB299,params!$G:$G,0)),"")</f>
        <v/>
      </c>
      <c r="AD299" s="51"/>
      <c r="AE299" s="32"/>
      <c r="AF299" s="29"/>
      <c r="AG299" s="4"/>
      <c r="AH299" s="4"/>
      <c r="AI299" s="31" t="str">
        <f t="shared" si="6"/>
        <v/>
      </c>
      <c r="AJ299" s="40" t="s">
        <v>1842</v>
      </c>
      <c r="AK299" s="46" t="s">
        <v>1843</v>
      </c>
      <c r="AL299" s="42"/>
      <c r="AM299" s="43"/>
      <c r="AN299" s="42"/>
      <c r="AO299" s="43"/>
      <c r="AP299" s="42"/>
      <c r="AQ299" s="43"/>
      <c r="AR299" s="42"/>
      <c r="AS299" s="43"/>
      <c r="AT299" s="42"/>
      <c r="AU299" s="43"/>
      <c r="AV299" s="42" t="s">
        <v>1841</v>
      </c>
      <c r="AW299" s="45" t="s">
        <v>1844</v>
      </c>
      <c r="AX299" s="42"/>
      <c r="AY299" s="43"/>
      <c r="AZ299" s="42"/>
      <c r="BA299" s="43"/>
      <c r="BB299" s="42"/>
      <c r="BC299" s="43"/>
      <c r="BD299" s="42"/>
      <c r="BE299" s="43"/>
    </row>
    <row r="300" ht="33.75" hidden="1" customHeight="1">
      <c r="A300" s="28" t="s">
        <v>53</v>
      </c>
      <c r="B300" s="29" t="s">
        <v>1408</v>
      </c>
      <c r="C300" s="29"/>
      <c r="D300" s="28"/>
      <c r="E300" s="30" t="s">
        <v>1845</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1846</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6"/>
        <v>microbe</v>
      </c>
      <c r="AJ300" s="40" t="s">
        <v>1847</v>
      </c>
      <c r="AK300" s="46" t="s">
        <v>1848</v>
      </c>
      <c r="AL300" s="42"/>
      <c r="AM300" s="43"/>
      <c r="AN300" s="44" t="s">
        <v>1849</v>
      </c>
      <c r="AO300" s="45" t="s">
        <v>1850</v>
      </c>
      <c r="AP300" s="42" t="s">
        <v>1846</v>
      </c>
      <c r="AQ300" s="45" t="s">
        <v>1851</v>
      </c>
      <c r="AR300" s="42"/>
      <c r="AS300" s="43"/>
      <c r="AT300" s="42"/>
      <c r="AU300" s="43"/>
      <c r="AV300" s="42"/>
      <c r="AW300" s="43"/>
      <c r="AX300" s="42"/>
      <c r="AY300" s="43"/>
      <c r="AZ300" s="42"/>
      <c r="BA300" s="43"/>
      <c r="BB300" s="44" t="s">
        <v>1852</v>
      </c>
      <c r="BC300" s="45" t="s">
        <v>1852</v>
      </c>
      <c r="BD300" s="44" t="s">
        <v>1853</v>
      </c>
      <c r="BE300" s="45" t="s">
        <v>1853</v>
      </c>
    </row>
    <row r="301" ht="37.5" customHeight="1">
      <c r="A301" s="28" t="s">
        <v>53</v>
      </c>
      <c r="B301" s="29" t="s">
        <v>1408</v>
      </c>
      <c r="C301" s="29"/>
      <c r="D301" s="33"/>
      <c r="E301" s="34" t="s">
        <v>1854</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1855</v>
      </c>
      <c r="U301" s="37" t="s">
        <v>167</v>
      </c>
      <c r="V301" s="29"/>
      <c r="W301" s="29"/>
      <c r="X301" s="29"/>
      <c r="Y301" s="29"/>
      <c r="Z301" s="29"/>
      <c r="AA301" s="37"/>
      <c r="AB301" s="29"/>
      <c r="AC301" s="31"/>
      <c r="AD301" s="51"/>
      <c r="AE301" s="32"/>
      <c r="AF301" s="37" t="s">
        <v>76</v>
      </c>
      <c r="AG301" s="4"/>
      <c r="AH301" s="4"/>
      <c r="AI301" s="31" t="str">
        <f t="shared" ref="AI301:AI306" si="7">IFERROR(LEFT(AF301&amp;IF(AF301&lt;&gt;"",",","")&amp;AG301&amp;IF(AG301&lt;&gt;"",",","")&amp;AH301&amp;IF(AH301&lt;&gt;"",",",""),LEN(AF301&amp;IF(AF301&lt;&gt;"",",","")&amp;AG301&amp;IF(AG301&lt;&gt;"",",","")&amp;AH301&amp;IF(AH301&lt;&gt;"",",",""))-1),"")</f>
        <v>animal</v>
      </c>
      <c r="AJ301" s="40" t="s">
        <v>1856</v>
      </c>
      <c r="AK301" s="41" t="s">
        <v>1856</v>
      </c>
      <c r="AL301" s="44" t="s">
        <v>1857</v>
      </c>
      <c r="AM301" s="43"/>
      <c r="AN301" s="44" t="s">
        <v>1858</v>
      </c>
      <c r="AO301" s="45" t="s">
        <v>1858</v>
      </c>
      <c r="AP301" s="42" t="s">
        <v>1855</v>
      </c>
      <c r="AQ301" s="43"/>
      <c r="AR301" s="42"/>
      <c r="AS301" s="43"/>
      <c r="AT301" s="42"/>
      <c r="AU301" s="43"/>
      <c r="AV301" s="42"/>
      <c r="AW301" s="43"/>
      <c r="AX301" s="42"/>
      <c r="AY301" s="43"/>
      <c r="AZ301" s="42"/>
      <c r="BA301" s="43"/>
      <c r="BB301" s="42"/>
      <c r="BC301" s="43"/>
      <c r="BD301" s="42"/>
      <c r="BE301" s="43"/>
    </row>
    <row r="302" ht="33.75" customHeight="1">
      <c r="A302" s="28" t="s">
        <v>53</v>
      </c>
      <c r="B302" s="29" t="s">
        <v>1408</v>
      </c>
      <c r="C302" s="29"/>
      <c r="D302" s="28"/>
      <c r="E302" s="34" t="s">
        <v>1859</v>
      </c>
      <c r="F302" s="31" t="str">
        <f t="shared" si="1"/>
        <v>Celestior</v>
      </c>
      <c r="G302" s="30"/>
      <c r="H302" s="30"/>
      <c r="I302" s="32"/>
      <c r="J302" s="33"/>
      <c r="K302" s="33">
        <v>50.0</v>
      </c>
      <c r="L302" s="37" t="s">
        <v>66</v>
      </c>
      <c r="M302" s="37" t="s">
        <v>83</v>
      </c>
      <c r="N302" s="29"/>
      <c r="O302" s="29"/>
      <c r="P302" s="31" t="str">
        <f t="array" ref="P302">IFERROR(INDEX(params!$H:$H,MATCH($M302,params!$G:$G,0)),"")&amp;IF(AND($M302&lt;&gt;"",$N302&lt;&gt;""),",","")&amp;IFERROR(INDEX(params!$H:$H,MATCH($N302,params!$G:$G,0)),"")&amp;IF(AND($N302&lt;&gt;"",$O302&lt;&gt;""),",","")&amp;IFERROR(INDEX(params!$H:$H,MATCH($O302,params!$G:$G,0)),"")</f>
        <v>1</v>
      </c>
      <c r="Q302" s="30"/>
      <c r="R302" s="35">
        <f t="shared" si="2"/>
        <v>0</v>
      </c>
      <c r="S302" s="36"/>
      <c r="T302" s="36" t="s">
        <v>1860</v>
      </c>
      <c r="U302" s="37" t="s">
        <v>179</v>
      </c>
      <c r="V302" s="29"/>
      <c r="W302" s="29"/>
      <c r="X302" s="29"/>
      <c r="Y302" s="29"/>
      <c r="Z302" s="29"/>
      <c r="AA302" s="37"/>
      <c r="AB302" s="29"/>
      <c r="AC302" s="31"/>
      <c r="AD302" s="51"/>
      <c r="AE302" s="32"/>
      <c r="AF302" s="29"/>
      <c r="AG302" s="4"/>
      <c r="AH302" s="4"/>
      <c r="AI302" s="31" t="str">
        <f t="shared" si="7"/>
        <v/>
      </c>
      <c r="AJ302" s="40" t="s">
        <v>1861</v>
      </c>
      <c r="AK302" s="41" t="s">
        <v>1861</v>
      </c>
      <c r="AL302" s="42"/>
      <c r="AM302" s="43"/>
      <c r="AN302" s="44" t="s">
        <v>1862</v>
      </c>
      <c r="AO302" s="45" t="s">
        <v>1862</v>
      </c>
      <c r="AP302" s="42" t="s">
        <v>1860</v>
      </c>
      <c r="AQ302" s="43"/>
      <c r="AR302" s="42"/>
      <c r="AS302" s="43"/>
      <c r="AT302" s="42"/>
      <c r="AU302" s="43"/>
      <c r="AV302" s="42"/>
      <c r="AW302" s="43"/>
      <c r="AX302" s="42"/>
      <c r="AY302" s="43"/>
      <c r="AZ302" s="42"/>
      <c r="BA302" s="43"/>
      <c r="BB302" s="42" t="s">
        <v>1863</v>
      </c>
      <c r="BC302" s="43"/>
      <c r="BD302" s="42"/>
      <c r="BE302" s="43"/>
    </row>
    <row r="303" ht="33.75" customHeight="1">
      <c r="A303" s="28" t="s">
        <v>53</v>
      </c>
      <c r="B303" s="29" t="s">
        <v>1408</v>
      </c>
      <c r="C303" s="29"/>
      <c r="D303" s="28"/>
      <c r="E303" s="34" t="s">
        <v>1864</v>
      </c>
      <c r="F303" s="31" t="str">
        <f t="shared" si="1"/>
        <v>DevTechs</v>
      </c>
      <c r="G303" s="30"/>
      <c r="H303" s="30"/>
      <c r="I303" s="32"/>
      <c r="J303" s="33"/>
      <c r="K303" s="33">
        <v>40.0</v>
      </c>
      <c r="L303" s="37" t="s">
        <v>66</v>
      </c>
      <c r="M303" s="37" t="s">
        <v>78</v>
      </c>
      <c r="N303" s="29"/>
      <c r="O303" s="29"/>
      <c r="P303" s="31" t="str">
        <f t="array" ref="P303">IFERROR(INDEX(params!$H:$H,MATCH($M303,params!$G:$G,0)),"")&amp;IF(AND($M303&lt;&gt;"",$N303&lt;&gt;""),",","")&amp;IFERROR(INDEX(params!$H:$H,MATCH($N303,params!$G:$G,0)),"")&amp;IF(AND($N303&lt;&gt;"",$O303&lt;&gt;""),",","")&amp;IFERROR(INDEX(params!$H:$H,MATCH($O303,params!$G:$G,0)),"")</f>
        <v>0</v>
      </c>
      <c r="Q303" s="30"/>
      <c r="R303" s="35">
        <f t="shared" si="2"/>
        <v>0</v>
      </c>
      <c r="S303" s="36"/>
      <c r="T303" s="36" t="s">
        <v>1865</v>
      </c>
      <c r="U303" s="37" t="s">
        <v>167</v>
      </c>
      <c r="V303" s="29"/>
      <c r="W303" s="29"/>
      <c r="X303" s="29"/>
      <c r="Y303" s="29"/>
      <c r="Z303" s="29"/>
      <c r="AA303" s="37"/>
      <c r="AB303" s="29"/>
      <c r="AC303" s="31"/>
      <c r="AD303" s="51"/>
      <c r="AE303" s="32"/>
      <c r="AF303" s="29"/>
      <c r="AG303" s="4"/>
      <c r="AH303" s="4"/>
      <c r="AI303" s="31" t="str">
        <f t="shared" si="7"/>
        <v/>
      </c>
      <c r="AJ303" s="40" t="s">
        <v>1866</v>
      </c>
      <c r="AK303" s="41" t="s">
        <v>1866</v>
      </c>
      <c r="AL303" s="42"/>
      <c r="AM303" s="43"/>
      <c r="AN303" s="44" t="s">
        <v>1867</v>
      </c>
      <c r="AO303" s="45" t="s">
        <v>1867</v>
      </c>
      <c r="AP303" s="42" t="s">
        <v>1865</v>
      </c>
      <c r="AQ303" s="43"/>
      <c r="AR303" s="42"/>
      <c r="AS303" s="43"/>
      <c r="AT303" s="42"/>
      <c r="AU303" s="43"/>
      <c r="AV303" s="44" t="s">
        <v>1868</v>
      </c>
      <c r="AW303" s="43"/>
      <c r="AX303" s="42"/>
      <c r="AY303" s="43"/>
      <c r="AZ303" s="42"/>
      <c r="BA303" s="43"/>
      <c r="BB303" s="42"/>
      <c r="BC303" s="43"/>
      <c r="BD303" s="42"/>
      <c r="BE303" s="43"/>
    </row>
    <row r="304" ht="33.75" customHeight="1">
      <c r="A304" s="28" t="s">
        <v>56</v>
      </c>
      <c r="B304" s="29" t="s">
        <v>1408</v>
      </c>
      <c r="C304" s="29"/>
      <c r="D304" s="28" t="s">
        <v>1869</v>
      </c>
      <c r="E304" s="34" t="s">
        <v>1870</v>
      </c>
      <c r="F304" s="31" t="str">
        <f t="shared" si="1"/>
        <v>Launch Star Incorporated</v>
      </c>
      <c r="G304" s="30"/>
      <c r="H304" s="30"/>
      <c r="I304" s="32"/>
      <c r="J304" s="33"/>
      <c r="K304" s="33">
        <v>36.0</v>
      </c>
      <c r="L304" s="37" t="s">
        <v>66</v>
      </c>
      <c r="M304" s="37" t="s">
        <v>87</v>
      </c>
      <c r="N304" s="29"/>
      <c r="O304" s="29"/>
      <c r="P304" s="31" t="str">
        <f t="array" ref="P304">IFERROR(INDEX(params!$H:$H,MATCH($M304,params!$G:$G,0)),"")&amp;IF(AND($M304&lt;&gt;"",$N304&lt;&gt;""),",","")&amp;IFERROR(INDEX(params!$H:$H,MATCH($N304,params!$G:$G,0)),"")&amp;IF(AND($N304&lt;&gt;"",$O304&lt;&gt;""),",","")&amp;IFERROR(INDEX(params!$H:$H,MATCH($O304,params!$G:$G,0)),"")</f>
        <v>2</v>
      </c>
      <c r="Q304" s="30"/>
      <c r="R304" s="35">
        <f t="shared" si="2"/>
        <v>0</v>
      </c>
      <c r="S304" s="36"/>
      <c r="T304" s="36" t="s">
        <v>1871</v>
      </c>
      <c r="U304" s="37" t="s">
        <v>167</v>
      </c>
      <c r="V304" s="29"/>
      <c r="W304" s="29"/>
      <c r="X304" s="29"/>
      <c r="Y304" s="29"/>
      <c r="Z304" s="29"/>
      <c r="AA304" s="37"/>
      <c r="AB304" s="29"/>
      <c r="AC304" s="31"/>
      <c r="AD304" s="51"/>
      <c r="AE304" s="32"/>
      <c r="AF304" s="29"/>
      <c r="AG304" s="4"/>
      <c r="AH304" s="4"/>
      <c r="AI304" s="31" t="str">
        <f t="shared" si="7"/>
        <v/>
      </c>
      <c r="AJ304" s="40" t="s">
        <v>1872</v>
      </c>
      <c r="AK304" s="41" t="s">
        <v>1872</v>
      </c>
      <c r="AL304" s="42"/>
      <c r="AM304" s="43"/>
      <c r="AN304" s="44" t="s">
        <v>1873</v>
      </c>
      <c r="AO304" s="45" t="s">
        <v>1873</v>
      </c>
      <c r="AP304" s="42" t="s">
        <v>1871</v>
      </c>
      <c r="AQ304" s="43"/>
      <c r="AR304" s="42"/>
      <c r="AS304" s="43"/>
      <c r="AT304" s="42"/>
      <c r="AU304" s="43"/>
      <c r="AV304" s="44" t="s">
        <v>1874</v>
      </c>
      <c r="AW304" s="43"/>
      <c r="AX304" s="42"/>
      <c r="AY304" s="43"/>
      <c r="AZ304" s="42"/>
      <c r="BA304" s="43"/>
      <c r="BB304" s="42"/>
      <c r="BC304" s="43"/>
      <c r="BD304" s="42"/>
      <c r="BE304" s="43"/>
    </row>
    <row r="305" ht="33.75" customHeight="1">
      <c r="A305" s="28" t="s">
        <v>53</v>
      </c>
      <c r="B305" s="29" t="s">
        <v>1408</v>
      </c>
      <c r="C305" s="29"/>
      <c r="D305" s="28"/>
      <c r="E305" s="34" t="s">
        <v>1875</v>
      </c>
      <c r="F305" s="31" t="str">
        <f t="shared" si="1"/>
        <v>Mai-Ni Productions</v>
      </c>
      <c r="G305" s="30"/>
      <c r="H305" s="30"/>
      <c r="I305" s="32"/>
      <c r="J305" s="33"/>
      <c r="K305" s="33">
        <v>48.0</v>
      </c>
      <c r="L305" s="37" t="s">
        <v>66</v>
      </c>
      <c r="M305" s="37" t="s">
        <v>98</v>
      </c>
      <c r="N305" s="29"/>
      <c r="O305" s="29"/>
      <c r="P305" s="31" t="str">
        <f t="array" ref="P305">IFERROR(INDEX(params!$H:$H,MATCH($M305,params!$G:$G,0)),"")&amp;IF(AND($M305&lt;&gt;"",$N305&lt;&gt;""),",","")&amp;IFERROR(INDEX(params!$H:$H,MATCH($N305,params!$G:$G,0)),"")&amp;IF(AND($N305&lt;&gt;"",$O305&lt;&gt;""),",","")&amp;IFERROR(INDEX(params!$H:$H,MATCH($O305,params!$G:$G,0)),"")</f>
        <v>4</v>
      </c>
      <c r="Q305" s="30"/>
      <c r="R305" s="35">
        <f t="shared" si="2"/>
        <v>0</v>
      </c>
      <c r="S305" s="36"/>
      <c r="T305" s="36" t="s">
        <v>1876</v>
      </c>
      <c r="U305" s="37" t="s">
        <v>167</v>
      </c>
      <c r="V305" s="29"/>
      <c r="W305" s="29"/>
      <c r="X305" s="29"/>
      <c r="Y305" s="29"/>
      <c r="Z305" s="29"/>
      <c r="AA305" s="37"/>
      <c r="AB305" s="29"/>
      <c r="AC305" s="31"/>
      <c r="AD305" s="51"/>
      <c r="AE305" s="32"/>
      <c r="AF305" s="29"/>
      <c r="AG305" s="4"/>
      <c r="AH305" s="4"/>
      <c r="AI305" s="31" t="str">
        <f t="shared" si="7"/>
        <v/>
      </c>
      <c r="AJ305" s="40" t="s">
        <v>1877</v>
      </c>
      <c r="AK305" s="41" t="s">
        <v>1877</v>
      </c>
      <c r="AL305" s="42"/>
      <c r="AM305" s="43"/>
      <c r="AN305" s="44" t="s">
        <v>1878</v>
      </c>
      <c r="AO305" s="45" t="s">
        <v>1878</v>
      </c>
      <c r="AP305" s="42" t="s">
        <v>1876</v>
      </c>
      <c r="AQ305" s="43"/>
      <c r="AR305" s="42"/>
      <c r="AS305" s="43"/>
      <c r="AT305" s="42"/>
      <c r="AU305" s="43"/>
      <c r="AV305" s="44" t="s">
        <v>1879</v>
      </c>
      <c r="AW305" s="43"/>
      <c r="AX305" s="42"/>
      <c r="AY305" s="43"/>
      <c r="AZ305" s="42"/>
      <c r="BA305" s="43"/>
      <c r="BB305" s="42"/>
      <c r="BC305" s="43"/>
      <c r="BD305" s="42"/>
      <c r="BE305" s="43"/>
    </row>
    <row r="306" ht="42.0" customHeight="1">
      <c r="A306" s="28" t="s">
        <v>53</v>
      </c>
      <c r="B306" s="29" t="s">
        <v>1408</v>
      </c>
      <c r="C306" s="29"/>
      <c r="D306" s="33"/>
      <c r="E306" s="34" t="s">
        <v>1880</v>
      </c>
      <c r="F306" s="31" t="str">
        <f t="shared" si="1"/>
        <v>Zetasel</v>
      </c>
      <c r="G306" s="30"/>
      <c r="H306" s="30"/>
      <c r="I306" s="32"/>
      <c r="J306" s="33"/>
      <c r="K306" s="33">
        <v>43.0</v>
      </c>
      <c r="L306" s="37" t="s">
        <v>66</v>
      </c>
      <c r="M306" s="29"/>
      <c r="N306" s="29"/>
      <c r="O306" s="29"/>
      <c r="P306" s="31" t="str">
        <f t="array" ref="P306">IFERROR(INDEX(params!$H:$H,MATCH($M306,params!$G:$G,0)),"")&amp;IF(AND($M306&lt;&gt;"",$N306&lt;&gt;""),",","")&amp;IFERROR(INDEX(params!$H:$H,MATCH($N306,params!$G:$G,0)),"")&amp;IF(AND($N306&lt;&gt;"",$O306&lt;&gt;""),",","")&amp;IFERROR(INDEX(params!$H:$H,MATCH($O306,params!$G:$G,0)),"")</f>
        <v/>
      </c>
      <c r="Q306" s="30"/>
      <c r="R306" s="35">
        <f t="shared" si="2"/>
        <v>0</v>
      </c>
      <c r="S306" s="36"/>
      <c r="T306" s="36" t="s">
        <v>1881</v>
      </c>
      <c r="U306" s="37" t="s">
        <v>167</v>
      </c>
      <c r="V306" s="29"/>
      <c r="W306" s="29"/>
      <c r="X306" s="29"/>
      <c r="Y306" s="29"/>
      <c r="Z306" s="29"/>
      <c r="AA306" s="37"/>
      <c r="AB306" s="29"/>
      <c r="AC306" s="31"/>
      <c r="AD306" s="51"/>
      <c r="AE306" s="32"/>
      <c r="AF306" s="29"/>
      <c r="AG306" s="4"/>
      <c r="AH306" s="4"/>
      <c r="AI306" s="31" t="str">
        <f t="shared" si="7"/>
        <v/>
      </c>
      <c r="AJ306" s="40" t="s">
        <v>1882</v>
      </c>
      <c r="AK306" s="41" t="s">
        <v>1882</v>
      </c>
      <c r="AL306" s="42"/>
      <c r="AM306" s="43"/>
      <c r="AN306" s="44" t="s">
        <v>1883</v>
      </c>
      <c r="AO306" s="45" t="s">
        <v>1883</v>
      </c>
      <c r="AP306" s="42" t="s">
        <v>1881</v>
      </c>
      <c r="AQ306" s="43"/>
      <c r="AR306" s="42"/>
      <c r="AS306" s="43"/>
      <c r="AT306" s="42"/>
      <c r="AU306" s="43"/>
      <c r="AV306" s="44" t="s">
        <v>1884</v>
      </c>
      <c r="AW306" s="43"/>
      <c r="AX306" s="42"/>
      <c r="AY306" s="43"/>
      <c r="AZ306" s="42"/>
      <c r="BA306" s="43"/>
      <c r="BB306" s="42"/>
      <c r="BC306" s="43"/>
      <c r="BD306" s="42"/>
      <c r="BE306" s="43"/>
    </row>
    <row r="307" ht="33.75" hidden="1" customHeight="1">
      <c r="A307" s="28" t="s">
        <v>58</v>
      </c>
      <c r="B307" s="29" t="s">
        <v>1408</v>
      </c>
      <c r="C307" s="29"/>
      <c r="D307" s="28" t="s">
        <v>1656</v>
      </c>
      <c r="E307" s="30" t="s">
        <v>1885</v>
      </c>
      <c r="F307" s="31" t="str">
        <f t="shared" si="1"/>
        <v>Orbital Outpost</v>
      </c>
      <c r="G307" s="30" t="s">
        <v>164</v>
      </c>
      <c r="H307" s="30" t="s">
        <v>164</v>
      </c>
      <c r="I307" s="32"/>
      <c r="J307" s="28">
        <v>16.0</v>
      </c>
      <c r="K307" s="33"/>
      <c r="L307" s="29" t="s">
        <v>64</v>
      </c>
      <c r="M307" s="29" t="s">
        <v>78</v>
      </c>
      <c r="N307" s="29" t="s">
        <v>165</v>
      </c>
      <c r="O307" s="29" t="s">
        <v>165</v>
      </c>
      <c r="P307" s="31" t="str">
        <f t="array" ref="P307">IFERROR(INDEX(params!$H:$H,MATCH($M307,params!$G:$G,0)),"")&amp;IF(AND($M307&lt;&gt;"",$N307&lt;&gt;""),",","")&amp;IFERROR(INDEX(params!$H:$H,MATCH($N307,params!$G:$G,0)),"")&amp;IF(AND($N307&lt;&gt;"",$O307&lt;&gt;""),",","")&amp;IFERROR(INDEX(params!$H:$H,MATCH($O307,params!$G:$G,0)),"")</f>
        <v>0</v>
      </c>
      <c r="Q307" s="30"/>
      <c r="R307" s="35">
        <f t="shared" si="2"/>
        <v>0</v>
      </c>
      <c r="S307" s="36"/>
      <c r="T307" s="47" t="s">
        <v>1886</v>
      </c>
      <c r="U307" s="29"/>
      <c r="V307" s="29"/>
      <c r="W307" s="29"/>
      <c r="X307" s="29"/>
      <c r="Y307" s="29"/>
      <c r="Z307" s="29"/>
      <c r="AA307" s="37"/>
      <c r="AB307" s="29"/>
      <c r="AC307" s="31" t="str">
        <f t="array" ref="AC307">IFERROR(INDEX(params!$H:$H,MATCH($AB307,params!$G:$G,0)),"")</f>
        <v/>
      </c>
      <c r="AD307" s="51"/>
      <c r="AE307" s="32"/>
      <c r="AF307" s="29"/>
      <c r="AG307" s="4"/>
      <c r="AH307" s="4"/>
      <c r="AI307" s="31" t="str">
        <f t="shared" ref="AI307:AI319" si="8">iferror(left(AF307&amp;if(AF307&lt;&gt;"",",","")&amp;AG307&amp;if(AG307&lt;&gt;"",",","")&amp;AH307&amp;if(AH307&lt;&gt;"",",",""),len(AF307&amp;if(AF307&lt;&gt;"",",","")&amp;AG307&amp;if(AG307&lt;&gt;"",",","")&amp;AH307&amp;if(AH307&lt;&gt;"",",",""))-1),"")</f>
        <v/>
      </c>
      <c r="AJ307" s="49" t="s">
        <v>1887</v>
      </c>
      <c r="AK307" s="41"/>
      <c r="AL307" s="42"/>
      <c r="AM307" s="43"/>
      <c r="AN307" s="42"/>
      <c r="AO307" s="43"/>
      <c r="AP307" s="42"/>
      <c r="AQ307" s="43"/>
      <c r="AR307" s="42"/>
      <c r="AS307" s="43"/>
      <c r="AT307" s="42"/>
      <c r="AU307" s="43"/>
      <c r="AV307" s="42"/>
      <c r="AW307" s="43"/>
      <c r="AX307" s="42"/>
      <c r="AY307" s="43"/>
      <c r="AZ307" s="42"/>
      <c r="BA307" s="43"/>
      <c r="BB307" s="42"/>
      <c r="BC307" s="43"/>
      <c r="BD307" s="42"/>
      <c r="BE307" s="43"/>
    </row>
    <row r="308" ht="33.75" hidden="1" customHeight="1">
      <c r="A308" s="28" t="s">
        <v>56</v>
      </c>
      <c r="B308" s="29" t="s">
        <v>1408</v>
      </c>
      <c r="C308" s="29"/>
      <c r="D308" s="28" t="s">
        <v>1533</v>
      </c>
      <c r="E308" s="30" t="s">
        <v>1888</v>
      </c>
      <c r="F308" s="31" t="str">
        <f t="shared" si="1"/>
        <v>Bacterial Aggregates</v>
      </c>
      <c r="G308" s="30" t="s">
        <v>1889</v>
      </c>
      <c r="H308" s="30" t="s">
        <v>1889</v>
      </c>
      <c r="I308" s="32"/>
      <c r="J308" s="28">
        <v>7.0</v>
      </c>
      <c r="K308" s="28"/>
      <c r="L308" s="29" t="s">
        <v>64</v>
      </c>
      <c r="M308" s="29" t="s">
        <v>97</v>
      </c>
      <c r="N308" s="29" t="s">
        <v>98</v>
      </c>
      <c r="O308" s="29" t="s">
        <v>165</v>
      </c>
      <c r="P308" s="31" t="str">
        <f t="array" ref="P308">IFERROR(INDEX(params!$H:$H,MATCH($M308,params!$G:$G,0)),"")&amp;IF(AND($M308&lt;&gt;"",$N308&lt;&gt;""),",","")&amp;IFERROR(INDEX(params!$H:$H,MATCH($N308,params!$G:$G,0)),"")&amp;IF(AND($N308&lt;&gt;"",$O308&lt;&gt;""),",","")&amp;IFERROR(INDEX(params!$H:$H,MATCH($O308,params!$G:$G,0)),"")</f>
        <v>8,4</v>
      </c>
      <c r="Q308" s="34">
        <v>1.0</v>
      </c>
      <c r="R308" s="35">
        <f t="shared" si="2"/>
        <v>0</v>
      </c>
      <c r="S308" s="36"/>
      <c r="T308" s="36" t="e">
        <v>#N/A</v>
      </c>
      <c r="U308" s="37" t="s">
        <v>167</v>
      </c>
      <c r="V308" s="29"/>
      <c r="W308" s="37"/>
      <c r="X308" s="29"/>
      <c r="Y308" s="29"/>
      <c r="Z308" s="29"/>
      <c r="AA308" s="37"/>
      <c r="AB308" s="29"/>
      <c r="AC308" s="31" t="str">
        <f t="array" ref="AC308">IFERROR(INDEX(params!$H:$H,MATCH($AB308,params!$G:$G,0)),"")</f>
        <v/>
      </c>
      <c r="AD308" s="51"/>
      <c r="AE308" s="32"/>
      <c r="AF308" s="37" t="s">
        <v>97</v>
      </c>
      <c r="AG308" s="37"/>
      <c r="AH308" s="29"/>
      <c r="AI308" s="31" t="str">
        <f t="shared" si="8"/>
        <v>microbe</v>
      </c>
      <c r="AJ308" s="40" t="s">
        <v>1890</v>
      </c>
      <c r="AK308" s="46" t="s">
        <v>1891</v>
      </c>
      <c r="AL308" s="42"/>
      <c r="AM308" s="43"/>
      <c r="AN308" s="44" t="s">
        <v>1892</v>
      </c>
      <c r="AO308" s="45" t="s">
        <v>1892</v>
      </c>
      <c r="AP308" s="44" t="s">
        <v>1893</v>
      </c>
      <c r="AQ308" s="45" t="s">
        <v>1894</v>
      </c>
      <c r="AR308" s="44"/>
      <c r="AS308" s="45"/>
      <c r="AT308" s="44"/>
      <c r="AU308" s="45"/>
      <c r="AV308" s="44"/>
      <c r="AW308" s="45"/>
      <c r="AX308" s="44"/>
      <c r="AY308" s="45"/>
      <c r="AZ308" s="44"/>
      <c r="BA308" s="45"/>
      <c r="BB308" s="44"/>
      <c r="BC308" s="45"/>
      <c r="BD308" s="44"/>
      <c r="BE308" s="45"/>
    </row>
    <row r="309" ht="33.75" hidden="1" customHeight="1">
      <c r="A309" s="28" t="s">
        <v>56</v>
      </c>
      <c r="B309" s="29" t="s">
        <v>1408</v>
      </c>
      <c r="C309" s="29"/>
      <c r="D309" s="28" t="s">
        <v>1533</v>
      </c>
      <c r="E309" s="30" t="s">
        <v>1895</v>
      </c>
      <c r="F309" s="31" t="str">
        <f t="shared" si="1"/>
        <v>City Council</v>
      </c>
      <c r="G309" s="30" t="s">
        <v>177</v>
      </c>
      <c r="H309" s="30" t="s">
        <v>177</v>
      </c>
      <c r="I309" s="32"/>
      <c r="J309" s="28">
        <v>21.0</v>
      </c>
      <c r="K309" s="28"/>
      <c r="L309" s="29" t="s">
        <v>64</v>
      </c>
      <c r="M309" s="29" t="s">
        <v>78</v>
      </c>
      <c r="N309" s="29" t="s">
        <v>165</v>
      </c>
      <c r="O309" s="29" t="s">
        <v>165</v>
      </c>
      <c r="P309" s="31" t="str">
        <f t="array" ref="P309">IFERROR(INDEX(params!$H:$H,MATCH($M309,params!$G:$G,0)),"")&amp;IF(AND($M309&lt;&gt;"",$N309&lt;&gt;""),",","")&amp;IFERROR(INDEX(params!$H:$H,MATCH($N309,params!$G:$G,0)),"")&amp;IF(AND($N309&lt;&gt;"",$O309&lt;&gt;""),",","")&amp;IFERROR(INDEX(params!$H:$H,MATCH($O309,params!$G:$G,0)),"")</f>
        <v>0</v>
      </c>
      <c r="Q309" s="30"/>
      <c r="R309" s="35">
        <f t="shared" si="2"/>
        <v>0</v>
      </c>
      <c r="S309" s="36"/>
      <c r="T309" s="47" t="s">
        <v>1896</v>
      </c>
      <c r="U309" s="37" t="s">
        <v>179</v>
      </c>
      <c r="V309" s="29"/>
      <c r="W309" s="37"/>
      <c r="X309" s="29"/>
      <c r="Y309" s="29"/>
      <c r="Z309" s="29"/>
      <c r="AA309" s="37"/>
      <c r="AB309" s="29"/>
      <c r="AC309" s="31" t="str">
        <f t="array" ref="AC309">IFERROR(INDEX(params!$H:$H,MATCH($AB309,params!$G:$G,0)),"")</f>
        <v/>
      </c>
      <c r="AD309" s="51"/>
      <c r="AE309" s="32"/>
      <c r="AF309" s="37"/>
      <c r="AG309" s="37"/>
      <c r="AH309" s="29"/>
      <c r="AI309" s="31" t="str">
        <f t="shared" si="8"/>
        <v/>
      </c>
      <c r="AJ309" s="40" t="s">
        <v>1897</v>
      </c>
      <c r="AK309" s="46" t="s">
        <v>1898</v>
      </c>
      <c r="AL309" s="42"/>
      <c r="AM309" s="43"/>
      <c r="AN309" s="44" t="s">
        <v>1899</v>
      </c>
      <c r="AO309" s="45" t="s">
        <v>1899</v>
      </c>
      <c r="AP309" s="44" t="s">
        <v>1900</v>
      </c>
      <c r="AQ309" s="45" t="s">
        <v>1901</v>
      </c>
      <c r="AR309" s="44"/>
      <c r="AS309" s="45"/>
      <c r="AT309" s="44"/>
      <c r="AU309" s="45"/>
      <c r="AV309" s="44"/>
      <c r="AW309" s="45"/>
      <c r="AX309" s="44"/>
      <c r="AY309" s="45"/>
      <c r="AZ309" s="44"/>
      <c r="BA309" s="45"/>
      <c r="BB309" s="44" t="s">
        <v>1902</v>
      </c>
      <c r="BC309" s="45"/>
      <c r="BD309" s="44"/>
      <c r="BE309" s="45"/>
    </row>
    <row r="310" ht="33.75" hidden="1" customHeight="1">
      <c r="A310" s="28" t="s">
        <v>53</v>
      </c>
      <c r="B310" s="29" t="s">
        <v>1408</v>
      </c>
      <c r="C310" s="29"/>
      <c r="D310" s="28"/>
      <c r="E310" s="30" t="s">
        <v>1903</v>
      </c>
      <c r="F310" s="31" t="str">
        <f t="shared" si="1"/>
        <v>Community Afforestation</v>
      </c>
      <c r="G310" s="30" t="s">
        <v>177</v>
      </c>
      <c r="H310" s="30" t="s">
        <v>177</v>
      </c>
      <c r="I310" s="32"/>
      <c r="J310" s="33">
        <v>13.0</v>
      </c>
      <c r="K310" s="33"/>
      <c r="L310" s="29" t="s">
        <v>64</v>
      </c>
      <c r="M310" s="29" t="s">
        <v>100</v>
      </c>
      <c r="N310" s="29" t="s">
        <v>165</v>
      </c>
      <c r="O310" s="29" t="s">
        <v>165</v>
      </c>
      <c r="P310" s="31" t="str">
        <f t="array" ref="P310">IFERROR(INDEX(params!$H:$H,MATCH($M310,params!$G:$G,0)),"")&amp;IF(AND($M310&lt;&gt;"",$N310&lt;&gt;""),",","")&amp;IFERROR(INDEX(params!$H:$H,MATCH($N310,params!$G:$G,0)),"")&amp;IF(AND($N310&lt;&gt;"",$O310&lt;&gt;""),",","")&amp;IFERROR(INDEX(params!$H:$H,MATCH($O310,params!$G:$G,0)),"")</f>
        <v>6</v>
      </c>
      <c r="Q310" s="34">
        <v>1.0</v>
      </c>
      <c r="R310" s="35">
        <f t="shared" si="2"/>
        <v>0</v>
      </c>
      <c r="S310" s="36"/>
      <c r="T310" s="47" t="s">
        <v>1904</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8"/>
        <v/>
      </c>
      <c r="AJ310" s="40" t="s">
        <v>1905</v>
      </c>
      <c r="AK310" s="46" t="s">
        <v>1906</v>
      </c>
      <c r="AL310" s="42"/>
      <c r="AM310" s="43"/>
      <c r="AN310" s="44" t="s">
        <v>1907</v>
      </c>
      <c r="AO310" s="45" t="s">
        <v>1907</v>
      </c>
      <c r="AP310" s="44" t="s">
        <v>1908</v>
      </c>
      <c r="AQ310" s="45" t="s">
        <v>1909</v>
      </c>
      <c r="AR310" s="44"/>
      <c r="AS310" s="45"/>
      <c r="AT310" s="44"/>
      <c r="AU310" s="45"/>
      <c r="AV310" s="44"/>
      <c r="AW310" s="45"/>
      <c r="AX310" s="44"/>
      <c r="AY310" s="45"/>
      <c r="AZ310" s="44"/>
      <c r="BA310" s="45"/>
      <c r="BB310" s="44" t="s">
        <v>1907</v>
      </c>
      <c r="BC310" s="45"/>
      <c r="BD310" s="44"/>
      <c r="BE310" s="45"/>
    </row>
    <row r="311" ht="33.75" hidden="1" customHeight="1">
      <c r="A311" s="28" t="s">
        <v>53</v>
      </c>
      <c r="B311" s="29" t="s">
        <v>1408</v>
      </c>
      <c r="C311" s="29"/>
      <c r="D311" s="33"/>
      <c r="E311" s="30" t="s">
        <v>1910</v>
      </c>
      <c r="F311" s="31" t="str">
        <f t="shared" si="1"/>
        <v>Orbital Outpost</v>
      </c>
      <c r="G311" s="30" t="s">
        <v>164</v>
      </c>
      <c r="H311" s="30" t="s">
        <v>164</v>
      </c>
      <c r="I311" s="32"/>
      <c r="J311" s="28">
        <v>16.0</v>
      </c>
      <c r="K311" s="33"/>
      <c r="L311" s="29" t="s">
        <v>64</v>
      </c>
      <c r="M311" s="29" t="s">
        <v>78</v>
      </c>
      <c r="N311" s="29" t="s">
        <v>165</v>
      </c>
      <c r="O311" s="29" t="s">
        <v>165</v>
      </c>
      <c r="P311" s="31" t="str">
        <f t="array" ref="P311">IFERROR(INDEX(params!$H:$H,MATCH($M311,params!$G:$G,0)),"")&amp;IF(AND($M311&lt;&gt;"",$N311&lt;&gt;""),",","")&amp;IFERROR(INDEX(params!$H:$H,MATCH($N311,params!$G:$G,0)),"")&amp;IF(AND($N311&lt;&gt;"",$O311&lt;&gt;""),",","")&amp;IFERROR(INDEX(params!$H:$H,MATCH($O311,params!$G:$G,0)),"")</f>
        <v>0</v>
      </c>
      <c r="Q311" s="30"/>
      <c r="R311" s="35">
        <f t="shared" si="2"/>
        <v>0</v>
      </c>
      <c r="S311" s="36"/>
      <c r="T311" s="47" t="s">
        <v>1911</v>
      </c>
      <c r="U311" s="37" t="s">
        <v>167</v>
      </c>
      <c r="V311" s="29"/>
      <c r="W311" s="29"/>
      <c r="X311" s="29"/>
      <c r="Y311" s="29"/>
      <c r="Z311" s="29"/>
      <c r="AA311" s="37"/>
      <c r="AB311" s="29"/>
      <c r="AC311" s="31" t="str">
        <f t="array" ref="AC311">IFERROR(INDEX(params!$H:$H,MATCH($AB311,params!$G:$G,0)),"")</f>
        <v/>
      </c>
      <c r="AD311" s="51"/>
      <c r="AE311" s="32"/>
      <c r="AF311" s="29"/>
      <c r="AG311" s="4"/>
      <c r="AH311" s="4"/>
      <c r="AI311" s="31" t="str">
        <f t="shared" si="8"/>
        <v/>
      </c>
      <c r="AJ311" s="40" t="s">
        <v>1887</v>
      </c>
      <c r="AK311" s="46" t="s">
        <v>1912</v>
      </c>
      <c r="AL311" s="42"/>
      <c r="AM311" s="43"/>
      <c r="AN311" s="44" t="s">
        <v>1913</v>
      </c>
      <c r="AO311" s="45" t="s">
        <v>1913</v>
      </c>
      <c r="AP311" s="44" t="s">
        <v>1911</v>
      </c>
      <c r="AQ311" s="45" t="s">
        <v>1914</v>
      </c>
      <c r="AR311" s="42"/>
      <c r="AS311" s="43"/>
      <c r="AT311" s="42"/>
      <c r="AU311" s="43"/>
      <c r="AV311" s="42"/>
      <c r="AW311" s="43"/>
      <c r="AX311" s="42"/>
      <c r="AY311" s="43"/>
      <c r="AZ311" s="42"/>
      <c r="BA311" s="43"/>
      <c r="BB311" s="42"/>
      <c r="BC311" s="43"/>
      <c r="BD311" s="42"/>
      <c r="BE311" s="43"/>
    </row>
    <row r="312" ht="33.75" hidden="1" customHeight="1">
      <c r="A312" s="28" t="s">
        <v>53</v>
      </c>
      <c r="B312" s="29" t="s">
        <v>1408</v>
      </c>
      <c r="C312" s="29"/>
      <c r="D312" s="33"/>
      <c r="E312" s="30" t="s">
        <v>1915</v>
      </c>
      <c r="F312" s="31" t="str">
        <f t="shared" si="1"/>
        <v>Gas-Cooled Reactors</v>
      </c>
      <c r="G312" s="30" t="s">
        <v>177</v>
      </c>
      <c r="H312" s="30" t="s">
        <v>177</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4">
        <v>1.0</v>
      </c>
      <c r="R312" s="35">
        <f t="shared" si="2"/>
        <v>0</v>
      </c>
      <c r="S312" s="36"/>
      <c r="T312" s="47" t="s">
        <v>1916</v>
      </c>
      <c r="U312" s="37" t="s">
        <v>179</v>
      </c>
      <c r="V312" s="37" t="s">
        <v>212</v>
      </c>
      <c r="W312" s="29"/>
      <c r="X312" s="29"/>
      <c r="Y312" s="29"/>
      <c r="Z312" s="29"/>
      <c r="AA312" s="37"/>
      <c r="AB312" s="29"/>
      <c r="AC312" s="31" t="str">
        <f t="array" ref="AC312">IFERROR(INDEX(params!$H:$H,MATCH($AB312,params!$G:$G,0)),"")</f>
        <v/>
      </c>
      <c r="AD312" s="51"/>
      <c r="AE312" s="32"/>
      <c r="AF312" s="29"/>
      <c r="AG312" s="4"/>
      <c r="AH312" s="4"/>
      <c r="AI312" s="31" t="str">
        <f t="shared" si="8"/>
        <v/>
      </c>
      <c r="AJ312" s="40" t="s">
        <v>1917</v>
      </c>
      <c r="AK312" s="46" t="s">
        <v>1918</v>
      </c>
      <c r="AL312" s="44" t="s">
        <v>1919</v>
      </c>
      <c r="AM312" s="43"/>
      <c r="AN312" s="44" t="s">
        <v>1920</v>
      </c>
      <c r="AO312" s="45" t="s">
        <v>1920</v>
      </c>
      <c r="AP312" s="44" t="s">
        <v>1916</v>
      </c>
      <c r="AQ312" s="45" t="s">
        <v>1921</v>
      </c>
      <c r="AR312" s="42"/>
      <c r="AS312" s="43"/>
      <c r="AT312" s="42"/>
      <c r="AU312" s="43"/>
      <c r="AV312" s="42"/>
      <c r="AW312" s="43"/>
      <c r="AX312" s="42"/>
      <c r="AY312" s="43"/>
      <c r="AZ312" s="42"/>
      <c r="BA312" s="43"/>
      <c r="BB312" s="44" t="s">
        <v>1920</v>
      </c>
      <c r="BC312" s="43"/>
      <c r="BD312" s="42"/>
      <c r="BE312" s="43"/>
    </row>
    <row r="313" ht="33.75" hidden="1" customHeight="1">
      <c r="A313" s="28" t="s">
        <v>53</v>
      </c>
      <c r="B313" s="29" t="s">
        <v>1408</v>
      </c>
      <c r="C313" s="29"/>
      <c r="D313" s="28"/>
      <c r="E313" s="30" t="s">
        <v>1922</v>
      </c>
      <c r="F313" s="31" t="str">
        <f t="shared" si="1"/>
        <v>Research Grant</v>
      </c>
      <c r="G313" s="30" t="s">
        <v>177</v>
      </c>
      <c r="H313" s="30" t="s">
        <v>177</v>
      </c>
      <c r="I313" s="32"/>
      <c r="J313" s="28">
        <v>3.0</v>
      </c>
      <c r="K313" s="33"/>
      <c r="L313" s="29" t="s">
        <v>64</v>
      </c>
      <c r="M313" s="29"/>
      <c r="N313" s="29" t="s">
        <v>165</v>
      </c>
      <c r="O313" s="29" t="s">
        <v>165</v>
      </c>
      <c r="P313" s="31" t="str">
        <f t="array" ref="P313">IFERROR(INDEX(params!$H:$H,MATCH($M313,params!$G:$G,0)),"")&amp;IF(AND($M313&lt;&gt;"",$N313&lt;&gt;""),",","")&amp;IFERROR(INDEX(params!$H:$H,MATCH($N313,params!$G:$G,0)),"")&amp;IF(AND($N313&lt;&gt;"",$O313&lt;&gt;""),",","")&amp;IFERROR(INDEX(params!$H:$H,MATCH($O313,params!$G:$G,0)),"")</f>
        <v/>
      </c>
      <c r="Q313" s="30"/>
      <c r="R313" s="35">
        <f t="shared" si="2"/>
        <v>0</v>
      </c>
      <c r="S313" s="36"/>
      <c r="T313" s="47" t="s">
        <v>1923</v>
      </c>
      <c r="U313" s="37" t="s">
        <v>179</v>
      </c>
      <c r="V313" s="29"/>
      <c r="W313" s="29"/>
      <c r="X313" s="29"/>
      <c r="Y313" s="29"/>
      <c r="Z313" s="29"/>
      <c r="AA313" s="37"/>
      <c r="AB313" s="29"/>
      <c r="AC313" s="31" t="str">
        <f t="array" ref="AC313">IFERROR(INDEX(params!$H:$H,MATCH($AB313,params!$G:$G,0)),"")</f>
        <v/>
      </c>
      <c r="AD313" s="51"/>
      <c r="AE313" s="32"/>
      <c r="AF313" s="29"/>
      <c r="AG313" s="4"/>
      <c r="AH313" s="4"/>
      <c r="AI313" s="31" t="str">
        <f t="shared" si="8"/>
        <v/>
      </c>
      <c r="AJ313" s="40" t="s">
        <v>1924</v>
      </c>
      <c r="AK313" s="46" t="s">
        <v>1925</v>
      </c>
      <c r="AL313" s="42"/>
      <c r="AM313" s="43"/>
      <c r="AN313" s="44" t="s">
        <v>1926</v>
      </c>
      <c r="AO313" s="45" t="s">
        <v>1926</v>
      </c>
      <c r="AP313" s="44" t="s">
        <v>1927</v>
      </c>
      <c r="AQ313" s="45" t="s">
        <v>1928</v>
      </c>
      <c r="AR313" s="42"/>
      <c r="AS313" s="43"/>
      <c r="AT313" s="42"/>
      <c r="AU313" s="43"/>
      <c r="AV313" s="44" t="s">
        <v>1929</v>
      </c>
      <c r="AW313" s="45" t="s">
        <v>248</v>
      </c>
      <c r="AX313" s="42"/>
      <c r="AY313" s="43"/>
      <c r="AZ313" s="42"/>
      <c r="BA313" s="43"/>
      <c r="BB313" s="42"/>
      <c r="BC313" s="43"/>
      <c r="BD313" s="42"/>
      <c r="BE313" s="43"/>
    </row>
    <row r="314" ht="33.75" hidden="1" customHeight="1">
      <c r="A314" s="28" t="s">
        <v>56</v>
      </c>
      <c r="B314" s="29" t="s">
        <v>1408</v>
      </c>
      <c r="C314" s="29"/>
      <c r="D314" s="28" t="s">
        <v>1533</v>
      </c>
      <c r="E314" s="30" t="s">
        <v>1930</v>
      </c>
      <c r="F314" s="31" t="str">
        <f t="shared" si="1"/>
        <v>Zoos</v>
      </c>
      <c r="G314" s="30" t="s">
        <v>1931</v>
      </c>
      <c r="H314" s="30" t="s">
        <v>1931</v>
      </c>
      <c r="I314" s="32"/>
      <c r="J314" s="28">
        <v>7.0</v>
      </c>
      <c r="K314" s="33"/>
      <c r="L314" s="29" t="s">
        <v>64</v>
      </c>
      <c r="M314" s="29" t="s">
        <v>76</v>
      </c>
      <c r="N314" s="29" t="s">
        <v>165</v>
      </c>
      <c r="O314" s="29" t="s">
        <v>165</v>
      </c>
      <c r="P314" s="31" t="str">
        <f t="array" ref="P314">IFERROR(INDEX(params!$H:$H,MATCH($M314,params!$G:$G,0)),"")&amp;IF(AND($M314&lt;&gt;"",$N314&lt;&gt;""),",","")&amp;IFERROR(INDEX(params!$H:$H,MATCH($N314,params!$G:$G,0)),"")&amp;IF(AND($N314&lt;&gt;"",$O314&lt;&gt;""),",","")&amp;IFERROR(INDEX(params!$H:$H,MATCH($O314,params!$G:$G,0)),"")</f>
        <v>7</v>
      </c>
      <c r="Q314" s="34" t="s">
        <v>259</v>
      </c>
      <c r="R314" s="35">
        <f t="shared" si="2"/>
        <v>1</v>
      </c>
      <c r="S314" s="36"/>
      <c r="T314" s="47" t="s">
        <v>1932</v>
      </c>
      <c r="U314" s="37" t="s">
        <v>167</v>
      </c>
      <c r="V314" s="29"/>
      <c r="W314" s="29"/>
      <c r="X314" s="29"/>
      <c r="Y314" s="29"/>
      <c r="Z314" s="29"/>
      <c r="AA314" s="37"/>
      <c r="AB314" s="29"/>
      <c r="AC314" s="31" t="str">
        <f t="array" ref="AC314">IFERROR(INDEX(params!$H:$H,MATCH($AB314,params!$G:$G,0)),"")</f>
        <v/>
      </c>
      <c r="AD314" s="51"/>
      <c r="AE314" s="32"/>
      <c r="AF314" s="29"/>
      <c r="AG314" s="4"/>
      <c r="AH314" s="4"/>
      <c r="AI314" s="31" t="str">
        <f t="shared" si="8"/>
        <v/>
      </c>
      <c r="AJ314" s="40" t="s">
        <v>1933</v>
      </c>
      <c r="AK314" s="46" t="s">
        <v>1933</v>
      </c>
      <c r="AL314" s="44" t="s">
        <v>1934</v>
      </c>
      <c r="AM314" s="45" t="s">
        <v>1935</v>
      </c>
      <c r="AN314" s="44" t="s">
        <v>1936</v>
      </c>
      <c r="AO314" s="45" t="s">
        <v>1936</v>
      </c>
      <c r="AP314" s="44" t="s">
        <v>1937</v>
      </c>
      <c r="AQ314" s="45" t="s">
        <v>1938</v>
      </c>
      <c r="AR314" s="42"/>
      <c r="AS314" s="43"/>
      <c r="AT314" s="42"/>
      <c r="AU314" s="43"/>
      <c r="AV314" s="42"/>
      <c r="AW314" s="43"/>
      <c r="AX314" s="42"/>
      <c r="AY314" s="43"/>
      <c r="AZ314" s="42"/>
      <c r="BA314" s="43"/>
      <c r="BB314" s="42"/>
      <c r="BC314" s="43"/>
      <c r="BD314" s="42"/>
      <c r="BE314" s="43"/>
    </row>
    <row r="315" ht="36.75" hidden="1" customHeight="1">
      <c r="A315" s="28" t="s">
        <v>53</v>
      </c>
      <c r="B315" s="29" t="s">
        <v>1408</v>
      </c>
      <c r="C315" s="29"/>
      <c r="D315" s="28" t="s">
        <v>1939</v>
      </c>
      <c r="E315" s="30" t="s">
        <v>1940</v>
      </c>
      <c r="F315" s="31" t="str">
        <f t="shared" si="1"/>
        <v>Innovative Technologies Award</v>
      </c>
      <c r="G315" s="30"/>
      <c r="H315" s="30"/>
      <c r="I315" s="32"/>
      <c r="J315" s="28">
        <v>16.0</v>
      </c>
      <c r="K315" s="28"/>
      <c r="L315" s="29" t="s">
        <v>65</v>
      </c>
      <c r="M315" s="29" t="s">
        <v>112</v>
      </c>
      <c r="N315" s="29" t="s">
        <v>165</v>
      </c>
      <c r="O315" s="29" t="s">
        <v>165</v>
      </c>
      <c r="P315" s="31" t="str">
        <f t="array" ref="P315">IFERROR(INDEX(params!$H:$H,MATCH($M315,params!$G:$G,0)),"")&amp;IF(AND($M315&lt;&gt;"",$N315&lt;&gt;""),",","")&amp;IFERROR(INDEX(params!$H:$H,MATCH($N315,params!$G:$G,0)),"")&amp;IF(AND($N315&lt;&gt;"",$O315&lt;&gt;""),",","")&amp;IFERROR(INDEX(params!$H:$H,MATCH($O315,params!$G:$G,0)),"")</f>
        <v>9</v>
      </c>
      <c r="Q315" s="30"/>
      <c r="R315" s="35">
        <f t="shared" si="2"/>
        <v>0</v>
      </c>
      <c r="S315" s="36"/>
      <c r="T315" s="47" t="s">
        <v>1941</v>
      </c>
      <c r="U315" s="29"/>
      <c r="V315" s="29"/>
      <c r="W315" s="29"/>
      <c r="X315" s="29"/>
      <c r="Y315" s="29"/>
      <c r="Z315" s="29"/>
      <c r="AA315" s="37"/>
      <c r="AB315" s="29"/>
      <c r="AC315" s="31" t="str">
        <f t="array" ref="AC315">IFERROR(INDEX(params!$H:$H,MATCH($AB315,params!$G:$G,0)),"")</f>
        <v/>
      </c>
      <c r="AD315" s="51"/>
      <c r="AE315" s="32"/>
      <c r="AF315" s="37"/>
      <c r="AG315" s="37"/>
      <c r="AH315" s="29"/>
      <c r="AI315" s="31" t="str">
        <f t="shared" si="8"/>
        <v/>
      </c>
      <c r="AJ315" s="49" t="s">
        <v>1942</v>
      </c>
      <c r="AK315" s="46" t="s">
        <v>1943</v>
      </c>
      <c r="AL315" s="42"/>
      <c r="AM315" s="43"/>
      <c r="AN315" s="42"/>
      <c r="AO315" s="43"/>
      <c r="AP315" s="42"/>
      <c r="AQ315" s="43"/>
      <c r="AR315" s="44"/>
      <c r="AS315" s="43"/>
      <c r="AT315" s="44"/>
      <c r="AU315" s="43"/>
      <c r="AV315" s="44" t="s">
        <v>1944</v>
      </c>
      <c r="AW315" s="43" t="s">
        <v>1945</v>
      </c>
      <c r="AX315" s="44"/>
      <c r="AY315" s="43"/>
      <c r="AZ315" s="44"/>
      <c r="BA315" s="43"/>
      <c r="BB315" s="44"/>
      <c r="BC315" s="43"/>
      <c r="BD315" s="44"/>
      <c r="BE315" s="43"/>
    </row>
    <row r="316" ht="36.75" hidden="1" customHeight="1">
      <c r="A316" s="28" t="s">
        <v>56</v>
      </c>
      <c r="B316" s="29" t="s">
        <v>1408</v>
      </c>
      <c r="C316" s="29"/>
      <c r="D316" s="28" t="s">
        <v>1946</v>
      </c>
      <c r="E316" s="30" t="s">
        <v>1947</v>
      </c>
      <c r="F316" s="31" t="str">
        <f t="shared" si="1"/>
        <v>Martian Studies Scholarship</v>
      </c>
      <c r="G316" s="30"/>
      <c r="H316" s="30"/>
      <c r="I316" s="32"/>
      <c r="J316" s="28">
        <v>11.0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1948</v>
      </c>
      <c r="U316" s="29"/>
      <c r="V316" s="29"/>
      <c r="W316" s="29"/>
      <c r="X316" s="29"/>
      <c r="Y316" s="29"/>
      <c r="Z316" s="29"/>
      <c r="AA316" s="37"/>
      <c r="AB316" s="29"/>
      <c r="AC316" s="31" t="str">
        <f t="array" ref="AC316">IFERROR(INDEX(params!$H:$H,MATCH($AB316,params!$G:$G,0)),"")</f>
        <v/>
      </c>
      <c r="AD316" s="51"/>
      <c r="AE316" s="32"/>
      <c r="AF316" s="37"/>
      <c r="AG316" s="37"/>
      <c r="AH316" s="29"/>
      <c r="AI316" s="31" t="str">
        <f t="shared" si="8"/>
        <v/>
      </c>
      <c r="AJ316" s="40" t="s">
        <v>1949</v>
      </c>
      <c r="AK316" s="46" t="s">
        <v>1950</v>
      </c>
      <c r="AL316" s="42"/>
      <c r="AM316" s="43"/>
      <c r="AN316" s="42"/>
      <c r="AO316" s="43"/>
      <c r="AP316" s="42"/>
      <c r="AQ316" s="43"/>
      <c r="AR316" s="44"/>
      <c r="AS316" s="43"/>
      <c r="AT316" s="44"/>
      <c r="AU316" s="43"/>
      <c r="AV316" s="44" t="s">
        <v>1951</v>
      </c>
      <c r="AW316" s="43" t="s">
        <v>1952</v>
      </c>
      <c r="AX316" s="44"/>
      <c r="AY316" s="43"/>
      <c r="AZ316" s="44"/>
      <c r="BA316" s="43"/>
      <c r="BB316" s="44"/>
      <c r="BC316" s="43"/>
      <c r="BD316" s="44"/>
      <c r="BE316" s="43"/>
    </row>
    <row r="317" ht="36.75" hidden="1" customHeight="1">
      <c r="A317" s="28" t="s">
        <v>53</v>
      </c>
      <c r="B317" s="29" t="s">
        <v>1408</v>
      </c>
      <c r="C317" s="29"/>
      <c r="D317" s="33"/>
      <c r="E317" s="30" t="s">
        <v>1953</v>
      </c>
      <c r="F317" s="31" t="str">
        <f t="shared" si="1"/>
        <v>Genetically Modified Vegetables</v>
      </c>
      <c r="G317" s="30" t="s">
        <v>820</v>
      </c>
      <c r="H317" s="30" t="s">
        <v>820</v>
      </c>
      <c r="I317" s="32"/>
      <c r="J317" s="28">
        <v>26.0</v>
      </c>
      <c r="K317" s="33"/>
      <c r="L317" s="29" t="s">
        <v>62</v>
      </c>
      <c r="M317" s="29" t="s">
        <v>97</v>
      </c>
      <c r="N317" s="29" t="s">
        <v>100</v>
      </c>
      <c r="O317" s="29" t="s">
        <v>165</v>
      </c>
      <c r="P317" s="31" t="str">
        <f t="array" ref="P317">IFERROR(INDEX(params!$H:$H,MATCH($M317,params!$G:$G,0)),"")&amp;IF(AND($M317&lt;&gt;"",$N317&lt;&gt;""),",","")&amp;IFERROR(INDEX(params!$H:$H,MATCH($N317,params!$G:$G,0)),"")&amp;IF(AND($N317&lt;&gt;"",$O317&lt;&gt;""),",","")&amp;IFERROR(INDEX(params!$H:$H,MATCH($O317,params!$G:$G,0)),"")</f>
        <v>8,6</v>
      </c>
      <c r="Q317" s="30"/>
      <c r="R317" s="35">
        <f t="shared" si="2"/>
        <v>0</v>
      </c>
      <c r="S317" s="36"/>
      <c r="T317" s="47" t="s">
        <v>1954</v>
      </c>
      <c r="U317" s="37" t="s">
        <v>822</v>
      </c>
      <c r="V317" s="29"/>
      <c r="W317" s="29"/>
      <c r="X317" s="29"/>
      <c r="Y317" s="29"/>
      <c r="Z317" s="29"/>
      <c r="AA317" s="37"/>
      <c r="AB317" s="29"/>
      <c r="AC317" s="31" t="str">
        <f t="array" ref="AC317">IFERROR(INDEX(params!$H:$H,MATCH($AB317,params!$G:$G,0)),"")</f>
        <v/>
      </c>
      <c r="AD317" s="51"/>
      <c r="AE317" s="32"/>
      <c r="AF317" s="29"/>
      <c r="AG317" s="4"/>
      <c r="AH317" s="4"/>
      <c r="AI317" s="31" t="str">
        <f t="shared" si="8"/>
        <v/>
      </c>
      <c r="AJ317" s="40" t="s">
        <v>1955</v>
      </c>
      <c r="AK317" s="46" t="s">
        <v>1956</v>
      </c>
      <c r="AL317" s="42"/>
      <c r="AM317" s="43"/>
      <c r="AN317" s="44" t="s">
        <v>1306</v>
      </c>
      <c r="AO317" s="45" t="s">
        <v>1306</v>
      </c>
      <c r="AP317" s="44" t="s">
        <v>1957</v>
      </c>
      <c r="AQ317" s="45" t="s">
        <v>1958</v>
      </c>
      <c r="AR317" s="42"/>
      <c r="AS317" s="43"/>
      <c r="AT317" s="42"/>
      <c r="AU317" s="43"/>
      <c r="AV317" s="42"/>
      <c r="AW317" s="43"/>
      <c r="AX317" s="42"/>
      <c r="AY317" s="43"/>
      <c r="AZ317" s="42"/>
      <c r="BA317" s="43"/>
      <c r="BB317" s="42"/>
      <c r="BC317" s="43"/>
      <c r="BD317" s="42"/>
      <c r="BE317" s="43"/>
    </row>
    <row r="318" ht="36.75" hidden="1" customHeight="1">
      <c r="A318" s="28" t="s">
        <v>53</v>
      </c>
      <c r="B318" s="29" t="s">
        <v>1408</v>
      </c>
      <c r="C318" s="29"/>
      <c r="D318" s="33"/>
      <c r="E318" s="30" t="s">
        <v>1959</v>
      </c>
      <c r="F318" s="31" t="str">
        <f t="shared" si="1"/>
        <v>Glacial Evaporation</v>
      </c>
      <c r="G318" s="30" t="s">
        <v>820</v>
      </c>
      <c r="H318" s="30" t="s">
        <v>820</v>
      </c>
      <c r="I318" s="32"/>
      <c r="J318" s="28">
        <v>18.0</v>
      </c>
      <c r="K318" s="28"/>
      <c r="L318" s="29" t="s">
        <v>62</v>
      </c>
      <c r="M318" s="29" t="s">
        <v>93</v>
      </c>
      <c r="N318" s="29" t="s">
        <v>165</v>
      </c>
      <c r="O318" s="29" t="s">
        <v>165</v>
      </c>
      <c r="P318" s="31" t="str">
        <f t="array" ref="P318">IFERROR(INDEX(params!$H:$H,MATCH($M318,params!$G:$G,0)),"")&amp;IF(AND($M318&lt;&gt;"",$N318&lt;&gt;""),",","")&amp;IFERROR(INDEX(params!$H:$H,MATCH($N318,params!$G:$G,0)),"")&amp;IF(AND($N318&lt;&gt;"",$O318&lt;&gt;""),",","")&amp;IFERROR(INDEX(params!$H:$H,MATCH($O318,params!$G:$G,0)),"")</f>
        <v>3</v>
      </c>
      <c r="Q318" s="30"/>
      <c r="R318" s="35">
        <f t="shared" si="2"/>
        <v>0</v>
      </c>
      <c r="S318" s="36"/>
      <c r="T318" s="36" t="e">
        <v>#N/A</v>
      </c>
      <c r="U318" s="37" t="s">
        <v>822</v>
      </c>
      <c r="V318" s="29"/>
      <c r="W318" s="29"/>
      <c r="X318" s="29"/>
      <c r="Y318" s="29"/>
      <c r="Z318" s="29"/>
      <c r="AA318" s="37"/>
      <c r="AB318" s="29"/>
      <c r="AC318" s="31" t="str">
        <f t="array" ref="AC318">IFERROR(INDEX(params!$H:$H,MATCH($AB318,params!$G:$G,0)),"")</f>
        <v/>
      </c>
      <c r="AD318" s="51"/>
      <c r="AE318" s="32"/>
      <c r="AF318" s="37"/>
      <c r="AG318" s="37"/>
      <c r="AH318" s="29"/>
      <c r="AI318" s="31" t="str">
        <f t="shared" si="8"/>
        <v/>
      </c>
      <c r="AJ318" s="40" t="s">
        <v>1960</v>
      </c>
      <c r="AK318" s="46" t="s">
        <v>1961</v>
      </c>
      <c r="AL318" s="42"/>
      <c r="AM318" s="43"/>
      <c r="AN318" s="44" t="s">
        <v>1142</v>
      </c>
      <c r="AO318" s="45" t="s">
        <v>1142</v>
      </c>
      <c r="AP318" s="44" t="s">
        <v>1610</v>
      </c>
      <c r="AQ318" s="45" t="s">
        <v>1611</v>
      </c>
      <c r="AR318" s="42"/>
      <c r="AS318" s="45"/>
      <c r="AT318" s="42"/>
      <c r="AU318" s="45"/>
      <c r="AV318" s="42"/>
      <c r="AW318" s="45"/>
      <c r="AX318" s="42"/>
      <c r="AY318" s="45"/>
      <c r="AZ318" s="42"/>
      <c r="BA318" s="45"/>
      <c r="BB318" s="42"/>
      <c r="BC318" s="45"/>
      <c r="BD318" s="42"/>
      <c r="BE318" s="45"/>
    </row>
    <row r="319" ht="36.75" hidden="1" customHeight="1">
      <c r="A319" s="28" t="s">
        <v>56</v>
      </c>
      <c r="B319" s="29" t="s">
        <v>1408</v>
      </c>
      <c r="C319" s="29"/>
      <c r="D319" s="28" t="s">
        <v>1533</v>
      </c>
      <c r="E319" s="30" t="s">
        <v>1962</v>
      </c>
      <c r="F319" s="31" t="str">
        <f t="shared" si="1"/>
        <v>Tourism</v>
      </c>
      <c r="G319" s="30" t="s">
        <v>820</v>
      </c>
      <c r="H319" s="30" t="s">
        <v>820</v>
      </c>
      <c r="I319" s="32"/>
      <c r="J319" s="28">
        <v>8.0</v>
      </c>
      <c r="K319" s="28"/>
      <c r="L319" s="29" t="s">
        <v>62</v>
      </c>
      <c r="M319" s="29" t="s">
        <v>98</v>
      </c>
      <c r="N319" s="29" t="s">
        <v>165</v>
      </c>
      <c r="O319" s="29" t="s">
        <v>165</v>
      </c>
      <c r="P319" s="31" t="str">
        <f t="array" ref="P319">IFERROR(INDEX(params!$H:$H,MATCH($M319,params!$G:$G,0)),"")&amp;IF(AND($M319&lt;&gt;"",$N319&lt;&gt;""),",","")&amp;IFERROR(INDEX(params!$H:$H,MATCH($N319,params!$G:$G,0)),"")&amp;IF(AND($N319&lt;&gt;"",$O319&lt;&gt;""),",","")&amp;IFERROR(INDEX(params!$H:$H,MATCH($O319,params!$G:$G,0)),"")</f>
        <v>4</v>
      </c>
      <c r="Q319" s="30"/>
      <c r="R319" s="35">
        <f t="shared" si="2"/>
        <v>0</v>
      </c>
      <c r="S319" s="36"/>
      <c r="T319" s="36" t="e">
        <v>#N/A</v>
      </c>
      <c r="U319" s="37" t="s">
        <v>822</v>
      </c>
      <c r="V319" s="29"/>
      <c r="W319" s="29"/>
      <c r="X319" s="29"/>
      <c r="Y319" s="29"/>
      <c r="Z319" s="29"/>
      <c r="AA319" s="37"/>
      <c r="AB319" s="29"/>
      <c r="AC319" s="31" t="str">
        <f t="array" ref="AC319">IFERROR(INDEX(params!$H:$H,MATCH($AB319,params!$G:$G,0)),"")</f>
        <v/>
      </c>
      <c r="AD319" s="51"/>
      <c r="AE319" s="32"/>
      <c r="AF319" s="37"/>
      <c r="AG319" s="37"/>
      <c r="AH319" s="29"/>
      <c r="AI319" s="31" t="str">
        <f t="shared" si="8"/>
        <v/>
      </c>
      <c r="AJ319" s="40" t="s">
        <v>1963</v>
      </c>
      <c r="AK319" s="46" t="s">
        <v>1964</v>
      </c>
      <c r="AL319" s="42"/>
      <c r="AM319" s="43"/>
      <c r="AN319" s="44" t="s">
        <v>1001</v>
      </c>
      <c r="AO319" s="45" t="s">
        <v>1001</v>
      </c>
      <c r="AP319" s="44" t="s">
        <v>1965</v>
      </c>
      <c r="AQ319" s="45" t="s">
        <v>1271</v>
      </c>
      <c r="AR319" s="44"/>
      <c r="AS319" s="45"/>
      <c r="AT319" s="44"/>
      <c r="AU319" s="45"/>
      <c r="AV319" s="44" t="s">
        <v>1966</v>
      </c>
      <c r="AW319" s="45" t="s">
        <v>1967</v>
      </c>
      <c r="AX319" s="44"/>
      <c r="AY319" s="45"/>
      <c r="AZ319" s="44"/>
      <c r="BA319" s="45"/>
      <c r="BB319" s="44"/>
      <c r="BC319" s="45"/>
      <c r="BD319" s="44"/>
      <c r="BE319" s="45"/>
    </row>
    <row r="320" ht="36.75" customHeight="1">
      <c r="A320" s="28" t="s">
        <v>55</v>
      </c>
      <c r="B320" s="29" t="s">
        <v>1408</v>
      </c>
      <c r="C320" s="29"/>
      <c r="D320" s="28"/>
      <c r="E320" s="34" t="s">
        <v>1968</v>
      </c>
      <c r="F320" s="31" t="str">
        <f t="shared" si="1"/>
        <v>Nebu Labs</v>
      </c>
      <c r="G320" s="30"/>
      <c r="H320" s="30"/>
      <c r="I320" s="32"/>
      <c r="J320" s="33"/>
      <c r="K320" s="28">
        <v>25.0</v>
      </c>
      <c r="L320" s="37" t="s">
        <v>66</v>
      </c>
      <c r="M320" s="29"/>
      <c r="N320" s="29"/>
      <c r="O320" s="29"/>
      <c r="P320" s="31" t="str">
        <f t="array" ref="P320">IFERROR(INDEX(params!$H:$H,MATCH($M320,params!$G:$G,0)),"")&amp;IF(AND($M320&lt;&gt;"",$N320&lt;&gt;""),",","")&amp;IFERROR(INDEX(params!$H:$H,MATCH($N320,params!$G:$G,0)),"")&amp;IF(AND($N320&lt;&gt;"",$O320&lt;&gt;""),",","")&amp;IFERROR(INDEX(params!$H:$H,MATCH($O320,params!$G:$G,0)),"")</f>
        <v/>
      </c>
      <c r="Q320" s="30"/>
      <c r="R320" s="35">
        <f t="shared" si="2"/>
        <v>0</v>
      </c>
      <c r="S320" s="36"/>
      <c r="T320" s="36"/>
      <c r="U320" s="37" t="s">
        <v>167</v>
      </c>
      <c r="V320" s="29"/>
      <c r="W320" s="29"/>
      <c r="X320" s="29"/>
      <c r="Y320" s="29"/>
      <c r="Z320" s="29"/>
      <c r="AA320" s="37"/>
      <c r="AB320" s="29"/>
      <c r="AC320" s="31" t="str">
        <f t="array" ref="AC320">IFERROR(INDEX(params!$H:$H,MATCH($AB320,params!$G:$G,0)),"")</f>
        <v/>
      </c>
      <c r="AD320" s="51"/>
      <c r="AE320" s="32"/>
      <c r="AF320" s="29"/>
      <c r="AG320" s="4"/>
      <c r="AH320" s="4"/>
      <c r="AI320" s="31" t="str">
        <f t="shared" ref="AI320:AI322" si="9">IFERROR(LEFT(AF320&amp;IF(AF320&lt;&gt;"",",","")&amp;AG320&amp;IF(AG320&lt;&gt;"",",","")&amp;AH320&amp;IF(AH320&lt;&gt;"",",",""),LEN(AF320&amp;IF(AF320&lt;&gt;"",",","")&amp;AG320&amp;IF(AG320&lt;&gt;"",",","")&amp;AH320&amp;IF(AH320&lt;&gt;"",",",""))-1),"")</f>
        <v/>
      </c>
      <c r="AJ320" s="49" t="s">
        <v>1969</v>
      </c>
      <c r="AK320" s="41"/>
      <c r="AL320" s="42"/>
      <c r="AM320" s="43"/>
      <c r="AN320" s="44" t="s">
        <v>1970</v>
      </c>
      <c r="AO320" s="45" t="s">
        <v>1970</v>
      </c>
      <c r="AP320" s="44" t="s">
        <v>1971</v>
      </c>
      <c r="AQ320" s="43"/>
      <c r="AR320" s="42"/>
      <c r="AS320" s="43"/>
      <c r="AT320" s="42"/>
      <c r="AU320" s="43"/>
      <c r="AV320" s="44" t="s">
        <v>1555</v>
      </c>
      <c r="AW320" s="43"/>
      <c r="AX320" s="42"/>
      <c r="AY320" s="43"/>
      <c r="AZ320" s="42"/>
      <c r="BA320" s="43"/>
      <c r="BB320" s="42"/>
      <c r="BC320" s="43"/>
      <c r="BD320" s="42"/>
      <c r="BE320" s="43"/>
    </row>
    <row r="321" ht="36.75" customHeight="1">
      <c r="A321" s="28" t="s">
        <v>53</v>
      </c>
      <c r="B321" s="29" t="s">
        <v>1408</v>
      </c>
      <c r="C321" s="29"/>
      <c r="D321" s="28"/>
      <c r="E321" s="34" t="s">
        <v>1972</v>
      </c>
      <c r="F321" s="31" t="str">
        <f t="shared" si="1"/>
        <v>Modpro</v>
      </c>
      <c r="G321" s="30"/>
      <c r="H321" s="30"/>
      <c r="I321" s="32"/>
      <c r="J321" s="33"/>
      <c r="K321" s="28">
        <v>37.0</v>
      </c>
      <c r="L321" s="37" t="s">
        <v>66</v>
      </c>
      <c r="M321" s="37" t="s">
        <v>109</v>
      </c>
      <c r="N321" s="29"/>
      <c r="O321" s="29"/>
      <c r="P321" s="31" t="str">
        <f t="array" ref="P321">IFERROR(INDEX(params!$H:$H,MATCH($M321,params!$G:$G,0)),"")&amp;IF(AND($M321&lt;&gt;"",$N321&lt;&gt;""),",","")&amp;IFERROR(INDEX(params!$H:$H,MATCH($N321,params!$G:$G,0)),"")&amp;IF(AND($N321&lt;&gt;"",$O321&lt;&gt;""),",","")&amp;IFERROR(INDEX(params!$H:$H,MATCH($O321,params!$G:$G,0)),"")</f>
        <v>10</v>
      </c>
      <c r="Q321" s="30"/>
      <c r="R321" s="35">
        <f t="shared" si="2"/>
        <v>0</v>
      </c>
      <c r="S321" s="36"/>
      <c r="T321" s="36"/>
      <c r="U321" s="37" t="s">
        <v>179</v>
      </c>
      <c r="V321" s="29"/>
      <c r="W321" s="29"/>
      <c r="X321" s="29"/>
      <c r="Y321" s="29"/>
      <c r="Z321" s="29"/>
      <c r="AA321" s="37"/>
      <c r="AB321" s="29"/>
      <c r="AC321" s="31" t="str">
        <f t="array" ref="AC321">IFERROR(INDEX(params!$H:$H,MATCH($AB321,params!$G:$G,0)),"")</f>
        <v/>
      </c>
      <c r="AD321" s="51"/>
      <c r="AE321" s="32"/>
      <c r="AF321" s="29"/>
      <c r="AG321" s="4"/>
      <c r="AH321" s="4"/>
      <c r="AI321" s="31" t="str">
        <f t="shared" si="9"/>
        <v/>
      </c>
      <c r="AJ321" s="49" t="s">
        <v>1973</v>
      </c>
      <c r="AK321" s="46" t="s">
        <v>1973</v>
      </c>
      <c r="AL321" s="42"/>
      <c r="AM321" s="43"/>
      <c r="AN321" s="44" t="s">
        <v>1974</v>
      </c>
      <c r="AO321" s="45" t="s">
        <v>1974</v>
      </c>
      <c r="AP321" s="44" t="s">
        <v>1975</v>
      </c>
      <c r="AQ321" s="43"/>
      <c r="AR321" s="42"/>
      <c r="AS321" s="43"/>
      <c r="AT321" s="42"/>
      <c r="AU321" s="43"/>
      <c r="AV321" s="44" t="s">
        <v>1976</v>
      </c>
      <c r="AW321" s="43"/>
      <c r="AX321" s="42"/>
      <c r="AY321" s="43"/>
      <c r="AZ321" s="42"/>
      <c r="BA321" s="43"/>
      <c r="BB321" s="42"/>
      <c r="BC321" s="43"/>
      <c r="BD321" s="42"/>
      <c r="BE321" s="43"/>
    </row>
    <row r="322" ht="36.75" customHeight="1">
      <c r="A322" s="28" t="s">
        <v>56</v>
      </c>
      <c r="B322" s="29" t="s">
        <v>1408</v>
      </c>
      <c r="C322" s="29"/>
      <c r="D322" s="28" t="s">
        <v>1977</v>
      </c>
      <c r="E322" s="34" t="s">
        <v>1978</v>
      </c>
      <c r="F322" s="31" t="str">
        <f t="shared" si="1"/>
        <v>Austellar</v>
      </c>
      <c r="G322" s="30"/>
      <c r="H322" s="30"/>
      <c r="I322" s="32"/>
      <c r="J322" s="33"/>
      <c r="K322" s="28">
        <v>42.0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167</v>
      </c>
      <c r="V322" s="29"/>
      <c r="W322" s="29"/>
      <c r="X322" s="29"/>
      <c r="Y322" s="29"/>
      <c r="Z322" s="29"/>
      <c r="AA322" s="37"/>
      <c r="AB322" s="29"/>
      <c r="AC322" s="31" t="str">
        <f t="array" ref="AC322">IFERROR(INDEX(params!$H:$H,MATCH($AB322,params!$G:$G,0)),"")</f>
        <v/>
      </c>
      <c r="AD322" s="51"/>
      <c r="AE322" s="32"/>
      <c r="AF322" s="29"/>
      <c r="AG322" s="4"/>
      <c r="AH322" s="4"/>
      <c r="AI322" s="31" t="str">
        <f t="shared" si="9"/>
        <v/>
      </c>
      <c r="AJ322" s="49" t="s">
        <v>1979</v>
      </c>
      <c r="AK322" s="41"/>
      <c r="AL322" s="42"/>
      <c r="AM322" s="43"/>
      <c r="AN322" s="44" t="s">
        <v>1980</v>
      </c>
      <c r="AO322" s="45" t="s">
        <v>1980</v>
      </c>
      <c r="AP322" s="44" t="s">
        <v>1981</v>
      </c>
      <c r="AQ322" s="43"/>
      <c r="AR322" s="42"/>
      <c r="AS322" s="43"/>
      <c r="AT322" s="42"/>
      <c r="AU322" s="43"/>
      <c r="AV322" s="44" t="s">
        <v>1982</v>
      </c>
      <c r="AW322" s="43"/>
      <c r="AX322" s="42"/>
      <c r="AY322" s="43"/>
      <c r="AZ322" s="42"/>
      <c r="BA322" s="43"/>
      <c r="BB322" s="42"/>
      <c r="BC322" s="43"/>
      <c r="BD322" s="42"/>
      <c r="BE322" s="43"/>
    </row>
    <row r="323" ht="36.75" hidden="1" customHeight="1">
      <c r="A323" s="28" t="s">
        <v>58</v>
      </c>
      <c r="B323" s="29" t="s">
        <v>1408</v>
      </c>
      <c r="C323" s="29"/>
      <c r="D323" s="28" t="s">
        <v>1656</v>
      </c>
      <c r="E323" s="30" t="s">
        <v>1983</v>
      </c>
      <c r="F323" s="31" t="str">
        <f t="shared" si="1"/>
        <v>Private Investor Beach</v>
      </c>
      <c r="G323" s="30"/>
      <c r="H323" s="30"/>
      <c r="I323" s="32"/>
      <c r="J323" s="33">
        <v>23.0</v>
      </c>
      <c r="K323" s="33"/>
      <c r="L323" s="29" t="s">
        <v>65</v>
      </c>
      <c r="M323" s="29" t="s">
        <v>112</v>
      </c>
      <c r="N323" s="29" t="s">
        <v>165</v>
      </c>
      <c r="O323" s="29" t="s">
        <v>165</v>
      </c>
      <c r="P323" s="31" t="str">
        <f t="array" ref="P323">IFERROR(INDEX(params!$H:$H,MATCH($M323,params!$G:$G,0)),"")&amp;IF(AND($M323&lt;&gt;"",$N323&lt;&gt;""),",","")&amp;IFERROR(INDEX(params!$H:$H,MATCH($N323,params!$G:$G,0)),"")&amp;IF(AND($N323&lt;&gt;"",$O323&lt;&gt;""),",","")&amp;IFERROR(INDEX(params!$H:$H,MATCH($O323,params!$G:$G,0)),"")</f>
        <v>9</v>
      </c>
      <c r="Q323" s="30"/>
      <c r="R323" s="35">
        <f t="shared" si="2"/>
        <v>0</v>
      </c>
      <c r="S323" s="36" t="s">
        <v>1535</v>
      </c>
      <c r="T323" s="47" t="s">
        <v>1984</v>
      </c>
      <c r="U323" s="29"/>
      <c r="V323" s="29"/>
      <c r="W323" s="29"/>
      <c r="X323" s="29"/>
      <c r="Y323" s="29"/>
      <c r="Z323" s="29"/>
      <c r="AA323" s="37"/>
      <c r="AB323" s="29"/>
      <c r="AC323" s="31" t="str">
        <f t="array" ref="AC323">IFERROR(INDEX(params!$H:$H,MATCH($AB323,params!$G:$G,0)),"")</f>
        <v/>
      </c>
      <c r="AD323" s="51"/>
      <c r="AE323" s="32"/>
      <c r="AF323" s="29"/>
      <c r="AG323" s="4"/>
      <c r="AH323" s="4"/>
      <c r="AI323" s="31" t="str">
        <f t="shared" ref="AI323:AI324" si="10">iferror(left(AF323&amp;if(AF323&lt;&gt;"",",","")&amp;AG323&amp;if(AG323&lt;&gt;"",",","")&amp;AH323&amp;if(AH323&lt;&gt;"",",",""),len(AF323&amp;if(AF323&lt;&gt;"",",","")&amp;AG323&amp;if(AG323&lt;&gt;"",",","")&amp;AH323&amp;if(AH323&lt;&gt;"",",",""))-1),"")</f>
        <v/>
      </c>
      <c r="AJ323" s="40" t="s">
        <v>1536</v>
      </c>
      <c r="AK323" s="41"/>
      <c r="AL323" s="42"/>
      <c r="AM323" s="43"/>
      <c r="AN323" s="42"/>
      <c r="AO323" s="43"/>
      <c r="AP323" s="42"/>
      <c r="AQ323" s="43"/>
      <c r="AR323" s="42"/>
      <c r="AS323" s="43"/>
      <c r="AT323" s="42"/>
      <c r="AU323" s="43"/>
      <c r="AV323" s="42"/>
      <c r="AW323" s="43"/>
      <c r="AX323" s="42"/>
      <c r="AY323" s="43"/>
      <c r="AZ323" s="42"/>
      <c r="BA323" s="43"/>
      <c r="BB323" s="42"/>
      <c r="BC323" s="43"/>
      <c r="BD323" s="42"/>
      <c r="BE323" s="43"/>
    </row>
    <row r="324" ht="36.75" hidden="1" customHeight="1">
      <c r="A324" s="28" t="s">
        <v>58</v>
      </c>
      <c r="B324" s="29" t="s">
        <v>1408</v>
      </c>
      <c r="C324" s="29"/>
      <c r="D324" s="28" t="s">
        <v>1656</v>
      </c>
      <c r="E324" s="30" t="s">
        <v>1985</v>
      </c>
      <c r="F324" s="31" t="str">
        <f t="shared" si="1"/>
        <v>Tourism (Game Boy Geek)</v>
      </c>
      <c r="G324" s="30" t="s">
        <v>820</v>
      </c>
      <c r="H324" s="30" t="s">
        <v>820</v>
      </c>
      <c r="I324" s="32"/>
      <c r="J324" s="33">
        <v>24.0</v>
      </c>
      <c r="K324" s="33"/>
      <c r="L324" s="29" t="s">
        <v>62</v>
      </c>
      <c r="M324" s="29" t="s">
        <v>98</v>
      </c>
      <c r="N324" s="29" t="s">
        <v>165</v>
      </c>
      <c r="O324" s="29" t="s">
        <v>165</v>
      </c>
      <c r="P324" s="31" t="str">
        <f t="array" ref="P324">IFERROR(INDEX(params!$H:$H,MATCH($M324,params!$G:$G,0)),"")&amp;IF(AND($M324&lt;&gt;"",$N324&lt;&gt;""),",","")&amp;IFERROR(INDEX(params!$H:$H,MATCH($N324,params!$G:$G,0)),"")&amp;IF(AND($N324&lt;&gt;"",$O324&lt;&gt;""),",","")&amp;IFERROR(INDEX(params!$H:$H,MATCH($O324,params!$G:$G,0)),"")</f>
        <v>4</v>
      </c>
      <c r="Q324" s="30"/>
      <c r="R324" s="35">
        <f t="shared" si="2"/>
        <v>0</v>
      </c>
      <c r="S324" s="36"/>
      <c r="T324" s="36" t="e">
        <v>#N/A</v>
      </c>
      <c r="U324" s="29"/>
      <c r="V324" s="29"/>
      <c r="W324" s="29"/>
      <c r="X324" s="29"/>
      <c r="Y324" s="29"/>
      <c r="Z324" s="29"/>
      <c r="AA324" s="37"/>
      <c r="AB324" s="29"/>
      <c r="AC324" s="31" t="str">
        <f t="array" ref="AC324">IFERROR(INDEX(params!$H:$H,MATCH($AB324,params!$G:$G,0)),"")</f>
        <v/>
      </c>
      <c r="AD324" s="51"/>
      <c r="AE324" s="32"/>
      <c r="AF324" s="29"/>
      <c r="AG324" s="4"/>
      <c r="AH324" s="4"/>
      <c r="AI324" s="31" t="str">
        <f t="shared" si="10"/>
        <v/>
      </c>
      <c r="AJ324" s="40" t="s">
        <v>1986</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56</v>
      </c>
      <c r="B325" s="29" t="s">
        <v>1408</v>
      </c>
      <c r="C325" s="29"/>
      <c r="D325" s="28"/>
      <c r="E325" s="34" t="s">
        <v>1987</v>
      </c>
      <c r="F325" s="31" t="str">
        <f t="shared" si="1"/>
        <v>The Next Step Initiative</v>
      </c>
      <c r="G325" s="30"/>
      <c r="H325" s="30"/>
      <c r="I325" s="32"/>
      <c r="J325" s="33"/>
      <c r="K325" s="33"/>
      <c r="L325" s="37" t="s">
        <v>66</v>
      </c>
      <c r="M325" s="37" t="s">
        <v>100</v>
      </c>
      <c r="N325" s="29"/>
      <c r="O325" s="29"/>
      <c r="P325" s="31" t="str">
        <f t="array" ref="P325">IFERROR(INDEX(params!$H:$H,MATCH($M325,params!$G:$G,0)),"")&amp;IF(AND($M325&lt;&gt;"",$N325&lt;&gt;""),",","")&amp;IFERROR(INDEX(params!$H:$H,MATCH($N325,params!$G:$G,0)),"")&amp;IF(AND($N325&lt;&gt;"",$O325&lt;&gt;""),",","")&amp;IFERROR(INDEX(params!$H:$H,MATCH($O325,params!$G:$G,0)),"")</f>
        <v>6</v>
      </c>
      <c r="Q325" s="30"/>
      <c r="R325" s="35">
        <f t="shared" si="2"/>
        <v>0</v>
      </c>
      <c r="S325" s="36"/>
      <c r="T325" s="36"/>
      <c r="U325" s="29"/>
      <c r="V325" s="29"/>
      <c r="W325" s="29"/>
      <c r="X325" s="29"/>
      <c r="Y325" s="29"/>
      <c r="Z325" s="29"/>
      <c r="AA325" s="37"/>
      <c r="AB325" s="29"/>
      <c r="AC325" s="31" t="str">
        <f t="array" ref="AC325">IFERROR(INDEX(params!$H:$H,MATCH($AB325,params!$G:$G,0)),"")</f>
        <v/>
      </c>
      <c r="AD325" s="51"/>
      <c r="AE325" s="32"/>
      <c r="AF325" s="29"/>
      <c r="AG325" s="4"/>
      <c r="AH325" s="4"/>
      <c r="AI325" s="31" t="str">
        <f t="shared" ref="AI325:AI330" si="11">IFERROR(LEFT(AF325&amp;IF(AF325&lt;&gt;"",",","")&amp;AG325&amp;IF(AG325&lt;&gt;"",",","")&amp;AH325&amp;IF(AH325&lt;&gt;"",",",""),LEN(AF325&amp;IF(AF325&lt;&gt;"",",","")&amp;AG325&amp;IF(AG325&lt;&gt;"",",","")&amp;AH325&amp;IF(AH325&lt;&gt;"",",",""))-1),"")</f>
        <v/>
      </c>
      <c r="AJ325" s="49" t="s">
        <v>1988</v>
      </c>
      <c r="AK325" s="41"/>
      <c r="AL325" s="42"/>
      <c r="AM325" s="43"/>
      <c r="AN325" s="44"/>
      <c r="AO325" s="43"/>
      <c r="AP325" s="44"/>
      <c r="AQ325" s="43"/>
      <c r="AR325" s="42"/>
      <c r="AS325" s="43"/>
      <c r="AT325" s="42"/>
      <c r="AU325" s="43"/>
      <c r="AV325" s="44"/>
      <c r="AW325" s="43"/>
      <c r="AX325" s="42"/>
      <c r="AY325" s="43"/>
      <c r="AZ325" s="42"/>
      <c r="BA325" s="43"/>
      <c r="BB325" s="42"/>
      <c r="BC325" s="43"/>
      <c r="BD325" s="42"/>
      <c r="BE325" s="43"/>
    </row>
    <row r="326" ht="120.0" customHeight="1">
      <c r="A326" s="28" t="s">
        <v>58</v>
      </c>
      <c r="B326" s="29" t="s">
        <v>1408</v>
      </c>
      <c r="C326" s="29"/>
      <c r="D326" s="33"/>
      <c r="E326" s="34" t="s">
        <v>1987</v>
      </c>
      <c r="F326" s="31" t="str">
        <f t="shared" si="1"/>
        <v>Romirra</v>
      </c>
      <c r="G326" s="30"/>
      <c r="H326" s="30"/>
      <c r="I326" s="32"/>
      <c r="J326" s="33"/>
      <c r="K326" s="33"/>
      <c r="L326" s="37" t="s">
        <v>66</v>
      </c>
      <c r="M326" s="37" t="s">
        <v>78</v>
      </c>
      <c r="N326" s="29"/>
      <c r="O326" s="29"/>
      <c r="P326" s="31" t="str">
        <f t="array" ref="P326">IFERROR(INDEX(params!$H:$H,MATCH($M326,params!$G:$G,0)),"")&amp;IF(AND($M326&lt;&gt;"",$N326&lt;&gt;""),",","")&amp;IFERROR(INDEX(params!$H:$H,MATCH($N326,params!$G:$G,0)),"")&amp;IF(AND($N326&lt;&gt;"",$O326&lt;&gt;""),",","")&amp;IFERROR(INDEX(params!$H:$H,MATCH($O326,params!$G:$G,0)),"")</f>
        <v>0</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si="11"/>
        <v/>
      </c>
      <c r="AJ326" s="49" t="s">
        <v>1989</v>
      </c>
      <c r="AK326" s="41"/>
      <c r="AL326" s="42"/>
      <c r="AM326" s="43"/>
      <c r="AN326" s="42"/>
      <c r="AO326" s="43"/>
      <c r="AP326" s="42"/>
      <c r="AQ326" s="43"/>
      <c r="AR326" s="42"/>
      <c r="AS326" s="43"/>
      <c r="AT326" s="42"/>
      <c r="AU326" s="43"/>
      <c r="AV326" s="42"/>
      <c r="AW326" s="43"/>
      <c r="AX326" s="42"/>
      <c r="AY326" s="43"/>
      <c r="AZ326" s="42"/>
      <c r="BA326" s="43"/>
      <c r="BB326" s="42"/>
      <c r="BC326" s="43"/>
      <c r="BD326" s="42"/>
      <c r="BE326" s="43"/>
    </row>
    <row r="327" ht="42.0" customHeight="1">
      <c r="A327" s="28" t="s">
        <v>53</v>
      </c>
      <c r="B327" s="37" t="s">
        <v>1990</v>
      </c>
      <c r="C327" s="37"/>
      <c r="D327" s="33"/>
      <c r="E327" s="30" t="s">
        <v>1991</v>
      </c>
      <c r="F327" s="31" t="str">
        <f t="shared" si="1"/>
        <v>Point Luna</v>
      </c>
      <c r="G327" s="30"/>
      <c r="H327" s="30"/>
      <c r="I327" s="32"/>
      <c r="J327" s="33"/>
      <c r="K327" s="28">
        <v>32.0</v>
      </c>
      <c r="L327" s="37" t="s">
        <v>66</v>
      </c>
      <c r="M327" s="29" t="s">
        <v>98</v>
      </c>
      <c r="N327" s="29" t="s">
        <v>83</v>
      </c>
      <c r="O327" s="29"/>
      <c r="P327" s="31" t="str">
        <f t="array" ref="P327">IFERROR(INDEX(params!$H:$H,MATCH($M327,params!$G:$G,0)),"")&amp;IF(AND($M327&lt;&gt;"",$N327&lt;&gt;""),",","")&amp;IFERROR(INDEX(params!$H:$H,MATCH($N327,params!$G:$G,0)),"")&amp;IF(AND($N327&lt;&gt;"",$O327&lt;&gt;""),",","")&amp;IFERROR(INDEX(params!$H:$H,MATCH($O327,params!$G:$G,0)),"")</f>
        <v>4,1</v>
      </c>
      <c r="Q327" s="30"/>
      <c r="R327" s="35">
        <f t="shared" si="2"/>
        <v>0</v>
      </c>
      <c r="S327" s="36"/>
      <c r="T327" s="36"/>
      <c r="U327" s="29" t="s">
        <v>864</v>
      </c>
      <c r="V327" s="29"/>
      <c r="W327" s="29" t="s">
        <v>167</v>
      </c>
      <c r="X327" s="29"/>
      <c r="Y327" s="29"/>
      <c r="Z327" s="29"/>
      <c r="AA327" s="37"/>
      <c r="AB327" s="29"/>
      <c r="AC327" s="31" t="str">
        <f t="array" ref="AC327">IFERROR(INDEX(params!$H:$H,MATCH($AB327,params!$G:$G,0)),"")</f>
        <v/>
      </c>
      <c r="AD327" s="51"/>
      <c r="AE327" s="32"/>
      <c r="AF327" s="29"/>
      <c r="AG327" s="4"/>
      <c r="AH327" s="4"/>
      <c r="AI327" s="31" t="str">
        <f t="shared" si="11"/>
        <v/>
      </c>
      <c r="AJ327" s="40" t="s">
        <v>1992</v>
      </c>
      <c r="AK327" s="41" t="s">
        <v>1992</v>
      </c>
      <c r="AL327" s="42"/>
      <c r="AM327" s="43"/>
      <c r="AN327" s="42" t="s">
        <v>873</v>
      </c>
      <c r="AO327" s="43" t="s">
        <v>873</v>
      </c>
      <c r="AP327" s="44" t="s">
        <v>1993</v>
      </c>
      <c r="AQ327" s="43" t="s">
        <v>1341</v>
      </c>
      <c r="AR327" s="44" t="s">
        <v>1994</v>
      </c>
      <c r="AS327" s="45" t="s">
        <v>1994</v>
      </c>
      <c r="AT327" s="44" t="s">
        <v>1995</v>
      </c>
      <c r="AU327" s="43" t="s">
        <v>1996</v>
      </c>
      <c r="AV327" s="42"/>
      <c r="AW327" s="43"/>
      <c r="AX327" s="42"/>
      <c r="AY327" s="43"/>
      <c r="AZ327" s="42"/>
      <c r="BA327" s="43"/>
      <c r="BB327" s="42"/>
      <c r="BC327" s="43"/>
      <c r="BD327" s="42"/>
      <c r="BE327" s="43"/>
    </row>
    <row r="328" ht="42.0" customHeight="1">
      <c r="A328" s="28" t="s">
        <v>68</v>
      </c>
      <c r="B328" s="37" t="s">
        <v>1990</v>
      </c>
      <c r="C328" s="37"/>
      <c r="D328" s="33"/>
      <c r="E328" s="34" t="s">
        <v>1997</v>
      </c>
      <c r="F328" s="31" t="str">
        <f t="shared" si="1"/>
        <v>Pushnik hacker alliance</v>
      </c>
      <c r="G328" s="30"/>
      <c r="H328" s="30"/>
      <c r="I328" s="32"/>
      <c r="J328" s="33"/>
      <c r="K328" s="28">
        <v>25.0</v>
      </c>
      <c r="L328" s="37" t="s">
        <v>66</v>
      </c>
      <c r="M328" s="37" t="s">
        <v>78</v>
      </c>
      <c r="N328" s="29"/>
      <c r="O328" s="29"/>
      <c r="P328" s="31" t="str">
        <f t="array" ref="P328">IFERROR(INDEX(params!$H:$H,MATCH($M328,params!$G:$G,0)),"")&amp;IF(AND($M328&lt;&gt;"",$N328&lt;&gt;""),",","")&amp;IFERROR(INDEX(params!$H:$H,MATCH($N328,params!$G:$G,0)),"")&amp;IF(AND($N328&lt;&gt;"",$O328&lt;&gt;""),",","")&amp;IFERROR(INDEX(params!$H:$H,MATCH($O328,params!$G:$G,0)),"")</f>
        <v>0</v>
      </c>
      <c r="Q328" s="30"/>
      <c r="R328" s="35">
        <f t="shared" si="2"/>
        <v>0</v>
      </c>
      <c r="S328" s="36"/>
      <c r="T328" s="47"/>
      <c r="U328" s="37" t="s">
        <v>864</v>
      </c>
      <c r="V328" s="29"/>
      <c r="W328" s="37" t="s">
        <v>167</v>
      </c>
      <c r="X328" s="29"/>
      <c r="Y328" s="29"/>
      <c r="Z328" s="29"/>
      <c r="AA328" s="37"/>
      <c r="AB328" s="29"/>
      <c r="AC328" s="31" t="str">
        <f t="array" ref="AC328">IFERROR(INDEX(params!$H:$H,MATCH($AB328,params!$G:$G,0)),"")</f>
        <v/>
      </c>
      <c r="AD328" s="51"/>
      <c r="AE328" s="32"/>
      <c r="AF328" s="29"/>
      <c r="AG328" s="4"/>
      <c r="AH328" s="4"/>
      <c r="AI328" s="31" t="str">
        <f t="shared" si="11"/>
        <v/>
      </c>
      <c r="AJ328" s="49" t="s">
        <v>1998</v>
      </c>
      <c r="AK328" s="41"/>
      <c r="AL328" s="42"/>
      <c r="AM328" s="43"/>
      <c r="AN328" s="44" t="s">
        <v>981</v>
      </c>
      <c r="AO328" s="45" t="s">
        <v>981</v>
      </c>
      <c r="AP328" s="44" t="s">
        <v>1999</v>
      </c>
      <c r="AQ328" s="43"/>
      <c r="AR328" s="44" t="s">
        <v>2000</v>
      </c>
      <c r="AS328" s="43"/>
      <c r="AT328" s="44" t="s">
        <v>2001</v>
      </c>
      <c r="AU328" s="43"/>
      <c r="AV328" s="44"/>
      <c r="AW328" s="43"/>
      <c r="AX328" s="42"/>
      <c r="AY328" s="43"/>
      <c r="AZ328" s="42"/>
      <c r="BA328" s="43"/>
      <c r="BB328" s="42"/>
      <c r="BC328" s="43"/>
      <c r="BD328" s="42"/>
      <c r="BE328" s="43"/>
    </row>
    <row r="329" ht="42.0" customHeight="1">
      <c r="A329" s="28" t="s">
        <v>68</v>
      </c>
      <c r="B329" s="37" t="s">
        <v>1990</v>
      </c>
      <c r="C329" s="37"/>
      <c r="D329" s="33"/>
      <c r="E329" s="34" t="s">
        <v>2002</v>
      </c>
      <c r="F329" s="31" t="str">
        <f t="shared" si="1"/>
        <v>CLM - The hesitant hive mind</v>
      </c>
      <c r="G329" s="30"/>
      <c r="H329" s="30"/>
      <c r="I329" s="32"/>
      <c r="J329" s="33"/>
      <c r="K329" s="28">
        <v>10.0</v>
      </c>
      <c r="L329" s="37" t="s">
        <v>66</v>
      </c>
      <c r="M329" s="37" t="s">
        <v>87</v>
      </c>
      <c r="N329" s="37"/>
      <c r="O329" s="29"/>
      <c r="P329" s="31" t="str">
        <f t="array" ref="P329">IFERROR(INDEX(params!$H:$H,MATCH($M329,params!$G:$G,0)),"")&amp;IF(AND($M329&lt;&gt;"",$N329&lt;&gt;""),",","")&amp;IFERROR(INDEX(params!$H:$H,MATCH($N329,params!$G:$G,0)),"")&amp;IF(AND($N329&lt;&gt;"",$O329&lt;&gt;""),",","")&amp;IFERROR(INDEX(params!$H:$H,MATCH($O329,params!$G:$G,0)),"")</f>
        <v>2</v>
      </c>
      <c r="Q329" s="30"/>
      <c r="R329" s="35">
        <f t="shared" si="2"/>
        <v>0</v>
      </c>
      <c r="S329" s="36"/>
      <c r="T329" s="47"/>
      <c r="U329" s="37" t="s">
        <v>167</v>
      </c>
      <c r="V329" s="29"/>
      <c r="W329" s="37" t="s">
        <v>179</v>
      </c>
      <c r="X329" s="29"/>
      <c r="Y329" s="29"/>
      <c r="Z329" s="29"/>
      <c r="AA329" s="37"/>
      <c r="AB329" s="29"/>
      <c r="AC329" s="31" t="str">
        <f t="array" ref="AC329">IFERROR(INDEX(params!$H:$H,MATCH($AB329,params!$G:$G,0)),"")</f>
        <v/>
      </c>
      <c r="AD329" s="51"/>
      <c r="AE329" s="32"/>
      <c r="AF329" s="37" t="s">
        <v>87</v>
      </c>
      <c r="AG329" s="4"/>
      <c r="AH329" s="4"/>
      <c r="AI329" s="31" t="str">
        <f t="shared" si="11"/>
        <v>science</v>
      </c>
      <c r="AJ329" s="49" t="s">
        <v>2003</v>
      </c>
      <c r="AK329" s="41"/>
      <c r="AL329" s="42"/>
      <c r="AM329" s="43"/>
      <c r="AN329" s="44" t="s">
        <v>2004</v>
      </c>
      <c r="AO329" s="45" t="s">
        <v>2004</v>
      </c>
      <c r="AP329" s="44" t="s">
        <v>2005</v>
      </c>
      <c r="AQ329" s="43"/>
      <c r="AR329" s="44" t="s">
        <v>2006</v>
      </c>
      <c r="AS329" s="43"/>
      <c r="AT329" s="44" t="s">
        <v>2007</v>
      </c>
      <c r="AU329" s="43"/>
      <c r="AV329" s="44" t="s">
        <v>1421</v>
      </c>
      <c r="AW329" s="43"/>
      <c r="AX329" s="42"/>
      <c r="AY329" s="43"/>
      <c r="AZ329" s="42"/>
      <c r="BA329" s="43"/>
      <c r="BB329" s="42"/>
      <c r="BC329" s="43"/>
      <c r="BD329" s="42"/>
      <c r="BE329" s="43"/>
    </row>
    <row r="330" ht="42.0" customHeight="1">
      <c r="A330" s="28" t="s">
        <v>55</v>
      </c>
      <c r="B330" s="37" t="s">
        <v>1990</v>
      </c>
      <c r="C330" s="37"/>
      <c r="D330" s="33"/>
      <c r="E330" s="34" t="s">
        <v>2008</v>
      </c>
      <c r="F330" s="31" t="str">
        <f t="shared" si="1"/>
        <v>Ringcom</v>
      </c>
      <c r="G330" s="30"/>
      <c r="H330" s="30"/>
      <c r="I330" s="32"/>
      <c r="J330" s="33"/>
      <c r="K330" s="28">
        <v>38.0</v>
      </c>
      <c r="L330" s="37" t="s">
        <v>66</v>
      </c>
      <c r="M330" s="37" t="s">
        <v>101</v>
      </c>
      <c r="N330" s="37"/>
      <c r="O330" s="29"/>
      <c r="P330" s="31" t="str">
        <f t="array" ref="P330">IFERROR(INDEX(params!$H:$H,MATCH($M330,params!$G:$G,0)),"")&amp;IF(AND($M330&lt;&gt;"",$N330&lt;&gt;""),",","")&amp;IFERROR(INDEX(params!$H:$H,MATCH($N330,params!$G:$G,0)),"")&amp;IF(AND($N330&lt;&gt;"",$O330&lt;&gt;""),",","")&amp;IFERROR(INDEX(params!$H:$H,MATCH($O330,params!$G:$G,0)),"")</f>
        <v>5</v>
      </c>
      <c r="Q330" s="30"/>
      <c r="R330" s="35">
        <f t="shared" si="2"/>
        <v>0</v>
      </c>
      <c r="S330" s="36"/>
      <c r="T330" s="47"/>
      <c r="U330" s="37" t="s">
        <v>1019</v>
      </c>
      <c r="V330" s="29"/>
      <c r="W330" s="37"/>
      <c r="X330" s="29"/>
      <c r="Y330" s="29"/>
      <c r="Z330" s="29"/>
      <c r="AA330" s="37"/>
      <c r="AB330" s="29"/>
      <c r="AC330" s="31" t="str">
        <f t="array" ref="AC330">IFERROR(INDEX(params!$H:$H,MATCH($AB330,params!$G:$G,0)),"")</f>
        <v/>
      </c>
      <c r="AD330" s="51"/>
      <c r="AE330" s="32"/>
      <c r="AF330" s="37"/>
      <c r="AG330" s="4"/>
      <c r="AH330" s="4"/>
      <c r="AI330" s="31" t="str">
        <f t="shared" si="11"/>
        <v/>
      </c>
      <c r="AJ330" s="49" t="s">
        <v>2009</v>
      </c>
      <c r="AK330" s="41"/>
      <c r="AL330" s="42"/>
      <c r="AM330" s="43"/>
      <c r="AN330" s="44" t="s">
        <v>2010</v>
      </c>
      <c r="AO330" s="45" t="s">
        <v>2010</v>
      </c>
      <c r="AP330" s="44" t="s">
        <v>2011</v>
      </c>
      <c r="AQ330" s="43"/>
      <c r="AR330" s="44"/>
      <c r="AS330" s="43"/>
      <c r="AT330" s="44"/>
      <c r="AU330" s="43"/>
      <c r="AV330" s="44" t="s">
        <v>2012</v>
      </c>
      <c r="AW330" s="43"/>
      <c r="AX330" s="42"/>
      <c r="AY330" s="43"/>
      <c r="AZ330" s="42"/>
      <c r="BA330" s="43"/>
      <c r="BB330" s="42"/>
      <c r="BC330" s="43"/>
      <c r="BD330" s="42"/>
      <c r="BE330" s="43"/>
    </row>
    <row r="331" ht="15.75" hidden="1" customHeight="1">
      <c r="A331" s="28" t="s">
        <v>55</v>
      </c>
      <c r="B331" s="37" t="s">
        <v>1990</v>
      </c>
      <c r="C331" s="37"/>
      <c r="D331" s="28"/>
      <c r="E331" s="34" t="s">
        <v>2013</v>
      </c>
      <c r="F331" s="31" t="str">
        <f t="shared" si="1"/>
        <v>Solar Logistics</v>
      </c>
      <c r="G331" s="30"/>
      <c r="H331" s="30"/>
      <c r="I331" s="32"/>
      <c r="J331" s="28">
        <v>20.0</v>
      </c>
      <c r="K331" s="33"/>
      <c r="L331" s="37" t="s">
        <v>64</v>
      </c>
      <c r="M331" s="37" t="s">
        <v>98</v>
      </c>
      <c r="N331" s="37" t="s">
        <v>83</v>
      </c>
      <c r="O331" s="29" t="s">
        <v>165</v>
      </c>
      <c r="P331" s="31" t="str">
        <f t="array" ref="P331">IFERROR(INDEX(params!$H:$H,MATCH($M331,params!$G:$G,0)),"")&amp;IF(AND($M331&lt;&gt;"",$N331&lt;&gt;""),",","")&amp;IFERROR(INDEX(params!$H:$H,MATCH($N331,params!$G:$G,0)),"")&amp;IF(AND($N331&lt;&gt;"",$O331&lt;&gt;""),",","")&amp;IFERROR(INDEX(params!$H:$H,MATCH($O331,params!$G:$G,0)),"")</f>
        <v>4,1</v>
      </c>
      <c r="Q331" s="34">
        <v>2.0</v>
      </c>
      <c r="R331" s="35">
        <f t="shared" si="2"/>
        <v>0</v>
      </c>
      <c r="S331" s="36"/>
      <c r="T331" s="47"/>
      <c r="U331" s="37" t="s">
        <v>167</v>
      </c>
      <c r="V331" s="29"/>
      <c r="W331" s="37"/>
      <c r="X331" s="29"/>
      <c r="Y331" s="29"/>
      <c r="Z331" s="29"/>
      <c r="AA331" s="37"/>
      <c r="AB331" s="29"/>
      <c r="AC331" s="31" t="str">
        <f t="array" ref="AC331">IFERROR(INDEX(params!$H:$H,MATCH($AB331,params!$G:$G,0)),"")</f>
        <v/>
      </c>
      <c r="AD331" s="38"/>
      <c r="AE331" s="32"/>
      <c r="AF331" s="29"/>
      <c r="AG331" s="4"/>
      <c r="AH331" s="4"/>
      <c r="AI331" s="31" t="str">
        <f t="shared" ref="AI331:AI334" si="12">iferror(left(AF331&amp;if(AF331&lt;&gt;"",",","")&amp;AG331&amp;if(AG331&lt;&gt;"",",","")&amp;AH331&amp;if(AH331&lt;&gt;"",",",""),len(AF331&amp;if(AF331&lt;&gt;"",",","")&amp;AG331&amp;if(AG331&lt;&gt;"",",","")&amp;AH331&amp;if(AH331&lt;&gt;"",",",""))-1),"")</f>
        <v/>
      </c>
      <c r="AJ331" s="49" t="s">
        <v>2014</v>
      </c>
      <c r="AK331" s="41"/>
      <c r="AL331" s="42"/>
      <c r="AM331" s="43"/>
      <c r="AN331" s="44" t="s">
        <v>2015</v>
      </c>
      <c r="AO331" s="45" t="s">
        <v>2015</v>
      </c>
      <c r="AP331" s="44" t="s">
        <v>2016</v>
      </c>
      <c r="AQ331" s="43"/>
      <c r="AR331" s="44" t="s">
        <v>873</v>
      </c>
      <c r="AS331" s="43"/>
      <c r="AT331" s="44" t="s">
        <v>874</v>
      </c>
      <c r="AU331" s="43"/>
      <c r="AV331" s="44"/>
      <c r="AW331" s="43"/>
      <c r="AX331" s="44"/>
      <c r="AY331" s="43"/>
      <c r="AZ331" s="44"/>
      <c r="BA331" s="43"/>
      <c r="BB331" s="42"/>
      <c r="BC331" s="43"/>
      <c r="BD331" s="42"/>
      <c r="BE331" s="43"/>
    </row>
    <row r="332" ht="15.75" hidden="1" customHeight="1">
      <c r="A332" s="28" t="s">
        <v>55</v>
      </c>
      <c r="B332" s="37" t="s">
        <v>1990</v>
      </c>
      <c r="C332" s="37"/>
      <c r="D332" s="28"/>
      <c r="E332" s="34" t="s">
        <v>2017</v>
      </c>
      <c r="F332" s="31" t="str">
        <f t="shared" si="1"/>
        <v>Topsoils Contract</v>
      </c>
      <c r="G332" s="30"/>
      <c r="H332" s="30"/>
      <c r="I332" s="32"/>
      <c r="J332" s="28">
        <v>9.0</v>
      </c>
      <c r="K332" s="33"/>
      <c r="L332" s="37" t="s">
        <v>64</v>
      </c>
      <c r="M332" s="37" t="s">
        <v>98</v>
      </c>
      <c r="N332" s="37" t="s">
        <v>97</v>
      </c>
      <c r="O332" s="29" t="s">
        <v>165</v>
      </c>
      <c r="P332" s="31" t="str">
        <f t="array" ref="P332">IFERROR(INDEX(params!$H:$H,MATCH($M332,params!$G:$G,0)),"")&amp;IF(AND($M332&lt;&gt;"",$N332&lt;&gt;""),",","")&amp;IFERROR(INDEX(params!$H:$H,MATCH($N332,params!$G:$G,0)),"")&amp;IF(AND($N332&lt;&gt;"",$O332&lt;&gt;""),",","")&amp;IFERROR(INDEX(params!$H:$H,MATCH($O332,params!$G:$G,0)),"")</f>
        <v>4,8</v>
      </c>
      <c r="Q332" s="30"/>
      <c r="R332" s="35">
        <f t="shared" si="2"/>
        <v>0</v>
      </c>
      <c r="S332" s="36"/>
      <c r="T332" s="47"/>
      <c r="U332" s="37" t="s">
        <v>167</v>
      </c>
      <c r="V332" s="29"/>
      <c r="W332" s="29"/>
      <c r="X332" s="29"/>
      <c r="Y332" s="29"/>
      <c r="Z332" s="29"/>
      <c r="AA332" s="37"/>
      <c r="AB332" s="29"/>
      <c r="AC332" s="31" t="str">
        <f t="array" ref="AC332">IFERROR(INDEX(params!$H:$H,MATCH($AB332,params!$G:$G,0)),"")</f>
        <v/>
      </c>
      <c r="AD332" s="38"/>
      <c r="AE332" s="32"/>
      <c r="AF332" s="29"/>
      <c r="AG332" s="4"/>
      <c r="AH332" s="4"/>
      <c r="AI332" s="31" t="str">
        <f t="shared" si="12"/>
        <v/>
      </c>
      <c r="AJ332" s="49" t="s">
        <v>2018</v>
      </c>
      <c r="AK332" s="41"/>
      <c r="AL332" s="42"/>
      <c r="AM332" s="43"/>
      <c r="AN332" s="44" t="s">
        <v>2019</v>
      </c>
      <c r="AO332" s="45" t="s">
        <v>2019</v>
      </c>
      <c r="AP332" s="44" t="s">
        <v>2020</v>
      </c>
      <c r="AQ332" s="43"/>
      <c r="AR332" s="42"/>
      <c r="AS332" s="43"/>
      <c r="AT332" s="42"/>
      <c r="AU332" s="43"/>
      <c r="AV332" s="44" t="s">
        <v>394</v>
      </c>
      <c r="AW332" s="43"/>
      <c r="AX332" s="44"/>
      <c r="AY332" s="43"/>
      <c r="AZ332" s="44"/>
      <c r="BA332" s="43"/>
      <c r="BB332" s="42"/>
      <c r="BC332" s="43"/>
      <c r="BD332" s="42"/>
      <c r="BE332" s="43"/>
    </row>
    <row r="333" ht="15.75" hidden="1" customHeight="1">
      <c r="A333" s="28" t="s">
        <v>55</v>
      </c>
      <c r="B333" s="37" t="s">
        <v>1990</v>
      </c>
      <c r="C333" s="37"/>
      <c r="D333" s="28"/>
      <c r="E333" s="34" t="s">
        <v>2021</v>
      </c>
      <c r="F333" s="31" t="str">
        <f t="shared" si="1"/>
        <v>Meat Industry</v>
      </c>
      <c r="G333" s="30"/>
      <c r="H333" s="30"/>
      <c r="I333" s="32"/>
      <c r="J333" s="28">
        <v>5.0</v>
      </c>
      <c r="K333" s="33"/>
      <c r="L333" s="37" t="s">
        <v>62</v>
      </c>
      <c r="M333" s="37" t="s">
        <v>78</v>
      </c>
      <c r="N333" s="29" t="s">
        <v>165</v>
      </c>
      <c r="O333" s="29" t="s">
        <v>165</v>
      </c>
      <c r="P333" s="31" t="str">
        <f t="array" ref="P333">IFERROR(INDEX(params!$H:$H,MATCH($M333,params!$G:$G,0)),"")&amp;IF(AND($M333&lt;&gt;"",$N333&lt;&gt;""),",","")&amp;IFERROR(INDEX(params!$H:$H,MATCH($N333,params!$G:$G,0)),"")&amp;IF(AND($N333&lt;&gt;"",$O333&lt;&gt;""),",","")&amp;IFERROR(INDEX(params!$H:$H,MATCH($O333,params!$G:$G,0)),"")</f>
        <v>0</v>
      </c>
      <c r="Q333" s="30"/>
      <c r="R333" s="35">
        <f t="shared" si="2"/>
        <v>0</v>
      </c>
      <c r="S333" s="36"/>
      <c r="T333" s="47"/>
      <c r="U333" s="37" t="s">
        <v>822</v>
      </c>
      <c r="V333" s="29"/>
      <c r="W333" s="29"/>
      <c r="X333" s="29"/>
      <c r="Y333" s="29"/>
      <c r="Z333" s="29"/>
      <c r="AA333" s="37"/>
      <c r="AB333" s="29"/>
      <c r="AC333" s="31" t="str">
        <f t="array" ref="AC333">IFERROR(INDEX(params!$H:$H,MATCH($AB333,params!$G:$G,0)),"")</f>
        <v/>
      </c>
      <c r="AD333" s="38"/>
      <c r="AE333" s="32"/>
      <c r="AF333" s="29"/>
      <c r="AG333" s="4"/>
      <c r="AH333" s="4"/>
      <c r="AI333" s="31" t="str">
        <f t="shared" si="12"/>
        <v/>
      </c>
      <c r="AJ333" s="49" t="s">
        <v>2022</v>
      </c>
      <c r="AK333" s="41"/>
      <c r="AL333" s="42"/>
      <c r="AM333" s="43"/>
      <c r="AN333" s="44" t="s">
        <v>2023</v>
      </c>
      <c r="AO333" s="45" t="s">
        <v>2023</v>
      </c>
      <c r="AP333" s="44" t="s">
        <v>2024</v>
      </c>
      <c r="AQ333" s="43"/>
      <c r="AR333" s="42"/>
      <c r="AS333" s="43"/>
      <c r="AT333" s="42"/>
      <c r="AU333" s="43"/>
      <c r="AV333" s="44"/>
      <c r="AW333" s="43"/>
      <c r="AX333" s="44"/>
      <c r="AY333" s="43"/>
      <c r="AZ333" s="44"/>
      <c r="BA333" s="43"/>
      <c r="BB333" s="42"/>
      <c r="BC333" s="43"/>
      <c r="BD333" s="42"/>
      <c r="BE333" s="43"/>
    </row>
    <row r="334" ht="15.75" hidden="1" customHeight="1">
      <c r="A334" s="28" t="s">
        <v>55</v>
      </c>
      <c r="B334" s="37" t="s">
        <v>1990</v>
      </c>
      <c r="C334" s="37"/>
      <c r="D334" s="28"/>
      <c r="E334" s="34" t="s">
        <v>2025</v>
      </c>
      <c r="F334" s="31" t="str">
        <f t="shared" si="1"/>
        <v>Rego Plastics</v>
      </c>
      <c r="G334" s="30"/>
      <c r="H334" s="30"/>
      <c r="I334" s="32"/>
      <c r="J334" s="28">
        <v>10.0</v>
      </c>
      <c r="K334" s="33"/>
      <c r="L334" s="37" t="s">
        <v>64</v>
      </c>
      <c r="M334" s="37" t="s">
        <v>78</v>
      </c>
      <c r="N334" s="29" t="s">
        <v>165</v>
      </c>
      <c r="O334" s="29" t="s">
        <v>165</v>
      </c>
      <c r="P334" s="31" t="str">
        <f t="array" ref="P334">IFERROR(INDEX(params!$H:$H,MATCH($M334,params!$G:$G,0)),"")&amp;IF(AND($M334&lt;&gt;"",$N334&lt;&gt;""),",","")&amp;IFERROR(INDEX(params!$H:$H,MATCH($N334,params!$G:$G,0)),"")&amp;IF(AND($N334&lt;&gt;"",$O334&lt;&gt;""),",","")&amp;IFERROR(INDEX(params!$H:$H,MATCH($O334,params!$G:$G,0)),"")</f>
        <v>0</v>
      </c>
      <c r="Q334" s="34">
        <v>1.0</v>
      </c>
      <c r="R334" s="35">
        <f t="shared" si="2"/>
        <v>0</v>
      </c>
      <c r="S334" s="36"/>
      <c r="T334" s="47"/>
      <c r="U334" s="37" t="s">
        <v>167</v>
      </c>
      <c r="V334" s="29"/>
      <c r="W334" s="29"/>
      <c r="X334" s="29"/>
      <c r="Y334" s="29"/>
      <c r="Z334" s="29"/>
      <c r="AA334" s="37"/>
      <c r="AB334" s="29"/>
      <c r="AC334" s="31" t="str">
        <f t="array" ref="AC334">IFERROR(INDEX(params!$H:$H,MATCH($AB334,params!$G:$G,0)),"")</f>
        <v/>
      </c>
      <c r="AD334" s="38"/>
      <c r="AE334" s="32"/>
      <c r="AF334" s="29"/>
      <c r="AG334" s="4"/>
      <c r="AH334" s="4"/>
      <c r="AI334" s="31" t="str">
        <f t="shared" si="12"/>
        <v/>
      </c>
      <c r="AJ334" s="49" t="s">
        <v>2026</v>
      </c>
      <c r="AK334" s="41"/>
      <c r="AL334" s="42"/>
      <c r="AM334" s="43"/>
      <c r="AN334" s="44" t="s">
        <v>2027</v>
      </c>
      <c r="AO334" s="45" t="s">
        <v>2027</v>
      </c>
      <c r="AP334" s="44" t="s">
        <v>2028</v>
      </c>
      <c r="AQ334" s="43"/>
      <c r="AR334" s="42"/>
      <c r="AS334" s="43"/>
      <c r="AT334" s="42"/>
      <c r="AU334" s="43"/>
      <c r="AV334" s="44"/>
      <c r="AW334" s="43"/>
      <c r="AX334" s="44"/>
      <c r="AY334" s="43"/>
      <c r="AZ334" s="44"/>
      <c r="BA334" s="43"/>
      <c r="BB334" s="42"/>
      <c r="BC334" s="43"/>
      <c r="BD334" s="42"/>
      <c r="BE334" s="43"/>
    </row>
    <row r="335" ht="15.75" hidden="1" customHeight="1">
      <c r="A335" s="28" t="s">
        <v>55</v>
      </c>
      <c r="B335" s="37" t="s">
        <v>1990</v>
      </c>
      <c r="C335" s="37"/>
      <c r="D335" s="28"/>
      <c r="E335" s="34" t="s">
        <v>2029</v>
      </c>
      <c r="F335" s="31" t="str">
        <f t="shared" si="1"/>
        <v>Mercurian Alloys</v>
      </c>
      <c r="G335" s="30"/>
      <c r="H335" s="30"/>
      <c r="I335" s="32"/>
      <c r="J335" s="28">
        <v>3.0</v>
      </c>
      <c r="K335" s="33"/>
      <c r="L335" s="37" t="s">
        <v>64</v>
      </c>
      <c r="M335" s="37" t="s">
        <v>83</v>
      </c>
      <c r="N335" s="29" t="s">
        <v>165</v>
      </c>
      <c r="O335" s="29" t="s">
        <v>165</v>
      </c>
      <c r="P335" s="31" t="str">
        <f t="array" ref="P335">IFERROR(INDEX(params!$H:$H,MATCH($M335,params!$G:$G,0)),"")&amp;IF(AND($M335&lt;&gt;"",$N335&lt;&gt;""),",","")&amp;IFERROR(INDEX(params!$H:$H,MATCH($N335,params!$G:$G,0)),"")&amp;IF(AND($N335&lt;&gt;"",$O335&lt;&gt;""),",","")&amp;IFERROR(INDEX(params!$H:$H,MATCH($O335,params!$G:$G,0)),"")</f>
        <v>1</v>
      </c>
      <c r="Q335" s="30"/>
      <c r="R335" s="35">
        <f t="shared" si="2"/>
        <v>0</v>
      </c>
      <c r="S335" s="36"/>
      <c r="T335" s="47"/>
      <c r="U335" s="37" t="s">
        <v>167</v>
      </c>
      <c r="V335" s="29"/>
      <c r="W335" s="29"/>
      <c r="X335" s="29"/>
      <c r="Y335" s="37" t="s">
        <v>188</v>
      </c>
      <c r="Z335" s="37"/>
      <c r="AA335" s="37"/>
      <c r="AB335" s="37"/>
      <c r="AC335" s="31"/>
      <c r="AD335" s="38"/>
      <c r="AE335" s="48"/>
      <c r="AF335" s="29"/>
      <c r="AG335" s="4"/>
      <c r="AH335" s="4"/>
      <c r="AI335" s="31"/>
      <c r="AJ335" s="49" t="s">
        <v>2030</v>
      </c>
      <c r="AK335" s="41"/>
      <c r="AL335" s="42"/>
      <c r="AM335" s="43"/>
      <c r="AN335" s="44" t="s">
        <v>2031</v>
      </c>
      <c r="AO335" s="45" t="s">
        <v>2031</v>
      </c>
      <c r="AP335" s="44" t="s">
        <v>2032</v>
      </c>
      <c r="AQ335" s="43"/>
      <c r="AR335" s="42"/>
      <c r="AS335" s="43"/>
      <c r="AT335" s="42"/>
      <c r="AU335" s="43"/>
      <c r="AV335" s="44"/>
      <c r="AW335" s="43"/>
      <c r="AX335" s="44" t="s">
        <v>657</v>
      </c>
      <c r="AY335" s="43"/>
      <c r="AZ335" s="44" t="s">
        <v>2033</v>
      </c>
      <c r="BA335" s="43"/>
      <c r="BB335" s="42"/>
      <c r="BC335" s="43"/>
      <c r="BD335" s="42"/>
      <c r="BE335" s="43"/>
    </row>
    <row r="336" ht="42.0" hidden="1" customHeight="1">
      <c r="A336" s="28" t="s">
        <v>55</v>
      </c>
      <c r="B336" s="37" t="s">
        <v>1990</v>
      </c>
      <c r="C336" s="37"/>
      <c r="D336" s="28"/>
      <c r="E336" s="34" t="s">
        <v>2034</v>
      </c>
      <c r="F336" s="31" t="str">
        <f t="shared" si="1"/>
        <v>Solar Probe</v>
      </c>
      <c r="G336" s="30"/>
      <c r="H336" s="30"/>
      <c r="I336" s="32"/>
      <c r="J336" s="28">
        <v>9.0</v>
      </c>
      <c r="K336" s="33"/>
      <c r="L336" s="37" t="s">
        <v>65</v>
      </c>
      <c r="M336" s="37" t="s">
        <v>83</v>
      </c>
      <c r="N336" s="37" t="s">
        <v>87</v>
      </c>
      <c r="O336" s="37" t="s">
        <v>112</v>
      </c>
      <c r="P336" s="31" t="str">
        <f t="array" ref="P336">IFERROR(INDEX(params!$H:$H,MATCH($M336,params!$G:$G,0)),"")&amp;IF(AND($M336&lt;&gt;"",$N336&lt;&gt;""),",","")&amp;IFERROR(INDEX(params!$H:$H,MATCH($N336,params!$G:$G,0)),"")&amp;IF(AND($N336&lt;&gt;"",$O336&lt;&gt;""),",","")&amp;IFERROR(INDEX(params!$H:$H,MATCH($O336,params!$G:$G,0)),"")</f>
        <v>1,2,9</v>
      </c>
      <c r="Q336" s="34">
        <v>1.0</v>
      </c>
      <c r="R336" s="35">
        <f t="shared" si="2"/>
        <v>0</v>
      </c>
      <c r="S336" s="36"/>
      <c r="T336" s="47"/>
      <c r="U336" s="37"/>
      <c r="V336" s="29"/>
      <c r="W336" s="29"/>
      <c r="X336" s="29"/>
      <c r="Y336" s="29"/>
      <c r="Z336" s="29"/>
      <c r="AA336" s="37"/>
      <c r="AB336" s="29"/>
      <c r="AC336" s="31" t="str">
        <f t="array" ref="AC336">IFERROR(INDEX(params!$H:$H,MATCH($AB336,params!$G:$G,0)),"")</f>
        <v/>
      </c>
      <c r="AD336" s="38"/>
      <c r="AE336" s="32"/>
      <c r="AF336" s="29"/>
      <c r="AG336" s="4"/>
      <c r="AH336" s="4"/>
      <c r="AI336" s="31" t="str">
        <f t="shared" ref="AI336:AI340" si="13">iferror(left(AF336&amp;if(AF336&lt;&gt;"",",","")&amp;AG336&amp;if(AG336&lt;&gt;"",",","")&amp;AH336&amp;if(AH336&lt;&gt;"",",",""),len(AF336&amp;if(AF336&lt;&gt;"",",","")&amp;AG336&amp;if(AG336&lt;&gt;"",",","")&amp;AH336&amp;if(AH336&lt;&gt;"",",",""))-1),"")</f>
        <v/>
      </c>
      <c r="AJ336" s="49" t="s">
        <v>2035</v>
      </c>
      <c r="AK336" s="41"/>
      <c r="AL336" s="42"/>
      <c r="AM336" s="43"/>
      <c r="AN336" s="44"/>
      <c r="AO336" s="43"/>
      <c r="AP336" s="44"/>
      <c r="AQ336" s="43"/>
      <c r="AR336" s="42"/>
      <c r="AS336" s="43"/>
      <c r="AT336" s="42"/>
      <c r="AU336" s="43"/>
      <c r="AV336" s="44" t="s">
        <v>2036</v>
      </c>
      <c r="AW336" s="43"/>
      <c r="AX336" s="44"/>
      <c r="AY336" s="43"/>
      <c r="AZ336" s="44"/>
      <c r="BA336" s="43"/>
      <c r="BB336" s="42"/>
      <c r="BC336" s="43"/>
      <c r="BD336" s="42"/>
      <c r="BE336" s="43"/>
    </row>
    <row r="337" ht="42.0" hidden="1" customHeight="1">
      <c r="A337" s="28" t="s">
        <v>55</v>
      </c>
      <c r="B337" s="37" t="s">
        <v>1990</v>
      </c>
      <c r="C337" s="37"/>
      <c r="D337" s="28"/>
      <c r="E337" s="34" t="s">
        <v>2037</v>
      </c>
      <c r="F337" s="31" t="str">
        <f t="shared" si="1"/>
        <v>Social Event</v>
      </c>
      <c r="G337" s="30"/>
      <c r="H337" s="30"/>
      <c r="I337" s="32"/>
      <c r="J337" s="28">
        <v>18.0</v>
      </c>
      <c r="K337" s="33"/>
      <c r="L337" s="37" t="s">
        <v>65</v>
      </c>
      <c r="M337" s="37" t="s">
        <v>112</v>
      </c>
      <c r="N337" s="37"/>
      <c r="O337" s="37"/>
      <c r="P337" s="31" t="str">
        <f t="array" ref="P337">IFERROR(INDEX(params!$H:$H,MATCH($M337,params!$G:$G,0)),"")&amp;IF(AND($M337&lt;&gt;"",$N337&lt;&gt;""),",","")&amp;IFERROR(INDEX(params!$H:$H,MATCH($N337,params!$G:$G,0)),"")&amp;IF(AND($N337&lt;&gt;"",$O337&lt;&gt;""),",","")&amp;IFERROR(INDEX(params!$H:$H,MATCH($O337,params!$G:$G,0)),"")</f>
        <v>9</v>
      </c>
      <c r="Q337" s="34"/>
      <c r="R337" s="35">
        <f t="shared" si="2"/>
        <v>0</v>
      </c>
      <c r="S337" s="36"/>
      <c r="T337" s="47"/>
      <c r="U337" s="37"/>
      <c r="V337" s="29"/>
      <c r="W337" s="29"/>
      <c r="X337" s="29"/>
      <c r="Y337" s="29"/>
      <c r="Z337" s="29"/>
      <c r="AA337" s="37"/>
      <c r="AB337" s="29"/>
      <c r="AC337" s="31" t="str">
        <f t="array" ref="AC337">IFERROR(INDEX(params!$H:$H,MATCH($AB337,params!$G:$G,0)),"")</f>
        <v/>
      </c>
      <c r="AD337" s="38"/>
      <c r="AE337" s="32"/>
      <c r="AF337" s="29"/>
      <c r="AG337" s="4"/>
      <c r="AH337" s="4"/>
      <c r="AI337" s="31" t="str">
        <f t="shared" si="13"/>
        <v/>
      </c>
      <c r="AJ337" s="49" t="s">
        <v>2038</v>
      </c>
      <c r="AK337" s="41"/>
      <c r="AL337" s="42"/>
      <c r="AM337" s="43"/>
      <c r="AN337" s="44"/>
      <c r="AO337" s="43"/>
      <c r="AP337" s="44"/>
      <c r="AQ337" s="43"/>
      <c r="AR337" s="42"/>
      <c r="AS337" s="43"/>
      <c r="AT337" s="42"/>
      <c r="AU337" s="43"/>
      <c r="AV337" s="44" t="s">
        <v>2039</v>
      </c>
      <c r="AW337" s="43"/>
      <c r="AX337" s="44"/>
      <c r="AY337" s="43"/>
      <c r="AZ337" s="44"/>
      <c r="BA337" s="43"/>
      <c r="BB337" s="42"/>
      <c r="BC337" s="43"/>
      <c r="BD337" s="42"/>
      <c r="BE337" s="43"/>
    </row>
    <row r="338" ht="42.0" hidden="1" customHeight="1">
      <c r="A338" s="28" t="s">
        <v>55</v>
      </c>
      <c r="B338" s="37" t="s">
        <v>1990</v>
      </c>
      <c r="C338" s="37"/>
      <c r="D338" s="28"/>
      <c r="E338" s="34" t="s">
        <v>2040</v>
      </c>
      <c r="F338" s="31" t="str">
        <f t="shared" si="1"/>
        <v>Bactoviral Research</v>
      </c>
      <c r="G338" s="30"/>
      <c r="H338" s="30"/>
      <c r="I338" s="32"/>
      <c r="J338" s="28">
        <v>5.0</v>
      </c>
      <c r="K338" s="33"/>
      <c r="L338" s="37" t="s">
        <v>65</v>
      </c>
      <c r="M338" s="37" t="s">
        <v>87</v>
      </c>
      <c r="N338" s="37" t="s">
        <v>97</v>
      </c>
      <c r="O338" s="37" t="s">
        <v>112</v>
      </c>
      <c r="P338" s="31" t="str">
        <f t="array" ref="P338">IFERROR(INDEX(params!$H:$H,MATCH($M338,params!$G:$G,0)),"")&amp;IF(AND($M338&lt;&gt;"",$N338&lt;&gt;""),",","")&amp;IFERROR(INDEX(params!$H:$H,MATCH($N338,params!$G:$G,0)),"")&amp;IF(AND($N338&lt;&gt;"",$O338&lt;&gt;""),",","")&amp;IFERROR(INDEX(params!$H:$H,MATCH($O338,params!$G:$G,0)),"")</f>
        <v>2,8,9</v>
      </c>
      <c r="Q338" s="34">
        <v>1.0</v>
      </c>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13"/>
        <v/>
      </c>
      <c r="AJ338" s="49" t="s">
        <v>2041</v>
      </c>
      <c r="AK338" s="41"/>
      <c r="AL338" s="42"/>
      <c r="AM338" s="43"/>
      <c r="AN338" s="44"/>
      <c r="AO338" s="43"/>
      <c r="AP338" s="44"/>
      <c r="AQ338" s="43"/>
      <c r="AR338" s="42"/>
      <c r="AS338" s="43"/>
      <c r="AT338" s="42"/>
      <c r="AU338" s="43"/>
      <c r="AV338" s="44" t="s">
        <v>2042</v>
      </c>
      <c r="AW338" s="43"/>
      <c r="AX338" s="44"/>
      <c r="AY338" s="43"/>
      <c r="AZ338" s="44"/>
      <c r="BA338" s="43"/>
      <c r="BB338" s="42"/>
      <c r="BC338" s="43"/>
      <c r="BD338" s="42"/>
      <c r="BE338" s="43"/>
    </row>
    <row r="339" ht="42.0" hidden="1" customHeight="1">
      <c r="A339" s="28" t="s">
        <v>55</v>
      </c>
      <c r="B339" s="37" t="s">
        <v>1990</v>
      </c>
      <c r="C339" s="37"/>
      <c r="D339" s="28"/>
      <c r="E339" s="34" t="s">
        <v>2043</v>
      </c>
      <c r="F339" s="31" t="str">
        <f t="shared" si="1"/>
        <v>Ceres Spaceport</v>
      </c>
      <c r="G339" s="30"/>
      <c r="H339" s="30"/>
      <c r="I339" s="32"/>
      <c r="J339" s="28">
        <v>40.0</v>
      </c>
      <c r="K339" s="33"/>
      <c r="L339" s="37" t="s">
        <v>62</v>
      </c>
      <c r="M339" s="37" t="s">
        <v>83</v>
      </c>
      <c r="N339" s="37" t="s">
        <v>101</v>
      </c>
      <c r="O339" s="37" t="s">
        <v>101</v>
      </c>
      <c r="P339" s="31" t="str">
        <f t="array" ref="P339">IFERROR(INDEX(params!$H:$H,MATCH($M339,params!$G:$G,0)),"")&amp;IF(AND($M339&lt;&gt;"",$N339&lt;&gt;""),",","")&amp;IFERROR(INDEX(params!$H:$H,MATCH($N339,params!$G:$G,0)),"")&amp;IF(AND($N339&lt;&gt;"",$O339&lt;&gt;""),",","")&amp;IFERROR(INDEX(params!$H:$H,MATCH($O339,params!$G:$G,0)),"")</f>
        <v>1,5,5</v>
      </c>
      <c r="Q339" s="34">
        <v>2.0</v>
      </c>
      <c r="R339" s="35">
        <f t="shared" si="2"/>
        <v>0</v>
      </c>
      <c r="S339" s="36"/>
      <c r="T339" s="47"/>
      <c r="U339" s="37" t="s">
        <v>864</v>
      </c>
      <c r="V339" s="29"/>
      <c r="W339" s="29"/>
      <c r="X339" s="29"/>
      <c r="Y339" s="29"/>
      <c r="Z339" s="29"/>
      <c r="AA339" s="37"/>
      <c r="AB339" s="29"/>
      <c r="AC339" s="31" t="str">
        <f t="array" ref="AC339">IFERROR(INDEX(params!$H:$H,MATCH($AB339,params!$G:$G,0)),"")</f>
        <v/>
      </c>
      <c r="AD339" s="38"/>
      <c r="AE339" s="32"/>
      <c r="AF339" s="29"/>
      <c r="AG339" s="4"/>
      <c r="AH339" s="4"/>
      <c r="AI339" s="31" t="str">
        <f t="shared" si="13"/>
        <v/>
      </c>
      <c r="AJ339" s="49" t="s">
        <v>2044</v>
      </c>
      <c r="AK339" s="41"/>
      <c r="AL339" s="42"/>
      <c r="AM339" s="43"/>
      <c r="AN339" s="44" t="s">
        <v>2045</v>
      </c>
      <c r="AO339" s="45" t="s">
        <v>2045</v>
      </c>
      <c r="AP339" s="44" t="s">
        <v>2046</v>
      </c>
      <c r="AQ339" s="43"/>
      <c r="AR339" s="42"/>
      <c r="AS339" s="43"/>
      <c r="AT339" s="42"/>
      <c r="AU339" s="43"/>
      <c r="AV339" s="44" t="s">
        <v>2047</v>
      </c>
      <c r="AW339" s="43"/>
      <c r="AX339" s="44"/>
      <c r="AY339" s="43"/>
      <c r="AZ339" s="44"/>
      <c r="BA339" s="43"/>
      <c r="BB339" s="42"/>
      <c r="BC339" s="43"/>
      <c r="BD339" s="42"/>
      <c r="BE339" s="43"/>
    </row>
    <row r="340" ht="42.0" hidden="1" customHeight="1">
      <c r="A340" s="28" t="s">
        <v>68</v>
      </c>
      <c r="B340" s="37" t="s">
        <v>1990</v>
      </c>
      <c r="C340" s="37"/>
      <c r="D340" s="28"/>
      <c r="E340" s="34" t="s">
        <v>2043</v>
      </c>
      <c r="F340" s="31" t="str">
        <f t="shared" si="1"/>
        <v>Oumuamua Type Object Survey</v>
      </c>
      <c r="G340" s="30"/>
      <c r="H340" s="30"/>
      <c r="I340" s="32"/>
      <c r="J340" s="28">
        <v>20.0</v>
      </c>
      <c r="K340" s="33"/>
      <c r="L340" s="37" t="s">
        <v>65</v>
      </c>
      <c r="M340" s="37" t="s">
        <v>83</v>
      </c>
      <c r="N340" s="37" t="s">
        <v>87</v>
      </c>
      <c r="O340" s="37" t="s">
        <v>112</v>
      </c>
      <c r="P340" s="31" t="str">
        <f t="array" ref="P340">IFERROR(INDEX(params!$H:$H,MATCH($M340,params!$G:$G,0)),"")&amp;IF(AND($M340&lt;&gt;"",$N340&lt;&gt;""),",","")&amp;IFERROR(INDEX(params!$H:$H,MATCH($N340,params!$G:$G,0)),"")&amp;IF(AND($N340&lt;&gt;"",$O340&lt;&gt;""),",","")&amp;IFERROR(INDEX(params!$H:$H,MATCH($O340,params!$G:$G,0)),"")</f>
        <v>1,2,9</v>
      </c>
      <c r="Q340" s="34"/>
      <c r="R340" s="35">
        <f t="shared" si="2"/>
        <v>0</v>
      </c>
      <c r="S340" s="36"/>
      <c r="T340" s="47"/>
      <c r="U340" s="37"/>
      <c r="V340" s="29"/>
      <c r="W340" s="29"/>
      <c r="X340" s="29"/>
      <c r="Y340" s="29"/>
      <c r="Z340" s="29"/>
      <c r="AA340" s="37"/>
      <c r="AB340" s="29"/>
      <c r="AC340" s="31" t="str">
        <f t="array" ref="AC340">IFERROR(INDEX(params!$H:$H,MATCH($AB340,params!$G:$G,0)),"")</f>
        <v/>
      </c>
      <c r="AD340" s="38"/>
      <c r="AE340" s="32"/>
      <c r="AF340" s="29"/>
      <c r="AG340" s="4"/>
      <c r="AH340" s="4"/>
      <c r="AI340" s="31" t="str">
        <f t="shared" si="13"/>
        <v/>
      </c>
      <c r="AJ340" s="49" t="s">
        <v>2048</v>
      </c>
      <c r="AK340" s="41"/>
      <c r="AL340" s="42"/>
      <c r="AM340" s="43"/>
      <c r="AN340" s="44"/>
      <c r="AO340" s="43"/>
      <c r="AP340" s="44"/>
      <c r="AQ340" s="43"/>
      <c r="AR340" s="42"/>
      <c r="AS340" s="43"/>
      <c r="AT340" s="42"/>
      <c r="AU340" s="43"/>
      <c r="AV340" s="44" t="s">
        <v>2049</v>
      </c>
      <c r="AW340" s="43"/>
      <c r="AX340" s="44"/>
      <c r="AY340" s="43"/>
      <c r="AZ340" s="44"/>
      <c r="BA340" s="43"/>
      <c r="BB340" s="42"/>
      <c r="BC340" s="43"/>
      <c r="BD340" s="42"/>
      <c r="BE340" s="43"/>
    </row>
    <row r="341" ht="15.75" hidden="1" customHeight="1">
      <c r="A341" s="28" t="s">
        <v>68</v>
      </c>
      <c r="B341" s="37" t="s">
        <v>1990</v>
      </c>
      <c r="C341" s="37"/>
      <c r="D341" s="28"/>
      <c r="E341" s="34" t="s">
        <v>2050</v>
      </c>
      <c r="F341" s="31" t="str">
        <f t="shared" si="1"/>
        <v>Pride of the earth Arkship</v>
      </c>
      <c r="G341" s="30"/>
      <c r="H341" s="30"/>
      <c r="I341" s="32"/>
      <c r="J341" s="28">
        <v>22.0</v>
      </c>
      <c r="K341" s="33"/>
      <c r="L341" s="37" t="s">
        <v>64</v>
      </c>
      <c r="M341" s="29" t="s">
        <v>87</v>
      </c>
      <c r="N341" s="37" t="s">
        <v>83</v>
      </c>
      <c r="O341" s="37"/>
      <c r="P341" s="31" t="str">
        <f t="array" ref="P341">IFERROR(INDEX(params!$H:$H,MATCH($M341,params!$G:$G,0)),"")&amp;IF(AND($M341&lt;&gt;"",$N341&lt;&gt;""),",","")&amp;IFERROR(INDEX(params!$H:$H,MATCH($N341,params!$G:$G,0)),"")&amp;IF(AND($N341&lt;&gt;"",$O341&lt;&gt;""),",","")&amp;IFERROR(INDEX(params!$H:$H,MATCH($O341,params!$G:$G,0)),"")</f>
        <v>2,1</v>
      </c>
      <c r="Q341" s="34" t="s">
        <v>259</v>
      </c>
      <c r="R341" s="35">
        <f t="shared" si="2"/>
        <v>1</v>
      </c>
      <c r="S341" s="36"/>
      <c r="T341" s="47"/>
      <c r="U341" s="37" t="s">
        <v>179</v>
      </c>
      <c r="V341" s="29"/>
      <c r="W341" s="37"/>
      <c r="X341" s="29"/>
      <c r="Y341" s="37" t="s">
        <v>188</v>
      </c>
      <c r="Z341" s="37"/>
      <c r="AA341" s="37"/>
      <c r="AB341" s="37"/>
      <c r="AC341" s="31"/>
      <c r="AD341" s="38"/>
      <c r="AE341" s="48"/>
      <c r="AF341" s="37"/>
      <c r="AG341" s="4"/>
      <c r="AH341" s="4"/>
      <c r="AI341" s="31"/>
      <c r="AJ341" s="49" t="s">
        <v>2051</v>
      </c>
      <c r="AK341" s="41"/>
      <c r="AL341" s="44" t="s">
        <v>2052</v>
      </c>
      <c r="AM341" s="43"/>
      <c r="AN341" s="44" t="s">
        <v>2053</v>
      </c>
      <c r="AO341" s="45" t="s">
        <v>2053</v>
      </c>
      <c r="AP341" s="44" t="s">
        <v>2054</v>
      </c>
      <c r="AQ341" s="43"/>
      <c r="AR341" s="44" t="s">
        <v>873</v>
      </c>
      <c r="AS341" s="43"/>
      <c r="AT341" s="44"/>
      <c r="AU341" s="43"/>
      <c r="AV341" s="44"/>
      <c r="AW341" s="43"/>
      <c r="AX341" s="44" t="s">
        <v>2055</v>
      </c>
      <c r="AY341" s="43"/>
      <c r="AZ341" s="44" t="s">
        <v>731</v>
      </c>
      <c r="BA341" s="43"/>
      <c r="BB341" s="42"/>
      <c r="BC341" s="43"/>
      <c r="BD341" s="42"/>
      <c r="BE341" s="43"/>
    </row>
    <row r="342" ht="15.75" hidden="1" customHeight="1">
      <c r="A342" s="28" t="s">
        <v>55</v>
      </c>
      <c r="B342" s="37" t="s">
        <v>1990</v>
      </c>
      <c r="C342" s="37"/>
      <c r="D342" s="33"/>
      <c r="E342" s="34" t="s">
        <v>2056</v>
      </c>
      <c r="F342" s="31" t="str">
        <f t="shared" si="1"/>
        <v>Ganymede Colony</v>
      </c>
      <c r="G342" s="30"/>
      <c r="H342" s="30"/>
      <c r="I342" s="32"/>
      <c r="J342" s="28">
        <v>28.0</v>
      </c>
      <c r="K342" s="33"/>
      <c r="L342" s="29" t="s">
        <v>62</v>
      </c>
      <c r="M342" s="37" t="s">
        <v>83</v>
      </c>
      <c r="N342" s="37" t="s">
        <v>101</v>
      </c>
      <c r="O342" s="29"/>
      <c r="P342" s="31" t="str">
        <f t="array" ref="P342">IFERROR(INDEX(params!$H:$H,MATCH($M342,params!$G:$G,0)),"")&amp;IF(AND($M342&lt;&gt;"",$N342&lt;&gt;""),",","")&amp;IFERROR(INDEX(params!$H:$H,MATCH($N342,params!$G:$G,0)),"")&amp;IF(AND($N342&lt;&gt;"",$O342&lt;&gt;""),",","")&amp;IFERROR(INDEX(params!$H:$H,MATCH($O342,params!$G:$G,0)),"")</f>
        <v>1,5</v>
      </c>
      <c r="Q342" s="34" t="s">
        <v>259</v>
      </c>
      <c r="R342" s="35">
        <f t="shared" si="2"/>
        <v>1</v>
      </c>
      <c r="S342" s="36"/>
      <c r="T342" s="36"/>
      <c r="U342" s="37" t="s">
        <v>822</v>
      </c>
      <c r="V342" s="29"/>
      <c r="W342" s="29"/>
      <c r="X342" s="29"/>
      <c r="Y342" s="29"/>
      <c r="Z342" s="29"/>
      <c r="AA342" s="37"/>
      <c r="AB342" s="29"/>
      <c r="AC342" s="31" t="str">
        <f t="array" ref="AC342">IFERROR(INDEX(params!$H:$H,MATCH($AB342,params!$G:$G,0)),"")</f>
        <v/>
      </c>
      <c r="AD342" s="51"/>
      <c r="AE342" s="32"/>
      <c r="AF342" s="29"/>
      <c r="AG342" s="37"/>
      <c r="AH342" s="29"/>
      <c r="AI342" s="31" t="str">
        <f>IFERROR(LEFT(AF342&amp;IF(AF342&lt;&gt;"",",","")&amp;AG342&amp;IF(AG342&lt;&gt;"",",","")&amp;AH342&amp;IF(AH342&lt;&gt;"",",",""),LEN(AF342&amp;IF(AF342&lt;&gt;"",",","")&amp;AG342&amp;IF(AG342&lt;&gt;"",",","")&amp;AH342&amp;IF(AH342&lt;&gt;"",",",""))-1),"")</f>
        <v/>
      </c>
      <c r="AJ342" s="49" t="s">
        <v>2057</v>
      </c>
      <c r="AK342" s="41"/>
      <c r="AL342" s="44" t="s">
        <v>1112</v>
      </c>
      <c r="AM342" s="43"/>
      <c r="AN342" s="44" t="s">
        <v>1001</v>
      </c>
      <c r="AO342" s="45" t="s">
        <v>1001</v>
      </c>
      <c r="AP342" s="44" t="s">
        <v>1002</v>
      </c>
      <c r="AQ342" s="43"/>
      <c r="AR342" s="42"/>
      <c r="AS342" s="43"/>
      <c r="AT342" s="42"/>
      <c r="AU342" s="43"/>
      <c r="AV342" s="44" t="s">
        <v>1749</v>
      </c>
      <c r="AW342" s="43"/>
      <c r="AX342" s="42"/>
      <c r="AY342" s="43"/>
      <c r="AZ342" s="42"/>
      <c r="BA342" s="43"/>
      <c r="BB342" s="42"/>
      <c r="BC342" s="43"/>
      <c r="BD342" s="42"/>
      <c r="BE342" s="43"/>
    </row>
    <row r="343" ht="15.75" hidden="1" customHeight="1">
      <c r="A343" s="28" t="s">
        <v>55</v>
      </c>
      <c r="B343" s="37" t="s">
        <v>1990</v>
      </c>
      <c r="C343" s="37"/>
      <c r="D343" s="28"/>
      <c r="E343" s="34" t="s">
        <v>2058</v>
      </c>
      <c r="F343" s="31" t="str">
        <f t="shared" si="1"/>
        <v>Space Relay</v>
      </c>
      <c r="G343" s="30"/>
      <c r="H343" s="30"/>
      <c r="I343" s="32"/>
      <c r="J343" s="28">
        <v>13.0</v>
      </c>
      <c r="K343" s="33"/>
      <c r="L343" s="37" t="s">
        <v>64</v>
      </c>
      <c r="M343" s="37" t="s">
        <v>83</v>
      </c>
      <c r="N343" s="37" t="s">
        <v>101</v>
      </c>
      <c r="O343" s="29" t="s">
        <v>165</v>
      </c>
      <c r="P343" s="31" t="str">
        <f t="array" ref="P343">IFERROR(INDEX(params!$H:$H,MATCH($M343,params!$G:$G,0)),"")&amp;IF(AND($M343&lt;&gt;"",$N343&lt;&gt;""),",","")&amp;IFERROR(INDEX(params!$H:$H,MATCH($N343,params!$G:$G,0)),"")&amp;IF(AND($N343&lt;&gt;"",$O343&lt;&gt;""),",","")&amp;IFERROR(INDEX(params!$H:$H,MATCH($O343,params!$G:$G,0)),"")</f>
        <v>1,5</v>
      </c>
      <c r="Q343" s="30"/>
      <c r="R343" s="35">
        <f t="shared" si="2"/>
        <v>0</v>
      </c>
      <c r="S343" s="36"/>
      <c r="T343" s="47"/>
      <c r="U343" s="37" t="s">
        <v>167</v>
      </c>
      <c r="V343" s="29"/>
      <c r="W343" s="29"/>
      <c r="X343" s="29"/>
      <c r="Y343" s="37" t="s">
        <v>188</v>
      </c>
      <c r="Z343" s="37"/>
      <c r="AA343" s="37"/>
      <c r="AB343" s="37"/>
      <c r="AC343" s="31"/>
      <c r="AD343" s="38"/>
      <c r="AE343" s="48"/>
      <c r="AF343" s="29"/>
      <c r="AG343" s="4"/>
      <c r="AH343" s="4"/>
      <c r="AI343" s="31"/>
      <c r="AJ343" s="49" t="s">
        <v>2059</v>
      </c>
      <c r="AK343" s="41"/>
      <c r="AL343" s="42"/>
      <c r="AM343" s="43"/>
      <c r="AN343" s="44" t="s">
        <v>2060</v>
      </c>
      <c r="AO343" s="45" t="s">
        <v>2060</v>
      </c>
      <c r="AP343" s="44" t="s">
        <v>2061</v>
      </c>
      <c r="AQ343" s="43"/>
      <c r="AR343" s="42"/>
      <c r="AS343" s="43"/>
      <c r="AT343" s="42"/>
      <c r="AU343" s="43"/>
      <c r="AV343" s="44"/>
      <c r="AW343" s="43"/>
      <c r="AX343" s="44"/>
      <c r="AY343" s="43"/>
      <c r="AZ343" s="44"/>
      <c r="BA343" s="43"/>
      <c r="BB343" s="42"/>
      <c r="BC343" s="43"/>
      <c r="BD343" s="42"/>
      <c r="BE343" s="43"/>
    </row>
    <row r="344" ht="15.75" hidden="1" customHeight="1">
      <c r="A344" s="33"/>
      <c r="B344" s="29"/>
      <c r="C344" s="29"/>
      <c r="D344" s="33"/>
      <c r="E344" s="30"/>
      <c r="F344" s="31" t="str">
        <f t="shared" si="1"/>
        <v/>
      </c>
      <c r="G344" s="30"/>
      <c r="H344" s="30"/>
      <c r="I344" s="32"/>
      <c r="J344" s="33"/>
      <c r="K344" s="33"/>
      <c r="L344" s="29"/>
      <c r="M344" s="29"/>
      <c r="N344" s="29"/>
      <c r="O344" s="29"/>
      <c r="P344" s="31" t="str">
        <f t="array" ref="P344">IFERROR(INDEX(params!$H:$H,MATCH($M344,params!$G:$G,0)),"")&amp;IF(AND($M344&lt;&gt;"",$N344&lt;&gt;""),",","")&amp;IFERROR(INDEX(params!$H:$H,MATCH($N344,params!$G:$G,0)),"")&amp;IF(AND($N344&lt;&gt;"",$O344&lt;&gt;""),",","")&amp;IFERROR(INDEX(params!$H:$H,MATCH($O344,params!$G:$G,0)),"")</f>
        <v/>
      </c>
      <c r="Q344" s="30"/>
      <c r="R344" s="35">
        <f t="shared" si="2"/>
        <v>0</v>
      </c>
      <c r="S344" s="36"/>
      <c r="T344" s="36"/>
      <c r="U344" s="29"/>
      <c r="V344" s="29"/>
      <c r="W344" s="29"/>
      <c r="X344" s="29"/>
      <c r="Y344" s="29"/>
      <c r="Z344" s="29"/>
      <c r="AA344" s="37"/>
      <c r="AB344" s="29"/>
      <c r="AC344" s="31" t="str">
        <f t="array" ref="AC344">IFERROR(INDEX(params!$H:$H,MATCH($AB344,params!$G:$G,0)),"")</f>
        <v/>
      </c>
      <c r="AD344" s="51"/>
      <c r="AE344" s="32"/>
      <c r="AF344" s="29"/>
      <c r="AG344" s="4"/>
      <c r="AH344" s="4"/>
      <c r="AI344" s="31" t="str">
        <f t="shared" ref="AI344:AI1014" si="14">IFERROR(LEFT(AF344&amp;IF(AF344&lt;&gt;"",",","")&amp;AG344&amp;IF(AG344&lt;&gt;"",",","")&amp;AH344&amp;IF(AH344&lt;&gt;"",",",""),LEN(AF344&amp;IF(AF344&lt;&gt;"",",","")&amp;AG344&amp;IF(AG344&lt;&gt;"",",","")&amp;AH344&amp;IF(AH344&lt;&gt;"",",",""))-1),"")</f>
        <v/>
      </c>
      <c r="AJ344" s="40"/>
      <c r="AK344" s="41"/>
      <c r="AL344" s="42"/>
      <c r="AM344" s="43"/>
      <c r="AN344" s="42"/>
      <c r="AO344" s="43"/>
      <c r="AP344" s="42"/>
      <c r="AQ344" s="43"/>
      <c r="AR344" s="42"/>
      <c r="AS344" s="43"/>
      <c r="AT344" s="42"/>
      <c r="AU344" s="43"/>
      <c r="AV344" s="42"/>
      <c r="AW344" s="43"/>
      <c r="AX344" s="42"/>
      <c r="AY344" s="43"/>
      <c r="AZ344" s="42"/>
      <c r="BA344" s="43"/>
      <c r="BB344" s="42"/>
      <c r="BC344" s="43"/>
      <c r="BD344" s="42"/>
      <c r="BE344" s="43"/>
    </row>
    <row r="345" ht="15.75" hidden="1" customHeight="1">
      <c r="A345" s="33"/>
      <c r="B345" s="29"/>
      <c r="C345" s="29"/>
      <c r="D345" s="33"/>
      <c r="E345" s="30"/>
      <c r="F345" s="31" t="str">
        <f t="shared" si="1"/>
        <v/>
      </c>
      <c r="G345" s="30"/>
      <c r="H345" s="30"/>
      <c r="I345" s="32"/>
      <c r="J345" s="33"/>
      <c r="K345" s="33"/>
      <c r="L345" s="29"/>
      <c r="M345" s="29"/>
      <c r="N345" s="29"/>
      <c r="O345" s="29"/>
      <c r="P345" s="31" t="str">
        <f t="array" ref="P345">IFERROR(INDEX(params!$H:$H,MATCH($M345,params!$G:$G,0)),"")&amp;IF(AND($M345&lt;&gt;"",$N345&lt;&gt;""),",","")&amp;IFERROR(INDEX(params!$H:$H,MATCH($N345,params!$G:$G,0)),"")&amp;IF(AND($N345&lt;&gt;"",$O345&lt;&gt;""),",","")&amp;IFERROR(INDEX(params!$H:$H,MATCH($O345,params!$G:$G,0)),"")</f>
        <v/>
      </c>
      <c r="Q345" s="30"/>
      <c r="R345" s="35">
        <f t="shared" si="2"/>
        <v>0</v>
      </c>
      <c r="S345" s="36"/>
      <c r="T345" s="36"/>
      <c r="U345" s="29"/>
      <c r="V345" s="29"/>
      <c r="W345" s="29"/>
      <c r="X345" s="29"/>
      <c r="Y345" s="29"/>
      <c r="Z345" s="29"/>
      <c r="AA345" s="37"/>
      <c r="AB345" s="29"/>
      <c r="AC345" s="31" t="str">
        <f t="array" ref="AC345">IFERROR(INDEX(params!$H:$H,MATCH($AB345,params!$G:$G,0)),"")</f>
        <v/>
      </c>
      <c r="AD345" s="51"/>
      <c r="AE345" s="32"/>
      <c r="AF345" s="29"/>
      <c r="AG345" s="4"/>
      <c r="AH345" s="4"/>
      <c r="AI345" s="31" t="str">
        <f t="shared" si="14"/>
        <v/>
      </c>
      <c r="AJ345" s="40"/>
      <c r="AK345" s="41"/>
      <c r="AL345" s="42"/>
      <c r="AM345" s="43"/>
      <c r="AN345" s="42"/>
      <c r="AO345" s="43"/>
      <c r="AP345" s="42"/>
      <c r="AQ345" s="43"/>
      <c r="AR345" s="42"/>
      <c r="AS345" s="43"/>
      <c r="AT345" s="42"/>
      <c r="AU345" s="43"/>
      <c r="AV345" s="42"/>
      <c r="AW345" s="43"/>
      <c r="AX345" s="42"/>
      <c r="AY345" s="43"/>
      <c r="AZ345" s="42"/>
      <c r="BA345" s="43"/>
      <c r="BB345" s="42"/>
      <c r="BC345" s="43"/>
      <c r="BD345" s="42"/>
      <c r="BE345" s="43"/>
    </row>
    <row r="346" ht="15.75" hidden="1" customHeight="1">
      <c r="A346" s="33"/>
      <c r="B346" s="29"/>
      <c r="C346" s="29"/>
      <c r="D346" s="33"/>
      <c r="E346" s="30"/>
      <c r="F346" s="31" t="str">
        <f t="shared" si="1"/>
        <v/>
      </c>
      <c r="G346" s="30"/>
      <c r="H346" s="30"/>
      <c r="I346" s="32"/>
      <c r="J346" s="33"/>
      <c r="K346" s="33"/>
      <c r="L346" s="29"/>
      <c r="M346" s="29"/>
      <c r="N346" s="29"/>
      <c r="O346" s="29"/>
      <c r="P346" s="31" t="str">
        <f t="array" ref="P346">IFERROR(INDEX(params!$H:$H,MATCH($M346,params!$G:$G,0)),"")&amp;IF(AND($M346&lt;&gt;"",$N346&lt;&gt;""),",","")&amp;IFERROR(INDEX(params!$H:$H,MATCH($N346,params!$G:$G,0)),"")&amp;IF(AND($N346&lt;&gt;"",$O346&lt;&gt;""),",","")&amp;IFERROR(INDEX(params!$H:$H,MATCH($O346,params!$G:$G,0)),"")</f>
        <v/>
      </c>
      <c r="Q346" s="30"/>
      <c r="R346" s="35">
        <f t="shared" si="2"/>
        <v>0</v>
      </c>
      <c r="S346" s="36"/>
      <c r="T346" s="36"/>
      <c r="U346" s="29"/>
      <c r="V346" s="29"/>
      <c r="W346" s="29"/>
      <c r="X346" s="29"/>
      <c r="Y346" s="29"/>
      <c r="Z346" s="29"/>
      <c r="AA346" s="37"/>
      <c r="AB346" s="29"/>
      <c r="AC346" s="31" t="str">
        <f t="array" ref="AC346">IFERROR(INDEX(params!$H:$H,MATCH($AB346,params!$G:$G,0)),"")</f>
        <v/>
      </c>
      <c r="AD346" s="51"/>
      <c r="AE346" s="32"/>
      <c r="AF346" s="29"/>
      <c r="AG346" s="4"/>
      <c r="AH346" s="4"/>
      <c r="AI346" s="31" t="str">
        <f t="shared" si="14"/>
        <v/>
      </c>
      <c r="AJ346" s="40"/>
      <c r="AK346" s="41"/>
      <c r="AL346" s="42"/>
      <c r="AM346" s="43"/>
      <c r="AN346" s="42"/>
      <c r="AO346" s="43"/>
      <c r="AP346" s="42"/>
      <c r="AQ346" s="43"/>
      <c r="AR346" s="42"/>
      <c r="AS346" s="43"/>
      <c r="AT346" s="42"/>
      <c r="AU346" s="43"/>
      <c r="AV346" s="42"/>
      <c r="AW346" s="43"/>
      <c r="AX346" s="42"/>
      <c r="AY346" s="43"/>
      <c r="AZ346" s="42"/>
      <c r="BA346" s="43"/>
      <c r="BB346" s="42"/>
      <c r="BC346" s="43"/>
      <c r="BD346" s="42"/>
      <c r="BE346" s="43"/>
    </row>
    <row r="347" ht="15.75" hidden="1" customHeight="1">
      <c r="A347" s="33"/>
      <c r="B347" s="29"/>
      <c r="C347" s="29"/>
      <c r="D347" s="33"/>
      <c r="E347" s="30"/>
      <c r="F347" s="31" t="str">
        <f t="shared" si="1"/>
        <v/>
      </c>
      <c r="G347" s="30"/>
      <c r="H347" s="30"/>
      <c r="I347" s="32"/>
      <c r="J347" s="33"/>
      <c r="K347" s="33"/>
      <c r="L347" s="29"/>
      <c r="M347" s="29"/>
      <c r="N347" s="29"/>
      <c r="O347" s="29"/>
      <c r="P347" s="31" t="str">
        <f t="array" ref="P347">IFERROR(INDEX(params!$H:$H,MATCH($M347,params!$G:$G,0)),"")&amp;IF(AND($M347&lt;&gt;"",$N347&lt;&gt;""),",","")&amp;IFERROR(INDEX(params!$H:$H,MATCH($N347,params!$G:$G,0)),"")&amp;IF(AND($N347&lt;&gt;"",$O347&lt;&gt;""),",","")&amp;IFERROR(INDEX(params!$H:$H,MATCH($O347,params!$G:$G,0)),"")</f>
        <v/>
      </c>
      <c r="Q347" s="30"/>
      <c r="R347" s="35">
        <f t="shared" si="2"/>
        <v>0</v>
      </c>
      <c r="S347" s="36"/>
      <c r="T347" s="36"/>
      <c r="U347" s="29"/>
      <c r="V347" s="29"/>
      <c r="W347" s="29"/>
      <c r="X347" s="29"/>
      <c r="Y347" s="29"/>
      <c r="Z347" s="29"/>
      <c r="AA347" s="37"/>
      <c r="AB347" s="29"/>
      <c r="AC347" s="31" t="str">
        <f t="array" ref="AC347">IFERROR(INDEX(params!$H:$H,MATCH($AB347,params!$G:$G,0)),"")</f>
        <v/>
      </c>
      <c r="AD347" s="51"/>
      <c r="AE347" s="32"/>
      <c r="AF347" s="29"/>
      <c r="AG347" s="4"/>
      <c r="AH347" s="4"/>
      <c r="AI347" s="31" t="str">
        <f t="shared" si="14"/>
        <v/>
      </c>
      <c r="AJ347" s="40"/>
      <c r="AK347" s="41"/>
      <c r="AL347" s="42"/>
      <c r="AM347" s="43"/>
      <c r="AN347" s="42"/>
      <c r="AO347" s="43"/>
      <c r="AP347" s="42"/>
      <c r="AQ347" s="43"/>
      <c r="AR347" s="42"/>
      <c r="AS347" s="43"/>
      <c r="AT347" s="42"/>
      <c r="AU347" s="43"/>
      <c r="AV347" s="42"/>
      <c r="AW347" s="43"/>
      <c r="AX347" s="42"/>
      <c r="AY347" s="43"/>
      <c r="AZ347" s="42"/>
      <c r="BA347" s="43"/>
      <c r="BB347" s="42"/>
      <c r="BC347" s="43"/>
      <c r="BD347" s="42"/>
      <c r="BE347" s="43"/>
    </row>
    <row r="348" ht="15.75" hidden="1" customHeight="1">
      <c r="A348" s="33"/>
      <c r="B348" s="29"/>
      <c r="C348" s="29"/>
      <c r="D348" s="33"/>
      <c r="E348" s="30"/>
      <c r="F348" s="31" t="str">
        <f t="shared" si="1"/>
        <v/>
      </c>
      <c r="G348" s="30"/>
      <c r="H348" s="30"/>
      <c r="I348" s="32"/>
      <c r="J348" s="33"/>
      <c r="K348" s="33"/>
      <c r="L348" s="29"/>
      <c r="M348" s="29"/>
      <c r="N348" s="29"/>
      <c r="O348" s="29"/>
      <c r="P348" s="31" t="str">
        <f t="array" ref="P348">IFERROR(INDEX(params!$H:$H,MATCH($M348,params!$G:$G,0)),"")&amp;IF(AND($M348&lt;&gt;"",$N348&lt;&gt;""),",","")&amp;IFERROR(INDEX(params!$H:$H,MATCH($N348,params!$G:$G,0)),"")&amp;IF(AND($N348&lt;&gt;"",$O348&lt;&gt;""),",","")&amp;IFERROR(INDEX(params!$H:$H,MATCH($O348,params!$G:$G,0)),"")</f>
        <v/>
      </c>
      <c r="Q348" s="30"/>
      <c r="R348" s="35">
        <f t="shared" si="2"/>
        <v>0</v>
      </c>
      <c r="S348" s="36"/>
      <c r="T348" s="36"/>
      <c r="U348" s="29"/>
      <c r="V348" s="29"/>
      <c r="W348" s="29"/>
      <c r="X348" s="29"/>
      <c r="Y348" s="29"/>
      <c r="Z348" s="29"/>
      <c r="AA348" s="37"/>
      <c r="AB348" s="29"/>
      <c r="AC348" s="31" t="str">
        <f t="array" ref="AC348">IFERROR(INDEX(params!$H:$H,MATCH($AB348,params!$G:$G,0)),"")</f>
        <v/>
      </c>
      <c r="AD348" s="51"/>
      <c r="AE348" s="32"/>
      <c r="AF348" s="29"/>
      <c r="AG348" s="4"/>
      <c r="AH348" s="4"/>
      <c r="AI348" s="31" t="str">
        <f t="shared" si="14"/>
        <v/>
      </c>
      <c r="AJ348" s="40"/>
      <c r="AK348" s="41"/>
      <c r="AL348" s="42"/>
      <c r="AM348" s="43"/>
      <c r="AN348" s="42"/>
      <c r="AO348" s="43"/>
      <c r="AP348" s="42"/>
      <c r="AQ348" s="43"/>
      <c r="AR348" s="42"/>
      <c r="AS348" s="43"/>
      <c r="AT348" s="42"/>
      <c r="AU348" s="43"/>
      <c r="AV348" s="42"/>
      <c r="AW348" s="43"/>
      <c r="AX348" s="42"/>
      <c r="AY348" s="43"/>
      <c r="AZ348" s="42"/>
      <c r="BA348" s="43"/>
      <c r="BB348" s="42"/>
      <c r="BC348" s="43"/>
      <c r="BD348" s="42"/>
      <c r="BE348" s="43"/>
    </row>
    <row r="349" ht="15.75" hidden="1" customHeight="1">
      <c r="A349" s="33"/>
      <c r="B349" s="29"/>
      <c r="C349" s="29"/>
      <c r="D349" s="33"/>
      <c r="E349" s="30"/>
      <c r="F349" s="31" t="str">
        <f t="shared" si="1"/>
        <v/>
      </c>
      <c r="G349" s="30"/>
      <c r="H349" s="30"/>
      <c r="I349" s="32"/>
      <c r="J349" s="33"/>
      <c r="K349" s="33"/>
      <c r="L349" s="29"/>
      <c r="M349" s="29"/>
      <c r="N349" s="29"/>
      <c r="O349" s="29"/>
      <c r="P349" s="31" t="str">
        <f t="array" ref="P349">IFERROR(INDEX(params!$H:$H,MATCH($M349,params!$G:$G,0)),"")&amp;IF(AND($M349&lt;&gt;"",$N349&lt;&gt;""),",","")&amp;IFERROR(INDEX(params!$H:$H,MATCH($N349,params!$G:$G,0)),"")&amp;IF(AND($N349&lt;&gt;"",$O349&lt;&gt;""),",","")&amp;IFERROR(INDEX(params!$H:$H,MATCH($O349,params!$G:$G,0)),"")</f>
        <v/>
      </c>
      <c r="Q349" s="30"/>
      <c r="R349" s="35">
        <f t="shared" si="2"/>
        <v>0</v>
      </c>
      <c r="S349" s="36"/>
      <c r="T349" s="36"/>
      <c r="U349" s="29"/>
      <c r="V349" s="29"/>
      <c r="W349" s="29"/>
      <c r="X349" s="29"/>
      <c r="Y349" s="29"/>
      <c r="Z349" s="29"/>
      <c r="AA349" s="37"/>
      <c r="AB349" s="29"/>
      <c r="AC349" s="31" t="str">
        <f t="array" ref="AC349">IFERROR(INDEX(params!$H:$H,MATCH($AB349,params!$G:$G,0)),"")</f>
        <v/>
      </c>
      <c r="AD349" s="51"/>
      <c r="AE349" s="32"/>
      <c r="AF349" s="29"/>
      <c r="AG349" s="4"/>
      <c r="AH349" s="4"/>
      <c r="AI349" s="31" t="str">
        <f t="shared" si="14"/>
        <v/>
      </c>
      <c r="AJ349" s="40"/>
      <c r="AK349" s="41"/>
      <c r="AL349" s="42"/>
      <c r="AM349" s="43"/>
      <c r="AN349" s="42"/>
      <c r="AO349" s="43"/>
      <c r="AP349" s="42"/>
      <c r="AQ349" s="43"/>
      <c r="AR349" s="42"/>
      <c r="AS349" s="43"/>
      <c r="AT349" s="42"/>
      <c r="AU349" s="43"/>
      <c r="AV349" s="42"/>
      <c r="AW349" s="43"/>
      <c r="AX349" s="42"/>
      <c r="AY349" s="43"/>
      <c r="AZ349" s="42"/>
      <c r="BA349" s="43"/>
      <c r="BB349" s="42"/>
      <c r="BC349" s="43"/>
      <c r="BD349" s="42"/>
      <c r="BE349" s="43"/>
    </row>
    <row r="350" ht="15.75" hidden="1" customHeight="1">
      <c r="A350" s="33"/>
      <c r="B350" s="29"/>
      <c r="C350" s="29"/>
      <c r="D350" s="33"/>
      <c r="E350" s="30"/>
      <c r="F350" s="31" t="str">
        <f t="shared" si="1"/>
        <v/>
      </c>
      <c r="G350" s="30"/>
      <c r="H350" s="30"/>
      <c r="I350" s="32"/>
      <c r="J350" s="33"/>
      <c r="K350" s="33"/>
      <c r="L350" s="29"/>
      <c r="M350" s="29"/>
      <c r="N350" s="29"/>
      <c r="O350" s="29"/>
      <c r="P350" s="31" t="str">
        <f t="array" ref="P350">IFERROR(INDEX(params!$H:$H,MATCH($M350,params!$G:$G,0)),"")&amp;IF(AND($M350&lt;&gt;"",$N350&lt;&gt;""),",","")&amp;IFERROR(INDEX(params!$H:$H,MATCH($N350,params!$G:$G,0)),"")&amp;IF(AND($N350&lt;&gt;"",$O350&lt;&gt;""),",","")&amp;IFERROR(INDEX(params!$H:$H,MATCH($O350,params!$G:$G,0)),"")</f>
        <v/>
      </c>
      <c r="Q350" s="30"/>
      <c r="R350" s="35">
        <f t="shared" si="2"/>
        <v>0</v>
      </c>
      <c r="S350" s="36"/>
      <c r="T350" s="36"/>
      <c r="U350" s="29"/>
      <c r="V350" s="29"/>
      <c r="W350" s="29"/>
      <c r="X350" s="29"/>
      <c r="Y350" s="29"/>
      <c r="Z350" s="29"/>
      <c r="AA350" s="37"/>
      <c r="AB350" s="29"/>
      <c r="AC350" s="31" t="str">
        <f t="array" ref="AC350">IFERROR(INDEX(params!$H:$H,MATCH($AB350,params!$G:$G,0)),"")</f>
        <v/>
      </c>
      <c r="AD350" s="51"/>
      <c r="AE350" s="32"/>
      <c r="AF350" s="29"/>
      <c r="AG350" s="4"/>
      <c r="AH350" s="4"/>
      <c r="AI350" s="31" t="str">
        <f t="shared" si="14"/>
        <v/>
      </c>
      <c r="AJ350" s="40"/>
      <c r="AK350" s="41"/>
      <c r="AL350" s="42"/>
      <c r="AM350" s="43"/>
      <c r="AN350" s="42"/>
      <c r="AO350" s="43"/>
      <c r="AP350" s="42"/>
      <c r="AQ350" s="43"/>
      <c r="AR350" s="42"/>
      <c r="AS350" s="43"/>
      <c r="AT350" s="42"/>
      <c r="AU350" s="43"/>
      <c r="AV350" s="42"/>
      <c r="AW350" s="43"/>
      <c r="AX350" s="42"/>
      <c r="AY350" s="43"/>
      <c r="AZ350" s="42"/>
      <c r="BA350" s="43"/>
      <c r="BB350" s="42"/>
      <c r="BC350" s="43"/>
      <c r="BD350" s="42"/>
      <c r="BE350" s="43"/>
    </row>
    <row r="351" ht="15.75" hidden="1" customHeight="1">
      <c r="A351" s="33"/>
      <c r="B351" s="29"/>
      <c r="C351" s="29"/>
      <c r="D351" s="33"/>
      <c r="E351" s="30"/>
      <c r="F351" s="31" t="str">
        <f t="shared" si="1"/>
        <v/>
      </c>
      <c r="G351" s="30"/>
      <c r="H351" s="30"/>
      <c r="I351" s="32"/>
      <c r="J351" s="33"/>
      <c r="K351" s="33"/>
      <c r="L351" s="29"/>
      <c r="M351" s="29"/>
      <c r="N351" s="29"/>
      <c r="O351" s="29"/>
      <c r="P351" s="31" t="str">
        <f t="array" ref="P351">IFERROR(INDEX(params!$H:$H,MATCH($M351,params!$G:$G,0)),"")&amp;IF(AND($M351&lt;&gt;"",$N351&lt;&gt;""),",","")&amp;IFERROR(INDEX(params!$H:$H,MATCH($N351,params!$G:$G,0)),"")&amp;IF(AND($N351&lt;&gt;"",$O351&lt;&gt;""),",","")&amp;IFERROR(INDEX(params!$H:$H,MATCH($O351,params!$G:$G,0)),"")</f>
        <v/>
      </c>
      <c r="Q351" s="30"/>
      <c r="R351" s="35">
        <f t="shared" si="2"/>
        <v>0</v>
      </c>
      <c r="S351" s="36"/>
      <c r="T351" s="36"/>
      <c r="U351" s="29"/>
      <c r="V351" s="29"/>
      <c r="W351" s="29"/>
      <c r="X351" s="29"/>
      <c r="Y351" s="29"/>
      <c r="Z351" s="29"/>
      <c r="AA351" s="37"/>
      <c r="AB351" s="29"/>
      <c r="AC351" s="31" t="str">
        <f t="array" ref="AC351">IFERROR(INDEX(params!$H:$H,MATCH($AB351,params!$G:$G,0)),"")</f>
        <v/>
      </c>
      <c r="AD351" s="51"/>
      <c r="AE351" s="32"/>
      <c r="AF351" s="29"/>
      <c r="AG351" s="4"/>
      <c r="AH351" s="4"/>
      <c r="AI351" s="31" t="str">
        <f t="shared" si="14"/>
        <v/>
      </c>
      <c r="AJ351" s="40"/>
      <c r="AK351" s="41"/>
      <c r="AL351" s="42"/>
      <c r="AM351" s="43"/>
      <c r="AN351" s="42"/>
      <c r="AO351" s="43"/>
      <c r="AP351" s="42"/>
      <c r="AQ351" s="43"/>
      <c r="AR351" s="42"/>
      <c r="AS351" s="43"/>
      <c r="AT351" s="42"/>
      <c r="AU351" s="43"/>
      <c r="AV351" s="42"/>
      <c r="AW351" s="43"/>
      <c r="AX351" s="42"/>
      <c r="AY351" s="43"/>
      <c r="AZ351" s="42"/>
      <c r="BA351" s="43"/>
      <c r="BB351" s="42"/>
      <c r="BC351" s="43"/>
      <c r="BD351" s="42"/>
      <c r="BE351" s="43"/>
    </row>
    <row r="352" ht="15.75" hidden="1" customHeight="1">
      <c r="A352" s="33"/>
      <c r="B352" s="29"/>
      <c r="C352" s="29"/>
      <c r="D352" s="33"/>
      <c r="E352" s="30"/>
      <c r="F352" s="31" t="str">
        <f t="shared" si="1"/>
        <v/>
      </c>
      <c r="G352" s="30"/>
      <c r="H352" s="30"/>
      <c r="I352" s="32"/>
      <c r="J352" s="33"/>
      <c r="K352" s="33"/>
      <c r="L352" s="29"/>
      <c r="M352" s="29"/>
      <c r="N352" s="29"/>
      <c r="O352" s="29"/>
      <c r="P352" s="31" t="str">
        <f t="array" ref="P352">IFERROR(INDEX(params!$H:$H,MATCH($M352,params!$G:$G,0)),"")&amp;IF(AND($M352&lt;&gt;"",$N352&lt;&gt;""),",","")&amp;IFERROR(INDEX(params!$H:$H,MATCH($N352,params!$G:$G,0)),"")&amp;IF(AND($N352&lt;&gt;"",$O352&lt;&gt;""),",","")&amp;IFERROR(INDEX(params!$H:$H,MATCH($O352,params!$G:$G,0)),"")</f>
        <v/>
      </c>
      <c r="Q352" s="30"/>
      <c r="R352" s="35">
        <f t="shared" si="2"/>
        <v>0</v>
      </c>
      <c r="S352" s="36"/>
      <c r="T352" s="36"/>
      <c r="U352" s="29"/>
      <c r="V352" s="29"/>
      <c r="W352" s="29"/>
      <c r="X352" s="29"/>
      <c r="Y352" s="29"/>
      <c r="Z352" s="29"/>
      <c r="AA352" s="37"/>
      <c r="AB352" s="29"/>
      <c r="AC352" s="31" t="str">
        <f t="array" ref="AC352">IFERROR(INDEX(params!$H:$H,MATCH($AB352,params!$G:$G,0)),"")</f>
        <v/>
      </c>
      <c r="AD352" s="51"/>
      <c r="AE352" s="32"/>
      <c r="AF352" s="29"/>
      <c r="AG352" s="4"/>
      <c r="AH352" s="4"/>
      <c r="AI352" s="31" t="str">
        <f t="shared" si="14"/>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hidden="1" customHeight="1">
      <c r="A353" s="33"/>
      <c r="B353" s="29"/>
      <c r="C353" s="29"/>
      <c r="D353" s="33"/>
      <c r="E353" s="30"/>
      <c r="F353" s="31" t="str">
        <f t="shared" si="1"/>
        <v/>
      </c>
      <c r="G353" s="30"/>
      <c r="H353" s="30"/>
      <c r="I353" s="32"/>
      <c r="J353" s="33"/>
      <c r="K353" s="33"/>
      <c r="L353" s="29"/>
      <c r="M353" s="29"/>
      <c r="N353" s="29"/>
      <c r="O353" s="29"/>
      <c r="P353" s="31" t="str">
        <f t="array" ref="P353">IFERROR(INDEX(params!$H:$H,MATCH($M353,params!$G:$G,0)),"")&amp;IF(AND($M353&lt;&gt;"",$N353&lt;&gt;""),",","")&amp;IFERROR(INDEX(params!$H:$H,MATCH($N353,params!$G:$G,0)),"")&amp;IF(AND($N353&lt;&gt;"",$O353&lt;&gt;""),",","")&amp;IFERROR(INDEX(params!$H:$H,MATCH($O353,params!$G:$G,0)),"")</f>
        <v/>
      </c>
      <c r="Q353" s="30"/>
      <c r="R353" s="35">
        <f t="shared" si="2"/>
        <v>0</v>
      </c>
      <c r="S353" s="36"/>
      <c r="T353" s="36"/>
      <c r="U353" s="29"/>
      <c r="V353" s="29"/>
      <c r="W353" s="29"/>
      <c r="X353" s="29"/>
      <c r="Y353" s="29"/>
      <c r="Z353" s="29"/>
      <c r="AA353" s="37"/>
      <c r="AB353" s="29"/>
      <c r="AC353" s="31" t="str">
        <f t="array" ref="AC353">IFERROR(INDEX(params!$H:$H,MATCH($AB353,params!$G:$G,0)),"")</f>
        <v/>
      </c>
      <c r="AD353" s="51"/>
      <c r="AE353" s="32"/>
      <c r="AF353" s="29"/>
      <c r="AG353" s="4"/>
      <c r="AH353" s="4"/>
      <c r="AI353" s="31" t="str">
        <f t="shared" si="14"/>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hidden="1" customHeight="1">
      <c r="A354" s="33"/>
      <c r="B354" s="29"/>
      <c r="C354" s="29"/>
      <c r="D354" s="33"/>
      <c r="E354" s="30"/>
      <c r="F354" s="31" t="str">
        <f t="shared" si="1"/>
        <v/>
      </c>
      <c r="G354" s="30"/>
      <c r="H354" s="30"/>
      <c r="I354" s="32"/>
      <c r="J354" s="33"/>
      <c r="K354" s="33"/>
      <c r="L354" s="29"/>
      <c r="M354" s="29"/>
      <c r="N354" s="29"/>
      <c r="O354" s="29"/>
      <c r="P354" s="31" t="str">
        <f t="array" ref="P354">IFERROR(INDEX(params!$H:$H,MATCH($M354,params!$G:$G,0)),"")&amp;IF(AND($M354&lt;&gt;"",$N354&lt;&gt;""),",","")&amp;IFERROR(INDEX(params!$H:$H,MATCH($N354,params!$G:$G,0)),"")&amp;IF(AND($N354&lt;&gt;"",$O354&lt;&gt;""),",","")&amp;IFERROR(INDEX(params!$H:$H,MATCH($O354,params!$G:$G,0)),"")</f>
        <v/>
      </c>
      <c r="Q354" s="30"/>
      <c r="R354" s="35">
        <f t="shared" si="2"/>
        <v>0</v>
      </c>
      <c r="S354" s="36"/>
      <c r="T354" s="36"/>
      <c r="U354" s="29"/>
      <c r="V354" s="29"/>
      <c r="W354" s="29"/>
      <c r="X354" s="29"/>
      <c r="Y354" s="29"/>
      <c r="Z354" s="29"/>
      <c r="AA354" s="37"/>
      <c r="AB354" s="29"/>
      <c r="AC354" s="31" t="str">
        <f t="array" ref="AC354">IFERROR(INDEX(params!$H:$H,MATCH($AB354,params!$G:$G,0)),"")</f>
        <v/>
      </c>
      <c r="AD354" s="51"/>
      <c r="AE354" s="32"/>
      <c r="AF354" s="29"/>
      <c r="AG354" s="4"/>
      <c r="AH354" s="4"/>
      <c r="AI354" s="31" t="str">
        <f t="shared" si="14"/>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hidden="1" customHeight="1">
      <c r="A355" s="33"/>
      <c r="B355" s="29"/>
      <c r="C355" s="29"/>
      <c r="D355" s="33"/>
      <c r="E355" s="30"/>
      <c r="F355" s="31" t="str">
        <f t="shared" si="1"/>
        <v/>
      </c>
      <c r="G355" s="30"/>
      <c r="H355" s="30"/>
      <c r="I355" s="32"/>
      <c r="J355" s="33"/>
      <c r="K355" s="33"/>
      <c r="L355" s="29"/>
      <c r="M355" s="29"/>
      <c r="N355" s="29"/>
      <c r="O355" s="29"/>
      <c r="P355" s="31" t="str">
        <f t="array" ref="P355">IFERROR(INDEX(params!$H:$H,MATCH($M355,params!$G:$G,0)),"")&amp;IF(AND($M355&lt;&gt;"",$N355&lt;&gt;""),",","")&amp;IFERROR(INDEX(params!$H:$H,MATCH($N355,params!$G:$G,0)),"")&amp;IF(AND($N355&lt;&gt;"",$O355&lt;&gt;""),",","")&amp;IFERROR(INDEX(params!$H:$H,MATCH($O355,params!$G:$G,0)),"")</f>
        <v/>
      </c>
      <c r="Q355" s="30"/>
      <c r="R355" s="35">
        <f t="shared" si="2"/>
        <v>0</v>
      </c>
      <c r="S355" s="36"/>
      <c r="T355" s="36"/>
      <c r="U355" s="29"/>
      <c r="V355" s="29"/>
      <c r="W355" s="29"/>
      <c r="X355" s="29"/>
      <c r="Y355" s="29"/>
      <c r="Z355" s="29"/>
      <c r="AA355" s="37"/>
      <c r="AB355" s="29"/>
      <c r="AC355" s="31" t="str">
        <f t="array" ref="AC355">IFERROR(INDEX(params!$H:$H,MATCH($AB355,params!$G:$G,0)),"")</f>
        <v/>
      </c>
      <c r="AD355" s="51"/>
      <c r="AE355" s="32"/>
      <c r="AF355" s="29"/>
      <c r="AG355" s="4"/>
      <c r="AH355" s="4"/>
      <c r="AI355" s="31" t="str">
        <f t="shared" si="14"/>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hidden="1" customHeight="1">
      <c r="A356" s="33"/>
      <c r="B356" s="29"/>
      <c r="C356" s="29"/>
      <c r="D356" s="33"/>
      <c r="E356" s="30"/>
      <c r="F356" s="31" t="str">
        <f t="shared" si="1"/>
        <v/>
      </c>
      <c r="G356" s="30"/>
      <c r="H356" s="30"/>
      <c r="I356" s="32"/>
      <c r="J356" s="33"/>
      <c r="K356" s="33"/>
      <c r="L356" s="29"/>
      <c r="M356" s="29"/>
      <c r="N356" s="29"/>
      <c r="O356" s="29"/>
      <c r="P356" s="31" t="str">
        <f t="array" ref="P356">IFERROR(INDEX(params!$H:$H,MATCH($M356,params!$G:$G,0)),"")&amp;IF(AND($M356&lt;&gt;"",$N356&lt;&gt;""),",","")&amp;IFERROR(INDEX(params!$H:$H,MATCH($N356,params!$G:$G,0)),"")&amp;IF(AND($N356&lt;&gt;"",$O356&lt;&gt;""),",","")&amp;IFERROR(INDEX(params!$H:$H,MATCH($O356,params!$G:$G,0)),"")</f>
        <v/>
      </c>
      <c r="Q356" s="30"/>
      <c r="R356" s="35">
        <f t="shared" si="2"/>
        <v>0</v>
      </c>
      <c r="S356" s="36"/>
      <c r="T356" s="36"/>
      <c r="U356" s="29"/>
      <c r="V356" s="29"/>
      <c r="W356" s="29"/>
      <c r="X356" s="29"/>
      <c r="Y356" s="29"/>
      <c r="Z356" s="29"/>
      <c r="AA356" s="37"/>
      <c r="AB356" s="29"/>
      <c r="AC356" s="31" t="str">
        <f t="array" ref="AC356">IFERROR(INDEX(params!$H:$H,MATCH($AB356,params!$G:$G,0)),"")</f>
        <v/>
      </c>
      <c r="AD356" s="51"/>
      <c r="AE356" s="32"/>
      <c r="AF356" s="29"/>
      <c r="AG356" s="4"/>
      <c r="AH356" s="4"/>
      <c r="AI356" s="31" t="str">
        <f t="shared" si="14"/>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hidden="1"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14"/>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hidden="1"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14"/>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hidden="1"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14"/>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hidden="1"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14"/>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hidden="1"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14"/>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hidden="1"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14"/>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hidden="1"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14"/>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hidden="1"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14"/>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hidden="1"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14"/>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hidden="1"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14"/>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hidden="1"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14"/>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hidden="1"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14"/>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hidden="1"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14"/>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hidden="1"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14"/>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hidden="1"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14"/>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hidden="1"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14"/>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hidden="1"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14"/>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hidden="1"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14"/>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hidden="1"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14"/>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hidden="1"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14"/>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hidden="1"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14"/>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hidden="1"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14"/>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hidden="1"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14"/>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hidden="1"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14"/>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hidden="1"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14"/>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hidden="1"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14"/>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hidden="1"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14"/>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hidden="1"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14"/>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hidden="1"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14"/>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hidden="1"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14"/>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hidden="1"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14"/>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hidden="1"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14"/>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hidden="1"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14"/>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hidden="1"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14"/>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hidden="1"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14"/>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hidden="1"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14"/>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hidden="1"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14"/>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hidden="1"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14"/>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hidden="1"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14"/>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hidden="1"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14"/>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hidden="1"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14"/>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hidden="1"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14"/>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hidden="1"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14"/>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hidden="1"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14"/>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hidden="1"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14"/>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hidden="1"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14"/>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hidden="1"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14"/>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hidden="1"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14"/>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hidden="1"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14"/>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hidden="1"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14"/>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hidden="1"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14"/>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hidden="1"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14"/>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hidden="1"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14"/>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hidden="1"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14"/>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hidden="1"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14"/>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hidden="1"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14"/>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hidden="1"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14"/>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hidden="1"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14"/>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hidden="1"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14"/>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hidden="1"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14"/>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hidden="1"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14"/>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hidden="1"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14"/>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hidden="1"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14"/>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hidden="1"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14"/>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hidden="1"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14"/>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hidden="1"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14"/>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hidden="1"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14"/>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hidden="1"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14"/>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hidden="1"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14"/>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hidden="1"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14"/>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hidden="1"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14"/>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hidden="1"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14"/>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hidden="1"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14"/>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hidden="1"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14"/>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hidden="1"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14"/>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hidden="1"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14"/>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hidden="1"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14"/>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hidden="1"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14"/>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hidden="1"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14"/>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hidden="1"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14"/>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hidden="1"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14"/>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hidden="1"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14"/>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hidden="1"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14"/>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hidden="1"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14"/>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hidden="1"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14"/>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hidden="1"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14"/>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hidden="1"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14"/>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hidden="1"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14"/>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hidden="1"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14"/>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hidden="1"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14"/>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hidden="1"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14"/>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hidden="1"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14"/>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hidden="1"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14"/>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hidden="1"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14"/>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hidden="1"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14"/>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hidden="1"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14"/>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hidden="1"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14"/>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hidden="1"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14"/>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hidden="1"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14"/>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hidden="1"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14"/>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hidden="1"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14"/>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hidden="1"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14"/>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hidden="1"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14"/>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hidden="1"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14"/>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hidden="1"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14"/>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hidden="1"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14"/>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hidden="1"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14"/>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hidden="1"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14"/>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hidden="1"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14"/>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hidden="1"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14"/>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hidden="1"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14"/>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hidden="1"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14"/>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hidden="1"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14"/>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hidden="1"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14"/>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hidden="1"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14"/>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hidden="1"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14"/>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hidden="1"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14"/>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hidden="1"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14"/>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hidden="1"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14"/>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hidden="1"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14"/>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hidden="1"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14"/>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hidden="1"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14"/>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hidden="1"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14"/>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hidden="1"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14"/>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hidden="1"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14"/>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hidden="1"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14"/>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hidden="1"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14"/>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hidden="1"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14"/>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hidden="1"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14"/>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hidden="1"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14"/>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hidden="1"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14"/>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hidden="1"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14"/>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hidden="1"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14"/>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hidden="1"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14"/>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hidden="1"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14"/>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hidden="1"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14"/>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hidden="1"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14"/>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hidden="1"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14"/>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hidden="1"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14"/>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hidden="1"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14"/>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hidden="1"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14"/>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hidden="1"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14"/>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hidden="1"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14"/>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hidden="1"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14"/>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hidden="1"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14"/>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hidden="1"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14"/>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hidden="1"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14"/>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hidden="1"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14"/>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hidden="1"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14"/>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hidden="1"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14"/>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hidden="1"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14"/>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hidden="1"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14"/>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hidden="1"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14"/>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hidden="1"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14"/>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hidden="1"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14"/>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hidden="1"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14"/>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hidden="1"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14"/>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hidden="1"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14"/>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hidden="1"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14"/>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hidden="1"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14"/>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hidden="1"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14"/>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hidden="1"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14"/>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hidden="1"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14"/>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hidden="1"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14"/>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hidden="1"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14"/>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hidden="1"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14"/>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hidden="1"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14"/>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hidden="1"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14"/>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hidden="1"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14"/>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hidden="1"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14"/>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hidden="1"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14"/>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hidden="1"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14"/>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hidden="1"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14"/>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hidden="1"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14"/>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hidden="1"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14"/>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hidden="1"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14"/>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hidden="1"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14"/>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hidden="1"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14"/>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hidden="1"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14"/>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hidden="1"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14"/>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hidden="1"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14"/>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hidden="1"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14"/>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hidden="1"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14"/>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hidden="1"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14"/>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hidden="1"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14"/>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hidden="1"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14"/>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hidden="1"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14"/>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hidden="1"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14"/>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hidden="1"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14"/>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hidden="1"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14"/>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hidden="1"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14"/>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hidden="1"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14"/>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hidden="1"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14"/>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hidden="1"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14"/>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hidden="1"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14"/>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hidden="1"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14"/>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hidden="1"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14"/>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hidden="1"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14"/>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hidden="1"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14"/>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hidden="1"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14"/>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hidden="1"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14"/>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hidden="1"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14"/>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hidden="1"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14"/>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hidden="1"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14"/>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hidden="1"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14"/>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hidden="1"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14"/>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hidden="1"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14"/>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hidden="1"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14"/>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hidden="1"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14"/>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hidden="1"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14"/>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hidden="1"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14"/>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hidden="1"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14"/>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hidden="1"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14"/>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hidden="1"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14"/>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hidden="1"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14"/>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hidden="1"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14"/>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hidden="1"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14"/>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hidden="1"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14"/>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hidden="1"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14"/>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hidden="1"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14"/>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hidden="1"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14"/>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hidden="1"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14"/>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hidden="1"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14"/>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hidden="1"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14"/>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hidden="1"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14"/>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hidden="1"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14"/>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hidden="1"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14"/>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hidden="1"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14"/>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hidden="1"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14"/>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hidden="1"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14"/>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hidden="1"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14"/>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hidden="1"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14"/>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hidden="1"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14"/>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hidden="1"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14"/>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hidden="1"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14"/>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hidden="1"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14"/>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hidden="1"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14"/>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hidden="1"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14"/>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hidden="1"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14"/>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hidden="1"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14"/>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hidden="1"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14"/>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hidden="1"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14"/>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hidden="1"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14"/>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hidden="1"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14"/>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hidden="1"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14"/>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hidden="1"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14"/>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hidden="1"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14"/>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hidden="1"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14"/>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hidden="1"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14"/>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hidden="1"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14"/>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hidden="1"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14"/>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hidden="1"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14"/>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hidden="1"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14"/>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hidden="1"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14"/>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hidden="1"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14"/>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hidden="1"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14"/>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hidden="1"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14"/>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hidden="1"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14"/>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hidden="1"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14"/>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hidden="1"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14"/>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hidden="1"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14"/>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hidden="1"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14"/>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hidden="1"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14"/>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hidden="1"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14"/>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hidden="1"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14"/>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hidden="1"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14"/>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hidden="1"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14"/>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hidden="1"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14"/>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hidden="1"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14"/>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hidden="1"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14"/>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hidden="1"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14"/>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hidden="1"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14"/>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hidden="1"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14"/>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hidden="1"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14"/>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hidden="1"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14"/>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hidden="1"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14"/>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hidden="1"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14"/>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hidden="1"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14"/>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hidden="1"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14"/>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hidden="1"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14"/>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hidden="1"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14"/>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hidden="1"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14"/>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hidden="1"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14"/>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hidden="1"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14"/>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hidden="1"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14"/>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hidden="1"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14"/>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hidden="1"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14"/>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hidden="1"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14"/>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hidden="1"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14"/>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hidden="1"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14"/>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hidden="1"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14"/>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hidden="1"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14"/>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hidden="1"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14"/>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hidden="1"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14"/>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hidden="1"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14"/>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hidden="1"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14"/>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hidden="1"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14"/>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hidden="1"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14"/>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hidden="1"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14"/>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hidden="1"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14"/>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hidden="1"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14"/>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hidden="1"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14"/>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hidden="1"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14"/>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hidden="1"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14"/>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hidden="1"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14"/>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hidden="1"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14"/>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hidden="1"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14"/>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hidden="1"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14"/>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hidden="1"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14"/>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hidden="1"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14"/>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hidden="1"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14"/>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hidden="1"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14"/>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hidden="1"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14"/>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hidden="1"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14"/>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hidden="1"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14"/>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hidden="1"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14"/>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hidden="1"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14"/>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hidden="1"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14"/>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hidden="1"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14"/>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hidden="1"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14"/>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hidden="1"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14"/>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hidden="1"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14"/>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hidden="1"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14"/>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hidden="1"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14"/>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hidden="1"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14"/>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hidden="1"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14"/>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hidden="1"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14"/>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hidden="1"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14"/>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hidden="1"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14"/>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hidden="1"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14"/>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hidden="1"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14"/>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hidden="1"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14"/>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hidden="1"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14"/>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hidden="1"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14"/>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hidden="1"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14"/>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hidden="1"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14"/>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hidden="1"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14"/>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hidden="1"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14"/>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hidden="1"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14"/>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hidden="1"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14"/>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hidden="1"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14"/>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hidden="1"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14"/>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hidden="1"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14"/>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hidden="1"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14"/>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hidden="1"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14"/>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hidden="1"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14"/>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hidden="1"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14"/>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hidden="1"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14"/>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hidden="1"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14"/>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hidden="1"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14"/>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hidden="1"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14"/>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hidden="1"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14"/>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hidden="1"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14"/>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hidden="1"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14"/>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hidden="1"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14"/>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hidden="1"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14"/>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hidden="1"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14"/>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hidden="1"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14"/>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hidden="1"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14"/>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hidden="1"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14"/>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hidden="1"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14"/>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hidden="1"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14"/>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hidden="1"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14"/>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hidden="1"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14"/>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hidden="1"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14"/>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hidden="1"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14"/>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hidden="1"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14"/>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hidden="1"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14"/>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hidden="1"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14"/>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hidden="1"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14"/>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hidden="1"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14"/>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hidden="1"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14"/>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hidden="1"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14"/>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hidden="1"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14"/>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hidden="1"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14"/>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hidden="1"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14"/>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hidden="1"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14"/>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hidden="1"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14"/>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hidden="1"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14"/>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hidden="1"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14"/>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hidden="1"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14"/>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hidden="1"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14"/>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hidden="1"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14"/>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hidden="1"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14"/>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hidden="1"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14"/>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hidden="1"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14"/>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hidden="1"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14"/>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hidden="1"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14"/>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hidden="1"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14"/>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hidden="1"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14"/>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hidden="1"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14"/>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hidden="1"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14"/>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hidden="1"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14"/>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hidden="1"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14"/>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hidden="1"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14"/>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hidden="1"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14"/>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hidden="1"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14"/>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hidden="1"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14"/>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hidden="1"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14"/>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hidden="1"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14"/>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hidden="1"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14"/>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hidden="1"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14"/>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hidden="1"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14"/>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hidden="1"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14"/>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hidden="1"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14"/>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hidden="1"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14"/>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hidden="1"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14"/>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hidden="1"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14"/>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hidden="1"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14"/>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hidden="1"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14"/>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hidden="1"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14"/>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hidden="1"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14"/>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hidden="1"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14"/>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hidden="1"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14"/>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hidden="1"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14"/>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hidden="1"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14"/>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hidden="1"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14"/>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hidden="1"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14"/>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hidden="1"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14"/>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hidden="1"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14"/>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hidden="1"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14"/>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hidden="1"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14"/>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hidden="1"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14"/>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hidden="1"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14"/>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hidden="1"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14"/>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hidden="1"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14"/>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hidden="1"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14"/>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hidden="1"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14"/>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hidden="1"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14"/>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hidden="1"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14"/>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hidden="1"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14"/>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hidden="1"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14"/>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hidden="1"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14"/>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hidden="1"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14"/>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hidden="1"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14"/>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hidden="1"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14"/>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hidden="1"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14"/>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hidden="1"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14"/>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hidden="1"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14"/>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hidden="1"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14"/>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hidden="1"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14"/>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hidden="1"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14"/>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hidden="1"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14"/>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hidden="1"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14"/>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hidden="1"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14"/>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hidden="1"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14"/>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hidden="1"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14"/>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hidden="1"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14"/>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hidden="1"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14"/>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hidden="1"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14"/>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hidden="1"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14"/>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hidden="1"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14"/>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hidden="1"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14"/>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hidden="1"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14"/>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hidden="1"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14"/>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hidden="1"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14"/>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hidden="1"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14"/>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hidden="1"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14"/>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hidden="1"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14"/>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hidden="1"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14"/>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hidden="1"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14"/>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hidden="1"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14"/>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hidden="1"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14"/>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hidden="1"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14"/>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hidden="1"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14"/>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hidden="1"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14"/>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hidden="1"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14"/>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hidden="1"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14"/>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hidden="1"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14"/>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hidden="1"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14"/>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hidden="1"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14"/>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hidden="1"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14"/>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hidden="1"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14"/>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hidden="1"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14"/>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hidden="1"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14"/>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hidden="1"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14"/>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hidden="1"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14"/>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hidden="1"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14"/>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hidden="1"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14"/>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hidden="1"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14"/>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hidden="1"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14"/>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hidden="1"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14"/>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hidden="1"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14"/>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hidden="1"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14"/>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hidden="1"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14"/>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hidden="1"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14"/>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hidden="1"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14"/>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hidden="1"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14"/>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hidden="1"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14"/>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hidden="1"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14"/>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hidden="1"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14"/>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hidden="1"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14"/>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hidden="1"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14"/>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hidden="1"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14"/>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hidden="1"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14"/>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hidden="1"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14"/>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hidden="1"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14"/>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hidden="1"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14"/>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hidden="1"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14"/>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hidden="1"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14"/>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hidden="1"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14"/>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hidden="1"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14"/>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hidden="1"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14"/>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hidden="1"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14"/>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hidden="1"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14"/>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hidden="1"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14"/>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hidden="1"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14"/>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hidden="1"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14"/>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hidden="1"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14"/>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hidden="1"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14"/>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hidden="1"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14"/>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hidden="1"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14"/>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hidden="1"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14"/>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hidden="1"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14"/>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hidden="1"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14"/>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hidden="1"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14"/>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hidden="1"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14"/>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hidden="1"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14"/>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hidden="1"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14"/>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hidden="1"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14"/>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hidden="1"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14"/>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hidden="1"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14"/>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hidden="1"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14"/>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hidden="1"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14"/>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hidden="1"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14"/>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hidden="1"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14"/>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hidden="1"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14"/>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hidden="1"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14"/>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hidden="1"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14"/>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hidden="1"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14"/>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hidden="1"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14"/>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hidden="1"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14"/>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hidden="1"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14"/>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hidden="1"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14"/>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hidden="1"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14"/>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hidden="1"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14"/>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hidden="1"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14"/>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hidden="1"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14"/>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hidden="1"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14"/>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hidden="1"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14"/>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hidden="1"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14"/>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hidden="1"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14"/>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hidden="1"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14"/>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hidden="1"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14"/>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hidden="1"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14"/>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hidden="1"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14"/>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hidden="1"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14"/>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hidden="1"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14"/>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hidden="1"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14"/>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hidden="1"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14"/>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hidden="1"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14"/>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hidden="1"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14"/>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hidden="1"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14"/>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hidden="1"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14"/>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hidden="1"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14"/>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hidden="1"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14"/>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hidden="1"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14"/>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hidden="1"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14"/>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hidden="1"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14"/>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hidden="1"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14"/>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hidden="1"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14"/>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hidden="1"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14"/>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hidden="1"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14"/>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hidden="1"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14"/>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hidden="1"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14"/>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hidden="1"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14"/>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hidden="1"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14"/>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hidden="1"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14"/>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hidden="1"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14"/>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hidden="1"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14"/>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hidden="1"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14"/>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hidden="1"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14"/>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hidden="1"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14"/>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hidden="1"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14"/>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hidden="1"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14"/>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hidden="1"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14"/>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hidden="1"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14"/>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hidden="1"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14"/>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hidden="1"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14"/>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hidden="1"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14"/>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hidden="1"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14"/>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hidden="1"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14"/>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hidden="1"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14"/>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hidden="1"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14"/>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hidden="1"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14"/>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hidden="1"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14"/>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hidden="1"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14"/>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hidden="1"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14"/>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hidden="1"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14"/>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hidden="1"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14"/>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hidden="1"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14"/>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hidden="1"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14"/>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hidden="1"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14"/>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hidden="1"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14"/>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hidden="1"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14"/>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hidden="1"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14"/>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hidden="1"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14"/>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hidden="1"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14"/>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hidden="1"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14"/>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hidden="1"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14"/>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hidden="1"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14"/>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hidden="1"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14"/>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hidden="1"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14"/>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hidden="1"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14"/>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hidden="1"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14"/>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hidden="1"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14"/>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hidden="1"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14"/>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hidden="1"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14"/>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hidden="1"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14"/>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hidden="1"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14"/>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hidden="1"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14"/>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hidden="1"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14"/>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hidden="1"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14"/>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hidden="1"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14"/>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hidden="1"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14"/>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hidden="1"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14"/>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hidden="1"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14"/>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hidden="1"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14"/>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hidden="1"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14"/>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hidden="1"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14"/>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hidden="1"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14"/>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hidden="1"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14"/>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hidden="1"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14"/>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hidden="1"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14"/>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hidden="1"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14"/>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hidden="1"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14"/>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hidden="1"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14"/>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hidden="1"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14"/>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hidden="1"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14"/>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hidden="1"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14"/>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hidden="1"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14"/>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hidden="1"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14"/>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hidden="1"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14"/>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hidden="1"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14"/>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hidden="1"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14"/>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hidden="1"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14"/>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hidden="1"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14"/>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hidden="1"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14"/>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hidden="1"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14"/>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hidden="1"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14"/>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hidden="1"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14"/>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hidden="1"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14"/>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hidden="1"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14"/>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hidden="1"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14"/>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hidden="1"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14"/>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hidden="1"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14"/>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hidden="1"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14"/>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hidden="1"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14"/>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hidden="1"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14"/>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hidden="1"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14"/>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hidden="1"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14"/>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hidden="1"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14"/>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hidden="1"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14"/>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hidden="1"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14"/>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hidden="1"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14"/>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hidden="1"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14"/>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hidden="1"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14"/>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hidden="1"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14"/>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sheetData>
  <autoFilter ref="$A$1:$BE$1014">
    <filterColumn colId="11">
      <filters>
        <filter val="corporation"/>
      </filters>
    </filterColumn>
  </autoFilter>
  <dataValidations>
    <dataValidation type="list" allowBlank="1" showErrorMessage="1" sqref="C2:C1014">
      <formula1>params!$X$2:$X$4</formula1>
    </dataValidation>
    <dataValidation type="list" allowBlank="1" showErrorMessage="1" sqref="V2:V1014">
      <formula1>params!$E$2:$E$8</formula1>
    </dataValidation>
    <dataValidation type="list" allowBlank="1" showErrorMessage="1" sqref="AA2:AA1014">
      <formula1>params!$R$2:$R$5</formula1>
    </dataValidation>
    <dataValidation type="list" allowBlank="1" showErrorMessage="1" sqref="AD2:AD1014">
      <formula1>params!$P$2:$P$5</formula1>
    </dataValidation>
    <dataValidation type="list" allowBlank="1" showErrorMessage="1" sqref="B2:B1014">
      <formula1>params!$N$2:$N$6</formula1>
    </dataValidation>
    <dataValidation type="list" allowBlank="1" showErrorMessage="1" sqref="Z2:Z1014">
      <formula1>params!$J$2:$J$4</formula1>
    </dataValidation>
    <dataValidation type="list" allowBlank="1" showErrorMessage="1" sqref="M2:O1014 AB2:AB1014">
      <formula1>params!$G$2:$G$15</formula1>
    </dataValidation>
    <dataValidation type="list" allowBlank="1" showErrorMessage="1" sqref="AF2:AH1014">
      <formula1>params!$T$2:$T$5</formula1>
    </dataValidation>
    <dataValidation type="list" allowBlank="1" showErrorMessage="1" sqref="L2:L222 L229:L319 L323:L324 L327 L331:L343">
      <formula1>params!$A$2:$A$5</formula1>
    </dataValidation>
    <dataValidation type="list" allowBlank="1" showErrorMessage="1" sqref="A2:A1014">
      <formula1>params!$V$3:$V$10</formula1>
    </dataValidation>
    <dataValidation type="list" allowBlank="1" showErrorMessage="1" sqref="W2:W7 W8:X8 W9:W22 W23:X23 W24:W55 W56:X56 W57:W63 W64:X66 W211:W218 W220:W237 W268 W270:W273 W274:X274 W293 W295 W298:X298 W300:W314 W320:W322 U2:U1014 W325:W1014">
      <formula1>params!$C$2:$C$8</formula1>
    </dataValidation>
    <dataValidation type="list" allowBlank="1" showErrorMessage="1" sqref="X2:Y7 Y8 X9:Y22 Y23 X24:Y55 Y56 X57:Y63 Y64:Y66 W67:Y210 X211:Y237 W238:Y267 X268:Y268 W269:Y269 X270:Y273 Y274 W275:Y292 X293:Y293 W294:Y294 X295:Y295 W296:Y297 Y298 W299:Y299 X300:Y314 W315:Y319 X320:Y322 W323:Y324 X325:Y1014">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2062</v>
      </c>
      <c r="C1" s="3" t="s">
        <v>24</v>
      </c>
      <c r="E1" s="8" t="s">
        <v>2063</v>
      </c>
      <c r="G1" s="3" t="s">
        <v>2064</v>
      </c>
      <c r="H1" s="3" t="s">
        <v>19</v>
      </c>
      <c r="J1" s="3" t="s">
        <v>26</v>
      </c>
      <c r="L1" s="3" t="s">
        <v>25</v>
      </c>
      <c r="N1" s="3" t="s">
        <v>11</v>
      </c>
      <c r="P1" s="3" t="s">
        <v>140</v>
      </c>
      <c r="R1" s="8" t="s">
        <v>139</v>
      </c>
      <c r="T1" s="3" t="s">
        <v>142</v>
      </c>
      <c r="V1" s="8" t="s">
        <v>2065</v>
      </c>
      <c r="X1" s="8" t="s">
        <v>122</v>
      </c>
    </row>
    <row r="2">
      <c r="A2" s="3" t="s">
        <v>64</v>
      </c>
      <c r="H2" s="8">
        <v>-1.0</v>
      </c>
      <c r="J2" s="3" t="s">
        <v>189</v>
      </c>
      <c r="L2" s="3" t="s">
        <v>188</v>
      </c>
      <c r="N2" s="3" t="s">
        <v>163</v>
      </c>
      <c r="P2" s="8" t="s">
        <v>852</v>
      </c>
      <c r="R2" s="8" t="s">
        <v>82</v>
      </c>
    </row>
    <row r="3">
      <c r="A3" s="3" t="s">
        <v>65</v>
      </c>
      <c r="C3" s="3" t="s">
        <v>167</v>
      </c>
      <c r="E3" s="8" t="s">
        <v>212</v>
      </c>
      <c r="G3" s="3" t="s">
        <v>78</v>
      </c>
      <c r="H3" s="3">
        <f t="shared" ref="H3:H5" si="1">H2+1</f>
        <v>0</v>
      </c>
      <c r="J3" s="3" t="s">
        <v>967</v>
      </c>
      <c r="L3" s="3" t="s">
        <v>94</v>
      </c>
      <c r="N3" s="3" t="s">
        <v>1413</v>
      </c>
      <c r="P3" s="8" t="s">
        <v>560</v>
      </c>
      <c r="R3" s="8" t="s">
        <v>102</v>
      </c>
      <c r="T3" s="3" t="s">
        <v>87</v>
      </c>
      <c r="V3" s="8" t="s">
        <v>67</v>
      </c>
      <c r="X3" s="8" t="s">
        <v>239</v>
      </c>
    </row>
    <row r="4">
      <c r="A4" s="3" t="s">
        <v>62</v>
      </c>
      <c r="C4" s="3" t="s">
        <v>179</v>
      </c>
      <c r="G4" s="3" t="s">
        <v>83</v>
      </c>
      <c r="H4" s="3">
        <f t="shared" si="1"/>
        <v>1</v>
      </c>
      <c r="J4" s="8" t="s">
        <v>1020</v>
      </c>
      <c r="L4" s="3" t="s">
        <v>99</v>
      </c>
      <c r="N4" s="3" t="s">
        <v>1655</v>
      </c>
      <c r="P4" s="8" t="s">
        <v>646</v>
      </c>
      <c r="R4" s="8" t="s">
        <v>100</v>
      </c>
      <c r="T4" s="3" t="s">
        <v>76</v>
      </c>
      <c r="V4" s="8" t="s">
        <v>56</v>
      </c>
      <c r="X4" s="8" t="s">
        <v>250</v>
      </c>
    </row>
    <row r="5">
      <c r="A5" s="8" t="s">
        <v>66</v>
      </c>
      <c r="C5" s="3" t="s">
        <v>822</v>
      </c>
      <c r="G5" s="3" t="s">
        <v>87</v>
      </c>
      <c r="H5" s="3">
        <f t="shared" si="1"/>
        <v>2</v>
      </c>
      <c r="L5" s="3" t="s">
        <v>88</v>
      </c>
      <c r="N5" s="3" t="s">
        <v>1408</v>
      </c>
      <c r="P5" s="8" t="s">
        <v>1007</v>
      </c>
      <c r="T5" s="3" t="s">
        <v>97</v>
      </c>
      <c r="V5" s="8" t="s">
        <v>58</v>
      </c>
    </row>
    <row r="6">
      <c r="N6" s="8" t="s">
        <v>1990</v>
      </c>
      <c r="V6" s="8" t="s">
        <v>59</v>
      </c>
    </row>
    <row r="7">
      <c r="C7" s="3" t="s">
        <v>864</v>
      </c>
      <c r="G7" s="3" t="s">
        <v>93</v>
      </c>
      <c r="H7" s="3">
        <f>H5+1</f>
        <v>3</v>
      </c>
      <c r="L7" s="8" t="s">
        <v>105</v>
      </c>
      <c r="V7" s="8" t="s">
        <v>68</v>
      </c>
    </row>
    <row r="8">
      <c r="C8" s="8" t="s">
        <v>1019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2066</v>
      </c>
    </row>
    <row r="2">
      <c r="A2" s="8" t="s">
        <v>2067</v>
      </c>
    </row>
    <row r="3">
      <c r="A3" s="8" t="s">
        <v>2068</v>
      </c>
    </row>
    <row r="4">
      <c r="A4" s="8" t="s">
        <v>2069</v>
      </c>
    </row>
    <row r="5">
      <c r="A5" s="8" t="s">
        <v>2070</v>
      </c>
    </row>
    <row r="6">
      <c r="A6" s="8" t="s">
        <v>2071</v>
      </c>
    </row>
    <row r="7">
      <c r="A7" s="8" t="s">
        <v>2072</v>
      </c>
    </row>
    <row r="8">
      <c r="A8" s="8" t="s">
        <v>2073</v>
      </c>
    </row>
    <row r="9">
      <c r="A9" s="8" t="s">
        <v>2074</v>
      </c>
    </row>
    <row r="10">
      <c r="A10" s="8" t="s">
        <v>2075</v>
      </c>
    </row>
    <row r="11">
      <c r="A11" s="8" t="s">
        <v>2076</v>
      </c>
    </row>
    <row r="14">
      <c r="A14" s="8" t="s">
        <v>2077</v>
      </c>
    </row>
    <row r="15">
      <c r="A15" s="8" t="s">
        <v>2078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