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ylle.tripletech\Documents\Excel\"/>
    </mc:Choice>
  </mc:AlternateContent>
  <xr:revisionPtr revIDLastSave="0" documentId="13_ncr:1_{9D60AD49-1BFD-44F8-8722-537C8E71F185}" xr6:coauthVersionLast="47" xr6:coauthVersionMax="47" xr10:uidLastSave="{00000000-0000-0000-0000-000000000000}"/>
  <bookViews>
    <workbookView xWindow="-120" yWindow="-120" windowWidth="29040" windowHeight="15720" xr2:uid="{9B9E8C97-0243-4167-8ACB-94D19F16B0D7}"/>
  </bookViews>
  <sheets>
    <sheet name="Planilha1" sheetId="1" r:id="rId1"/>
    <sheet name="Planilha2" sheetId="2" r:id="rId2"/>
  </sheets>
  <definedNames>
    <definedName name="aporte">Planilha1!$D$14</definedName>
    <definedName name="patrimonio">Planilha1!$D$17</definedName>
    <definedName name="qtd_anos">Planilha1!$D$15</definedName>
    <definedName name="rendimento_carteira">Planilha1!$D$10</definedName>
    <definedName name="sugest_investimento">Planilha1!$D$11</definedName>
    <definedName name="taxa_mensal">Planilha1!$D$16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1" i="1"/>
  <c r="H4" i="2"/>
  <c r="A18" i="2"/>
  <c r="A19" i="2"/>
  <c r="A20" i="2"/>
  <c r="A21" i="2"/>
  <c r="A22" i="2"/>
  <c r="A17" i="2"/>
  <c r="A11" i="2"/>
  <c r="A12" i="2"/>
  <c r="A13" i="2"/>
  <c r="A14" i="2"/>
  <c r="A15" i="2"/>
  <c r="A10" i="2"/>
  <c r="A4" i="2"/>
  <c r="A5" i="2"/>
  <c r="A6" i="2"/>
  <c r="A7" i="2"/>
  <c r="A8" i="2"/>
  <c r="A3" i="2"/>
  <c r="C28" i="1"/>
  <c r="D17" i="1"/>
  <c r="D18" i="1" s="1"/>
  <c r="D11" i="1"/>
  <c r="D32" i="1" l="1"/>
  <c r="D31" i="1"/>
  <c r="D35" i="1"/>
  <c r="D36" i="1"/>
  <c r="D34" i="1"/>
  <c r="D33" i="1"/>
  <c r="C24" i="1"/>
  <c r="D24" i="1" s="1"/>
  <c r="C23" i="1"/>
  <c r="D23" i="1" s="1"/>
  <c r="C21" i="1"/>
  <c r="D21" i="1" s="1"/>
  <c r="C25" i="1"/>
  <c r="D25" i="1" s="1"/>
  <c r="C22" i="1"/>
  <c r="D22" i="1" s="1"/>
  <c r="D37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<sst xmlns="http://schemas.openxmlformats.org/spreadsheetml/2006/main" count="71" uniqueCount="35">
  <si>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</si>
  <si>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</si>
  <si>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</si>
  <si>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</si>
  <si>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</si>
  <si>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</si>
  <si>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</si>
  <si>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</si>
  <si>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</si>
  <si>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</si>
  <si>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</si>
  <si>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</si>
  <si>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</si>
  <si>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</si>
  <si>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</si>
  <si>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</si>
  <si>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</si>
  <si>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</si>
  <si>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</si>
  <si>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</si>
  <si>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</si>
  <si>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</si>
  <si>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</si>
  <si>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</si>
  <si>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</si>
  <si>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</si>
  <si>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</si>
  <si>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</si>
  <si>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 xml:space="preserve">Desenvolvimento </t>
  </si>
  <si>
    <t>Hotelarias</t>
  </si>
  <si>
    <t>Tipo de FII</t>
  </si>
  <si>
    <t>%</t>
  </si>
  <si>
    <t>Chave</t>
  </si>
  <si>
    <t>Moderado-Tijolo</t>
  </si>
  <si>
    <t>Sugestão de Invest.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</si>
</sst>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sz val="18"/>
      <color theme="0"/>
      <name val="Segoe UI Light"/>
      <family val="2"/>
    </font>
    <font>
      <sz val="12"/>
      <color theme="1"/>
      <name val="Segoe UI Light"/>
      <family val="2"/>
    </font>
    <font>
      <sz val="11"/>
      <color rgb="FF9C5700"/>
      <name val="Calibri"/>
      <family val="2"/>
      <scheme val="minor"/>
    </font>
    <font>
      <sz val="12"/>
      <color theme="0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B979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D2BAB"/>
        <bgColor indexed="64"/>
      </patternFill>
    </fill>
    <fill>
      <patternFill patternType="solid">
        <fgColor rgb="FFF1E4F8"/>
        <bgColor indexed="64"/>
      </patternFill>
    </fill>
    <fill>
      <patternFill patternType="solid">
        <fgColor rgb="FFFFEB9C"/>
      </patternFill>
    </fill>
    <fill>
      <patternFill patternType="solid">
        <fgColor rgb="FF69268E"/>
        <bgColor indexed="64"/>
      </patternFill>
    </fill>
    <fill>
      <patternFill patternType="solid">
        <fgColor rgb="FFB876D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6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10" fontId="2" fillId="0" borderId="6" xfId="0" applyNumberFormat="1" applyFont="1" applyBorder="1" applyAlignment="1">
      <alignment horizontal="center" vertical="center"/>
    </xf>
    <xf numFmtId="0" fontId="2" fillId="0" borderId="0" xfId="0" applyFont="1" applyFill="1" applyBorder="1"/>
    <xf numFmtId="8" fontId="2" fillId="0" borderId="0" xfId="0" applyNumberFormat="1" applyFont="1" applyFill="1" applyBorder="1"/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5" fillId="3" borderId="5" xfId="0" applyFont="1" applyFill="1" applyBorder="1"/>
    <xf numFmtId="0" fontId="5" fillId="3" borderId="7" xfId="0" applyFont="1" applyFill="1" applyBorder="1"/>
    <xf numFmtId="0" fontId="5" fillId="3" borderId="3" xfId="0" applyFont="1" applyFill="1" applyBorder="1"/>
    <xf numFmtId="0" fontId="4" fillId="4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6" fillId="6" borderId="0" xfId="3"/>
    <xf numFmtId="0" fontId="7" fillId="7" borderId="0" xfId="3" applyFont="1" applyFill="1"/>
    <xf numFmtId="0" fontId="7" fillId="7" borderId="0" xfId="3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2" fillId="0" borderId="0" xfId="0" applyNumberFormat="1" applyFont="1"/>
    <xf numFmtId="0" fontId="2" fillId="8" borderId="0" xfId="0" applyFont="1" applyFill="1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9" fontId="6" fillId="6" borderId="0" xfId="2" applyFont="1" applyFill="1"/>
    <xf numFmtId="0" fontId="3" fillId="8" borderId="0" xfId="0" applyFont="1" applyFill="1" applyAlignment="1">
      <alignment horizontal="center"/>
    </xf>
    <xf numFmtId="164" fontId="3" fillId="8" borderId="0" xfId="0" applyNumberFormat="1" applyFont="1" applyFill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1E4F8"/>
      <color rgb="FFB876DC"/>
      <color rgb="FF69268E"/>
      <color rgb="FF4E1C6A"/>
      <color rgb="FFB979DD"/>
      <color rgb="FF7D2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1019175</xdr:colOff>
      <xdr:row>6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B21518-7A3C-4F16-BC23-DA975F717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10" b="8457"/>
        <a:stretch/>
      </xdr:blipFill>
      <xdr:spPr>
        <a:xfrm>
          <a:off x="0" y="0"/>
          <a:ext cx="5972175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1690-0E79-402B-9451-0378A1136499}">
  <dimension ref="A7:H37"/>
  <sheetViews>
    <sheetView showGridLines="0" tabSelected="1" workbookViewId="0">
      <selection activeCell="C27" sqref="C27"/>
    </sheetView>
  </sheetViews>
  <sheetFormatPr defaultColWidth="0" defaultRowHeight="16.5" x14ac:dyDescent="0.3"/>
  <cols>
    <col min="1" max="1" width="3.28515625" style="1" bestFit="1" customWidth="1"/>
    <col min="2" max="2" width="35" style="1" customWidth="1"/>
    <col min="3" max="3" width="19" style="1" bestFit="1" customWidth="1"/>
    <col min="4" max="4" width="17" style="1" customWidth="1"/>
    <col min="5" max="5" width="19.140625" style="1" bestFit="1" customWidth="1"/>
    <col min="6" max="6" width="4.85546875" style="1" customWidth="1"/>
    <col min="7" max="8" width="4.140625" style="1" customWidth="1"/>
    <col min="9" max="11" width="9.140625" style="1" hidden="1" customWidth="1"/>
    <col min="12" max="16384" width="9.140625" style="1" hidden="1"/>
  </cols>
  <sheetData>
    <row r="7" spans="2:4" ht="17.25" thickBot="1" x14ac:dyDescent="0.35"/>
    <row r="8" spans="2:4" ht="26.25" x14ac:dyDescent="0.3">
      <c r="B8" s="21" t="s">
        <v>13</v>
      </c>
      <c r="C8" s="22"/>
      <c r="D8" s="23"/>
    </row>
    <row r="9" spans="2:4" ht="17.25" customHeight="1" x14ac:dyDescent="0.3">
      <c r="B9" s="47" t="s">
        <v>15</v>
      </c>
      <c r="C9" s="48"/>
      <c r="D9" s="8">
        <v>2000</v>
      </c>
    </row>
    <row r="10" spans="2:4" ht="16.5" customHeight="1" x14ac:dyDescent="0.3">
      <c r="B10" s="47" t="s">
        <v>14</v>
      </c>
      <c r="C10" s="48"/>
      <c r="D10" s="2">
        <v>6.0000000000000001E-3</v>
      </c>
    </row>
    <row r="11" spans="2:4" ht="17.25" customHeight="1" thickBot="1" x14ac:dyDescent="0.35">
      <c r="B11" s="49" t="s">
        <v>34</v>
      </c>
      <c r="C11" s="50"/>
      <c r="D11" s="9">
        <f>D9*30%</f>
        <v>600</v>
      </c>
    </row>
    <row r="12" spans="2:4" ht="17.25" thickBot="1" x14ac:dyDescent="0.35"/>
    <row r="13" spans="2:4" ht="26.25" x14ac:dyDescent="0.45">
      <c r="B13" s="24" t="s">
        <v>5</v>
      </c>
      <c r="C13" s="25"/>
      <c r="D13" s="26"/>
    </row>
    <row r="14" spans="2:4" ht="17.25" x14ac:dyDescent="0.3">
      <c r="B14" s="29" t="s">
        <v>0</v>
      </c>
      <c r="C14" s="30"/>
      <c r="D14" s="8">
        <v>200</v>
      </c>
    </row>
    <row r="15" spans="2:4" ht="17.25" x14ac:dyDescent="0.3">
      <c r="B15" s="29" t="s">
        <v>1</v>
      </c>
      <c r="C15" s="30"/>
      <c r="D15" s="15">
        <v>5</v>
      </c>
    </row>
    <row r="16" spans="2:4" ht="17.25" x14ac:dyDescent="0.3">
      <c r="B16" s="29" t="s">
        <v>2</v>
      </c>
      <c r="C16" s="30"/>
      <c r="D16" s="2">
        <v>1.0789999999999999E-2</v>
      </c>
    </row>
    <row r="17" spans="1:5" ht="17.25" x14ac:dyDescent="0.3">
      <c r="B17" s="29" t="s">
        <v>3</v>
      </c>
      <c r="C17" s="30"/>
      <c r="D17" s="16">
        <f>FV(taxa_mensal,qtd_anos*12,aporte*-1)</f>
        <v>16755.382799697527</v>
      </c>
    </row>
    <row r="18" spans="1:5" ht="18" thickBot="1" x14ac:dyDescent="0.35">
      <c r="B18" s="31" t="s">
        <v>4</v>
      </c>
      <c r="C18" s="32"/>
      <c r="D18" s="17">
        <f>D17*rendimento_carteira</f>
        <v>100.53229679818516</v>
      </c>
    </row>
    <row r="19" spans="1:5" ht="17.25" thickBot="1" x14ac:dyDescent="0.35">
      <c r="B19" s="3"/>
      <c r="C19" s="4"/>
    </row>
    <row r="20" spans="1:5" ht="26.25" x14ac:dyDescent="0.45">
      <c r="B20" s="27" t="s">
        <v>11</v>
      </c>
      <c r="C20" s="28"/>
      <c r="D20" s="6" t="s">
        <v>12</v>
      </c>
      <c r="E20" s="7"/>
    </row>
    <row r="21" spans="1:5" ht="17.25" x14ac:dyDescent="0.3">
      <c r="A21" s="5">
        <v>2</v>
      </c>
      <c r="B21" s="20" t="s">
        <v>6</v>
      </c>
      <c r="C21" s="10">
        <f>FV($D$16,$A21*12,$D$14*-1)</f>
        <v>5445.5254595290435</v>
      </c>
      <c r="D21" s="11">
        <f>C21*rendimento_carteira</f>
        <v>32.673152757174265</v>
      </c>
      <c r="E21" s="4"/>
    </row>
    <row r="22" spans="1:5" ht="17.25" x14ac:dyDescent="0.3">
      <c r="A22" s="5">
        <v>5</v>
      </c>
      <c r="B22" s="18" t="s">
        <v>7</v>
      </c>
      <c r="C22" s="12">
        <f>FV($D$16,$A22*12,$D$14*-1)</f>
        <v>16755.382799697527</v>
      </c>
      <c r="D22" s="11">
        <f>C22*rendimento_carteira</f>
        <v>100.53229679818516</v>
      </c>
      <c r="E22" s="4"/>
    </row>
    <row r="23" spans="1:5" ht="17.25" x14ac:dyDescent="0.3">
      <c r="A23" s="5">
        <v>10</v>
      </c>
      <c r="B23" s="18" t="s">
        <v>8</v>
      </c>
      <c r="C23" s="12">
        <f>FV($D$16,$A23*12,$D$14*-1)</f>
        <v>48656.842506034438</v>
      </c>
      <c r="D23" s="11">
        <f>C23*rendimento_carteira</f>
        <v>291.94105503620665</v>
      </c>
      <c r="E23" s="4"/>
    </row>
    <row r="24" spans="1:5" ht="17.25" x14ac:dyDescent="0.3">
      <c r="A24" s="5">
        <v>20</v>
      </c>
      <c r="B24" s="18" t="s">
        <v>9</v>
      </c>
      <c r="C24" s="12">
        <f>FV($D$16,$A24*12,$D$14*-1)</f>
        <v>225039.68001941612</v>
      </c>
      <c r="D24" s="11">
        <f>C24*rendimento_carteira</f>
        <v>1350.2380801164968</v>
      </c>
      <c r="E24" s="4"/>
    </row>
    <row r="25" spans="1:5" ht="18" thickBot="1" x14ac:dyDescent="0.35">
      <c r="A25" s="5">
        <v>30</v>
      </c>
      <c r="B25" s="19" t="s">
        <v>10</v>
      </c>
      <c r="C25" s="13">
        <f>FV($D$16,$A25*12,$D$14*-1)</f>
        <v>864433.93100094295</v>
      </c>
      <c r="D25" s="14">
        <f>C25*rendimento_carteira</f>
        <v>5186.6035860056581</v>
      </c>
      <c r="E25" s="4"/>
    </row>
    <row r="27" spans="1:5" ht="17.25" x14ac:dyDescent="0.3">
      <c r="B27" s="34" t="s">
        <v>16</v>
      </c>
      <c r="C27" s="35" t="s">
        <v>17</v>
      </c>
      <c r="D27" s="34"/>
    </row>
    <row r="28" spans="1:5" x14ac:dyDescent="0.3">
      <c r="B28" s="36" t="s">
        <v>20</v>
      </c>
      <c r="C28" s="37">
        <f>aporte</f>
        <v>200</v>
      </c>
      <c r="D28" s="36"/>
    </row>
    <row r="30" spans="1:5" x14ac:dyDescent="0.3">
      <c r="B30" s="45" t="s">
        <v>21</v>
      </c>
      <c r="C30" s="45" t="s">
        <v>22</v>
      </c>
      <c r="D30" s="45" t="s">
        <v>23</v>
      </c>
    </row>
    <row r="31" spans="1:5" x14ac:dyDescent="0.3">
      <c r="B31" s="1" t="s">
        <v>24</v>
      </c>
      <c r="C31" s="41">
        <f>VLOOKUP($C$27&amp;"-"&amp;B31,Planilha2!$A:$D,4,FALSE)</f>
        <v>0.5</v>
      </c>
      <c r="D31" s="37">
        <f>C31*$C$28</f>
        <v>100</v>
      </c>
    </row>
    <row r="32" spans="1:5" x14ac:dyDescent="0.3">
      <c r="B32" s="1" t="s">
        <v>25</v>
      </c>
      <c r="C32" s="41">
        <f>VLOOKUP($C$27&amp;"-"&amp;B32,Planilha2!$A:$D,4,FALSE)</f>
        <v>0.1</v>
      </c>
      <c r="D32" s="37">
        <f t="shared" ref="D32:D36" si="0">C32*$C$28</f>
        <v>20</v>
      </c>
    </row>
    <row r="33" spans="2:4" x14ac:dyDescent="0.3">
      <c r="B33" s="1" t="s">
        <v>26</v>
      </c>
      <c r="C33" s="41">
        <f>VLOOKUP($C$27&amp;"-"&amp;B33,Planilha2!$A:$D,4,FALSE)</f>
        <v>0.05</v>
      </c>
      <c r="D33" s="37">
        <f t="shared" si="0"/>
        <v>10</v>
      </c>
    </row>
    <row r="34" spans="2:4" x14ac:dyDescent="0.3">
      <c r="B34" s="1" t="s">
        <v>27</v>
      </c>
      <c r="C34" s="41">
        <f>VLOOKUP($C$27&amp;"-"&amp;B34,Planilha2!$A:$D,4,FALSE)</f>
        <v>0.05</v>
      </c>
      <c r="D34" s="37">
        <f t="shared" si="0"/>
        <v>10</v>
      </c>
    </row>
    <row r="35" spans="2:4" x14ac:dyDescent="0.3">
      <c r="B35" s="1" t="s">
        <v>28</v>
      </c>
      <c r="C35" s="41">
        <f>VLOOKUP($C$27&amp;"-"&amp;B35,Planilha2!$A:$D,4,FALSE)</f>
        <v>0.2</v>
      </c>
      <c r="D35" s="37">
        <f t="shared" si="0"/>
        <v>40</v>
      </c>
    </row>
    <row r="36" spans="2:4" x14ac:dyDescent="0.3">
      <c r="B36" s="1" t="s">
        <v>29</v>
      </c>
      <c r="C36" s="41">
        <f>VLOOKUP($C$27&amp;"-"&amp;B36,Planilha2!$A:$D,4,FALSE)</f>
        <v>0.1</v>
      </c>
      <c r="D36" s="37">
        <f t="shared" si="0"/>
        <v>20</v>
      </c>
    </row>
    <row r="37" spans="2:4" x14ac:dyDescent="0.3">
      <c r="B37" s="39"/>
      <c r="C37" s="39"/>
      <c r="D37" s="46">
        <f>SUM(D31:D36)</f>
        <v>200</v>
      </c>
    </row>
  </sheetData>
  <mergeCells count="11">
    <mergeCell ref="B14:C14"/>
    <mergeCell ref="B15:C15"/>
    <mergeCell ref="B20:C20"/>
    <mergeCell ref="B16:C16"/>
    <mergeCell ref="B17:C17"/>
    <mergeCell ref="B18:C18"/>
    <mergeCell ref="B8:D8"/>
    <mergeCell ref="B9:C9"/>
    <mergeCell ref="B10:C10"/>
    <mergeCell ref="B11:C11"/>
    <mergeCell ref="B13:D13"/>
  </mergeCells>
  <dataValidations count="1">
    <dataValidation type="list" allowBlank="1" showInputMessage="1" showErrorMessage="1" sqref="C27" xr:uid="{7D5A9F5E-C960-41F8-BC47-442879C0F78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357-6C51-4453-8A9F-A358FFD005BE}">
  <dimension ref="A2:H22"/>
  <sheetViews>
    <sheetView workbookViewId="0">
      <selection activeCell="D10" sqref="D10:D15"/>
    </sheetView>
  </sheetViews>
  <sheetFormatPr defaultRowHeight="16.5" x14ac:dyDescent="0.3"/>
  <cols>
    <col min="1" max="1" width="29.85546875" style="1" bestFit="1" customWidth="1"/>
    <col min="2" max="2" width="18" style="1" customWidth="1"/>
    <col min="3" max="3" width="17.28515625" style="1" bestFit="1" customWidth="1"/>
    <col min="4" max="6" width="9.140625" style="1"/>
    <col min="7" max="7" width="16" style="1" bestFit="1" customWidth="1"/>
    <col min="8" max="8" width="28.28515625" style="1" customWidth="1"/>
    <col min="9" max="16384" width="9.140625" style="1"/>
  </cols>
  <sheetData>
    <row r="2" spans="1:8" x14ac:dyDescent="0.3">
      <c r="A2" s="43" t="s">
        <v>32</v>
      </c>
      <c r="B2" s="42" t="s">
        <v>16</v>
      </c>
      <c r="C2" s="42" t="s">
        <v>30</v>
      </c>
      <c r="D2" s="42" t="s">
        <v>31</v>
      </c>
    </row>
    <row r="3" spans="1:8" x14ac:dyDescent="0.3">
      <c r="A3" s="1" t="str">
        <f>B3&amp;"-"&amp;C3</f>
        <v>Conservador-Papel</v>
      </c>
      <c r="B3" s="40" t="s">
        <v>18</v>
      </c>
      <c r="C3" s="40" t="s">
        <v>24</v>
      </c>
      <c r="D3" s="41">
        <v>0.3</v>
      </c>
      <c r="H3" s="1" t="s">
        <v>31</v>
      </c>
    </row>
    <row r="4" spans="1:8" x14ac:dyDescent="0.3">
      <c r="A4" s="1" t="str">
        <f t="shared" ref="A4:A8" si="0">B4&amp;"-"&amp;C4</f>
        <v>Conservador-Tijolo</v>
      </c>
      <c r="B4" s="40" t="s">
        <v>18</v>
      </c>
      <c r="C4" s="40" t="s">
        <v>25</v>
      </c>
      <c r="D4" s="41">
        <v>0.5</v>
      </c>
      <c r="G4" s="33" t="s">
        <v>33</v>
      </c>
      <c r="H4" s="44">
        <f>VLOOKUP(G4,$A:$D,4,FALSE)</f>
        <v>0.35</v>
      </c>
    </row>
    <row r="5" spans="1:8" x14ac:dyDescent="0.3">
      <c r="A5" s="1" t="str">
        <f t="shared" si="0"/>
        <v>Conservador-Hibridos</v>
      </c>
      <c r="B5" s="40" t="s">
        <v>18</v>
      </c>
      <c r="C5" s="40" t="s">
        <v>26</v>
      </c>
      <c r="D5" s="41">
        <v>0.1</v>
      </c>
    </row>
    <row r="6" spans="1:8" x14ac:dyDescent="0.3">
      <c r="A6" s="1" t="str">
        <f t="shared" si="0"/>
        <v>Conservador-FOFs</v>
      </c>
      <c r="B6" s="40" t="s">
        <v>18</v>
      </c>
      <c r="C6" s="40" t="s">
        <v>27</v>
      </c>
      <c r="D6" s="41">
        <v>0.1</v>
      </c>
    </row>
    <row r="7" spans="1:8" x14ac:dyDescent="0.3">
      <c r="A7" s="1" t="str">
        <f t="shared" si="0"/>
        <v xml:space="preserve">Conservador-Desenvolvimento </v>
      </c>
      <c r="B7" s="40" t="s">
        <v>18</v>
      </c>
      <c r="C7" s="40" t="s">
        <v>28</v>
      </c>
      <c r="D7" s="41">
        <v>0</v>
      </c>
    </row>
    <row r="8" spans="1:8" x14ac:dyDescent="0.3">
      <c r="A8" s="1" t="str">
        <f t="shared" si="0"/>
        <v>Conservador-Hotelarias</v>
      </c>
      <c r="B8" s="40" t="s">
        <v>18</v>
      </c>
      <c r="C8" s="40" t="s">
        <v>29</v>
      </c>
      <c r="D8" s="41">
        <v>0</v>
      </c>
    </row>
    <row r="9" spans="1:8" ht="9" customHeight="1" x14ac:dyDescent="0.3">
      <c r="A9" s="43"/>
      <c r="B9" s="43"/>
      <c r="C9" s="43"/>
      <c r="D9" s="43"/>
    </row>
    <row r="10" spans="1:8" x14ac:dyDescent="0.3">
      <c r="A10" s="1" t="str">
        <f>B10&amp;"-"&amp;C10</f>
        <v>Moderado-Papel</v>
      </c>
      <c r="B10" s="40" t="s">
        <v>19</v>
      </c>
      <c r="C10" s="40" t="s">
        <v>24</v>
      </c>
      <c r="D10" s="38">
        <v>0.32</v>
      </c>
    </row>
    <row r="11" spans="1:8" x14ac:dyDescent="0.3">
      <c r="A11" s="1" t="str">
        <f t="shared" ref="A11:A15" si="1">B11&amp;"-"&amp;C11</f>
        <v>Moderado-Tijolo</v>
      </c>
      <c r="B11" s="40" t="s">
        <v>19</v>
      </c>
      <c r="C11" s="40" t="s">
        <v>25</v>
      </c>
      <c r="D11" s="38">
        <v>0.35</v>
      </c>
    </row>
    <row r="12" spans="1:8" x14ac:dyDescent="0.3">
      <c r="A12" s="1" t="str">
        <f t="shared" si="1"/>
        <v>Moderado-Hibridos</v>
      </c>
      <c r="B12" s="40" t="s">
        <v>19</v>
      </c>
      <c r="C12" s="40" t="s">
        <v>26</v>
      </c>
      <c r="D12" s="38">
        <v>0.08</v>
      </c>
    </row>
    <row r="13" spans="1:8" x14ac:dyDescent="0.3">
      <c r="A13" s="1" t="str">
        <f t="shared" si="1"/>
        <v>Moderado-FOFs</v>
      </c>
      <c r="B13" s="40" t="s">
        <v>19</v>
      </c>
      <c r="C13" s="40" t="s">
        <v>27</v>
      </c>
      <c r="D13" s="38">
        <v>0.05</v>
      </c>
    </row>
    <row r="14" spans="1:8" x14ac:dyDescent="0.3">
      <c r="A14" s="1" t="str">
        <f t="shared" si="1"/>
        <v xml:space="preserve">Moderado-Desenvolvimento </v>
      </c>
      <c r="B14" s="40" t="s">
        <v>19</v>
      </c>
      <c r="C14" s="40" t="s">
        <v>28</v>
      </c>
      <c r="D14" s="38">
        <v>0.1</v>
      </c>
    </row>
    <row r="15" spans="1:8" x14ac:dyDescent="0.3">
      <c r="A15" s="1" t="str">
        <f t="shared" si="1"/>
        <v>Moderado-Hotelarias</v>
      </c>
      <c r="B15" s="40" t="s">
        <v>19</v>
      </c>
      <c r="C15" s="40" t="s">
        <v>29</v>
      </c>
      <c r="D15" s="38">
        <v>0.1</v>
      </c>
    </row>
    <row r="16" spans="1:8" ht="9" customHeight="1" x14ac:dyDescent="0.3">
      <c r="A16" s="43"/>
      <c r="B16" s="43"/>
      <c r="C16" s="43"/>
      <c r="D16" s="43"/>
    </row>
    <row r="17" spans="1:4" x14ac:dyDescent="0.3">
      <c r="A17" s="1" t="str">
        <f>B17&amp;"-"&amp;C17</f>
        <v>Agressivo-Papel</v>
      </c>
      <c r="B17" s="40" t="s">
        <v>17</v>
      </c>
      <c r="C17" s="40" t="s">
        <v>24</v>
      </c>
      <c r="D17" s="38">
        <v>0.5</v>
      </c>
    </row>
    <row r="18" spans="1:4" x14ac:dyDescent="0.3">
      <c r="A18" s="1" t="str">
        <f t="shared" ref="A18:A22" si="2">B18&amp;"-"&amp;C18</f>
        <v>Agressivo-Tijolo</v>
      </c>
      <c r="B18" s="40" t="s">
        <v>17</v>
      </c>
      <c r="C18" s="40" t="s">
        <v>25</v>
      </c>
      <c r="D18" s="38">
        <v>0.1</v>
      </c>
    </row>
    <row r="19" spans="1:4" x14ac:dyDescent="0.3">
      <c r="A19" s="1" t="str">
        <f t="shared" si="2"/>
        <v>Agressivo-Hibridos</v>
      </c>
      <c r="B19" s="40" t="s">
        <v>17</v>
      </c>
      <c r="C19" s="40" t="s">
        <v>26</v>
      </c>
      <c r="D19" s="38">
        <v>0.05</v>
      </c>
    </row>
    <row r="20" spans="1:4" x14ac:dyDescent="0.3">
      <c r="A20" s="1" t="str">
        <f t="shared" si="2"/>
        <v>Agressivo-FOFs</v>
      </c>
      <c r="B20" s="40" t="s">
        <v>17</v>
      </c>
      <c r="C20" s="40" t="s">
        <v>27</v>
      </c>
      <c r="D20" s="38">
        <v>0.05</v>
      </c>
    </row>
    <row r="21" spans="1:4" x14ac:dyDescent="0.3">
      <c r="A21" s="1" t="str">
        <f t="shared" si="2"/>
        <v xml:space="preserve">Agressivo-Desenvolvimento </v>
      </c>
      <c r="B21" s="40" t="s">
        <v>17</v>
      </c>
      <c r="C21" s="40" t="s">
        <v>28</v>
      </c>
      <c r="D21" s="38">
        <v>0.2</v>
      </c>
    </row>
    <row r="22" spans="1:4" x14ac:dyDescent="0.3">
      <c r="A22" s="1" t="str">
        <f t="shared" si="2"/>
        <v>Agressivo-Hotelarias</v>
      </c>
      <c r="B22" s="40" t="s">
        <v>17</v>
      </c>
      <c r="C22" s="40" t="s">
        <v>29</v>
      </c>
      <c r="D22" s="38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aporte</vt:lpstr>
      <vt:lpstr>patrimonio</vt:lpstr>
      <vt:lpstr>qtd_anos</vt:lpstr>
      <vt:lpstr>rendimento_carteira</vt:lpstr>
      <vt:lpstr>sugest_investimento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Jamylle Bertelli de Moraes Gomes</dc:creator>
  <cp:lastModifiedBy>Jamylle Bertelli de Moraes Gomes</cp:lastModifiedBy>
  <dcterms:created xsi:type="dcterms:W3CDTF">2025-06-05T23:34:11Z</dcterms:created>
  <dcterms:modified xsi:type="dcterms:W3CDTF">2025-06-06T20:17:15Z</dcterms:modified>
</cp:coreProperties>
</file>