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23nur\GitKraken\LAMA\02 - config\example_small\"/>
    </mc:Choice>
  </mc:AlternateContent>
  <xr:revisionPtr revIDLastSave="0" documentId="13_ncr:1_{5A2956E0-A1C5-41BD-A8F7-06162C5F3D82}" xr6:coauthVersionLast="47" xr6:coauthVersionMax="47" xr10:uidLastSave="{00000000-0000-0000-0000-000000000000}"/>
  <bookViews>
    <workbookView xWindow="-25710" yWindow="-110" windowWidth="25820" windowHeight="14020" activeTab="3" xr2:uid="{00000000-000D-0000-FFFF-FFFF00000000}"/>
  </bookViews>
  <sheets>
    <sheet name="parameters" sheetId="1" r:id="rId1"/>
    <sheet name="bus" sheetId="2" r:id="rId2"/>
    <sheet name="load" sheetId="3" r:id="rId3"/>
    <sheet name="sgen" sheetId="4" r:id="rId4"/>
    <sheet name="switch" sheetId="5" r:id="rId5"/>
    <sheet name="ext_grid" sheetId="6" r:id="rId6"/>
    <sheet name="line" sheetId="7" r:id="rId7"/>
    <sheet name="trafo" sheetId="8" r:id="rId8"/>
    <sheet name="line_geodata" sheetId="9" r:id="rId9"/>
    <sheet name="bus_geodata" sheetId="10" r:id="rId10"/>
    <sheet name="line_std_types" sheetId="11" r:id="rId11"/>
    <sheet name="trafo_std_types" sheetId="12" r:id="rId12"/>
    <sheet name="trafo3w_std_types" sheetId="13" r:id="rId13"/>
    <sheet name="dtypes" sheetId="14" r:id="rId14"/>
  </sheets>
  <definedNames>
    <definedName name="_xlnm._FilterDatabase" localSheetId="2" hidden="1">load!$A$1:$P$63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4" l="1"/>
  <c r="K18" i="4"/>
  <c r="K17" i="4"/>
  <c r="K16" i="4"/>
  <c r="K14" i="4"/>
  <c r="K13" i="4"/>
  <c r="K15" i="4"/>
  <c r="L2" i="3"/>
  <c r="K12" i="4"/>
  <c r="L63" i="3"/>
  <c r="L62" i="3"/>
  <c r="K11" i="4"/>
  <c r="K10" i="4"/>
  <c r="L11" i="3" l="1"/>
  <c r="K9" i="4" l="1"/>
  <c r="L61" i="3" l="1"/>
  <c r="L60" i="3" l="1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K6" i="4"/>
  <c r="K8" i="4"/>
  <c r="K7" i="4"/>
  <c r="K5" i="4"/>
  <c r="K4" i="4"/>
  <c r="K3" i="4"/>
  <c r="K2" i="4"/>
  <c r="G80" i="2" l="1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<sst xmlns="http://schemas.openxmlformats.org/spreadsheetml/2006/main" count="2060" uniqueCount="757">
  <si>
    <t>version</t>
  </si>
  <si>
    <t>converged</t>
  </si>
  <si>
    <t>name</t>
  </si>
  <si>
    <t>f_hz</t>
  </si>
  <si>
    <t>sn_mva</t>
  </si>
  <si>
    <t>pf_converged</t>
  </si>
  <si>
    <t>2.9.0</t>
  </si>
  <si>
    <t>vn_kv</t>
  </si>
  <si>
    <t>type</t>
  </si>
  <si>
    <t>zone</t>
  </si>
  <si>
    <t>in_service</t>
  </si>
  <si>
    <t>description</t>
  </si>
  <si>
    <t>substat</t>
  </si>
  <si>
    <t>folder_id</t>
  </si>
  <si>
    <t>sernum</t>
  </si>
  <si>
    <t>for_name</t>
  </si>
  <si>
    <t>chr_name</t>
  </si>
  <si>
    <t>7091091_001001_001001_00550055_01001</t>
  </si>
  <si>
    <t>7091091_001001_001001_00500050_01001</t>
  </si>
  <si>
    <t>7091091_001001_001001_00670067_03001</t>
  </si>
  <si>
    <t>7091091_001001_001001_00260026_03001</t>
  </si>
  <si>
    <t>7091091_001001_001001_00680068_01001</t>
  </si>
  <si>
    <t>7091091_001001_001001_00220022_03001</t>
  </si>
  <si>
    <t>7091091_001001_001001_00230023_01001</t>
  </si>
  <si>
    <t>7091091_001001_001001_00370038_01001</t>
  </si>
  <si>
    <t>7091091_001001_001001_00530053_03001</t>
  </si>
  <si>
    <t>7091091_001001_001001_00160016_01001</t>
  </si>
  <si>
    <t>7091091_001001_001001_00080008_03001</t>
  </si>
  <si>
    <t>7091091_001001_001001_00190019_01001</t>
  </si>
  <si>
    <t>7091091_001001_001001_00300030_01001</t>
  </si>
  <si>
    <t>7091091_001001_001001_00290029_03001</t>
  </si>
  <si>
    <t>7091091_001001_001001_00020004_01001</t>
  </si>
  <si>
    <t>7091091_001001_001001_00100010_03001</t>
  </si>
  <si>
    <t>7091091_001001_001001_00570057_03001</t>
  </si>
  <si>
    <t>7091091_001001_000000_00010001_02001</t>
  </si>
  <si>
    <t>7091091_001001_001001_00570058_01001</t>
  </si>
  <si>
    <t>7024024_001001_005005_02120212_01127</t>
  </si>
  <si>
    <t>7091091_001001_001001_00360036_01002</t>
  </si>
  <si>
    <t>7091091_001001_001001_00610061_01001</t>
  </si>
  <si>
    <t>7091091_001001_001001_00660066_01001</t>
  </si>
  <si>
    <t>7091091_001001_001001_00540054_01001</t>
  </si>
  <si>
    <t>7091091_001001_001001_00390039_03001</t>
  </si>
  <si>
    <t>7091091_001001_001001_00450045_03001</t>
  </si>
  <si>
    <t>7091091_001001_001001_00380038_01002</t>
  </si>
  <si>
    <t>7091091_001001_001001_00510051_03001</t>
  </si>
  <si>
    <t>7091091_001001_001001_00620062_01001</t>
  </si>
  <si>
    <t>7091091_001001_001001_00520052_01001</t>
  </si>
  <si>
    <t>7091091_001001_001001_00310031_03001</t>
  </si>
  <si>
    <t>7091091_001001_001001_00320032_01001</t>
  </si>
  <si>
    <t>7091091_001001_001001_00350035_03001</t>
  </si>
  <si>
    <t>7091091_001001_001001_00350036_01001</t>
  </si>
  <si>
    <t>7091091_001001_001001_00110011_01001</t>
  </si>
  <si>
    <t>7091091_001001_001001_00060006_03001</t>
  </si>
  <si>
    <t>7091091_001001_001001_00070007_01001</t>
  </si>
  <si>
    <t>7091091_001001_001001_00640064_01001</t>
  </si>
  <si>
    <t>7091091_001001_001001_00410041_03001</t>
  </si>
  <si>
    <t>7091091_001001_001001_00600060_01001</t>
  </si>
  <si>
    <t>7091091_001001_001001_00690069_03001</t>
  </si>
  <si>
    <t>7091091_001001_001001_00330033_03001</t>
  </si>
  <si>
    <t>7091091_001001_001001_00340034_01001</t>
  </si>
  <si>
    <t>7091091_001001_001001_00710071_01002</t>
  </si>
  <si>
    <t>7091091_001001_001001_00240024_03001</t>
  </si>
  <si>
    <t>7091091_001001_001001_00030003_01001</t>
  </si>
  <si>
    <t>7091091_001001_001001_00250025_01001</t>
  </si>
  <si>
    <t>7091091_001001_001001_00080018_01001</t>
  </si>
  <si>
    <t>7091091_001001_001001_00180018_01002</t>
  </si>
  <si>
    <t>7091091_001001_001001_00370037_03001</t>
  </si>
  <si>
    <t>7091091_001001_001001_00440044_03001</t>
  </si>
  <si>
    <t>7091091_001001_001001_00690071_01001</t>
  </si>
  <si>
    <t>7091091_001001_001001_00040004_03001</t>
  </si>
  <si>
    <t>7091091_001001_001001_00560056_01001</t>
  </si>
  <si>
    <t>7091091_001001_001001_00490049_03001</t>
  </si>
  <si>
    <t>7091091_001001_001001_00400040_01001</t>
  </si>
  <si>
    <t>7091091_001001_001001_00020008_01001</t>
  </si>
  <si>
    <t>7091091_001001_001001_00470047_03001</t>
  </si>
  <si>
    <t>7091091_001001_001001_00270027_01001</t>
  </si>
  <si>
    <t>7091091_001001_001001_00480048_01001</t>
  </si>
  <si>
    <t>7091091_001001_001001_00420042_01001</t>
  </si>
  <si>
    <t>7091091_001001_001001_00050005_03001</t>
  </si>
  <si>
    <t>7091091_001001_001001_00050014_01001</t>
  </si>
  <si>
    <t>7091091_001001_001001_00120012_03001</t>
  </si>
  <si>
    <t>7091091_001001_001001_00170017_03001</t>
  </si>
  <si>
    <t>7091091_001001_001001_00590059_03001</t>
  </si>
  <si>
    <t>7091091_001001_001001_00430043_03001</t>
  </si>
  <si>
    <t>7091091_001001_001001_00140014_01002</t>
  </si>
  <si>
    <t>7091091_001001_001001_00020002_03001</t>
  </si>
  <si>
    <t>7091091_001001_001001_00630063_03001</t>
  </si>
  <si>
    <t>7091091_001001_001001_00700070_01001</t>
  </si>
  <si>
    <t>7091091_001001_001001_00460046_01001</t>
  </si>
  <si>
    <t>7091091_001001_001001_00580058_01002</t>
  </si>
  <si>
    <t>7091091_001001_001001_00150015_01001</t>
  </si>
  <si>
    <t>7091091_001001_001001_00130013_01001</t>
  </si>
  <si>
    <t>7091091_001001_001001_00010002_01001</t>
  </si>
  <si>
    <t>7091091_001001_001001_00280028_01001</t>
  </si>
  <si>
    <t>7091091_001001_001001_00210021_03001</t>
  </si>
  <si>
    <t>7091091_001001_001001_00650065_03001</t>
  </si>
  <si>
    <t>m</t>
  </si>
  <si>
    <t>b</t>
  </si>
  <si>
    <t>SWF</t>
  </si>
  <si>
    <t>D7F954013E6F4D0DA6F141126D2B5678</t>
  </si>
  <si>
    <t>4C90447FCDE84E1E9BA89D818E1A003C</t>
  </si>
  <si>
    <t>3F22D947513B4292983EEC7A179B9A8F</t>
  </si>
  <si>
    <t>0159890C1AAC48459E1F26EF2F7A15DF</t>
  </si>
  <si>
    <t>FA2D966972F94931A6EB55F8EB518BFC</t>
  </si>
  <si>
    <t>3F482191034B406A8B88B10F18572CD5</t>
  </si>
  <si>
    <t>B8A6B8034CC946A8A42DF56445E253CC</t>
  </si>
  <si>
    <t>5B050C0F95C84233BCA9E81506F7AD51</t>
  </si>
  <si>
    <t>E40A71EE8E5E47838DA77CE02AF35955</t>
  </si>
  <si>
    <t>0500561E945B4175B5CCAF16DC47C318</t>
  </si>
  <si>
    <t>BD86A46F9F8D495E9080EE159BDA6F13</t>
  </si>
  <si>
    <t>904FFBFFE73B4603BED6FB2281DE1CE4</t>
  </si>
  <si>
    <t>1B4DA75F1D5B4B3C93D699185615DD6E</t>
  </si>
  <si>
    <t>A1DC4B40F8B3446E971DD4F125C30933</t>
  </si>
  <si>
    <t>9E36004BD0EA42D59F6C0F1FF32BAA63</t>
  </si>
  <si>
    <t>2626FC43A4934DC79CDF1325A60B9F99</t>
  </si>
  <si>
    <t>2EE05127BC1F4068BA2C37EE07D19501</t>
  </si>
  <si>
    <t>1C2B1038D5EF4D519106D3D41599A6DF</t>
  </si>
  <si>
    <t>59B142ACF09949FB95AB8F05B3F2CFD9</t>
  </si>
  <si>
    <t>F8F04373BB5F4B36B82206C0638308B1</t>
  </si>
  <si>
    <t>B632A01E1D5D41F29988DC3D852D40D1</t>
  </si>
  <si>
    <t>208A8B1B7E0941DDA96D1CD436CBCE5E</t>
  </si>
  <si>
    <t>1120AC86372248A8ADA9CE3DCA1613CF</t>
  </si>
  <si>
    <t>F1AB5C76A10D455FAAA5CD3BAE2056EF</t>
  </si>
  <si>
    <t>C09B7CEEBA6D4FBE9F3EAFDEC87E3B67</t>
  </si>
  <si>
    <t>DA1C2CE153E54853A2CC73E8FB89E908</t>
  </si>
  <si>
    <t>6B5F20F8B1504814B7F39DDDEB923A0C</t>
  </si>
  <si>
    <t>A7F3EA6F44664381BBD82C495CBD0CF0</t>
  </si>
  <si>
    <t>63</t>
  </si>
  <si>
    <t>bus</t>
  </si>
  <si>
    <t>p_mw</t>
  </si>
  <si>
    <t>q_mvar</t>
  </si>
  <si>
    <t>const_z_percent</t>
  </si>
  <si>
    <t>const_i_percent</t>
  </si>
  <si>
    <t>scaling</t>
  </si>
  <si>
    <t>7091091_001001_001001_00180018_08001</t>
  </si>
  <si>
    <t>7091091_001001_001001_00110011_08001</t>
  </si>
  <si>
    <t>7091091_001001_001001_00110011_08002</t>
  </si>
  <si>
    <t>7091091_001001_001001_00110011_08003</t>
  </si>
  <si>
    <t>7091091_001001_001001_00550055_08001</t>
  </si>
  <si>
    <t>7091091_001001_001001_00550055_08002</t>
  </si>
  <si>
    <t>7091091_001001_001001_00550055_08003</t>
  </si>
  <si>
    <t>7091091_001001_001001_00680068_08001</t>
  </si>
  <si>
    <t>7091091_001001_001001_00680068_08002</t>
  </si>
  <si>
    <t>7091091_001001_001001_00460046_08001</t>
  </si>
  <si>
    <t>7091091_001001_001001_00640064_08001</t>
  </si>
  <si>
    <t>7091091_001001_001001_00640064_08002</t>
  </si>
  <si>
    <t>7091091_001001_001001_00640064_08003</t>
  </si>
  <si>
    <t>7091091_001001_001001_00620062_08001</t>
  </si>
  <si>
    <t>7091091_001001_001001_00150015_08001</t>
  </si>
  <si>
    <t>7091091_001001_001001_00150015_08002</t>
  </si>
  <si>
    <t>7091091_001001_001001_00150015_08003</t>
  </si>
  <si>
    <t>7091091_001001_001001_00520052_08001</t>
  </si>
  <si>
    <t>7091091_001001_001001_00520052_08002</t>
  </si>
  <si>
    <t>7091091_001001_001001_00700070_08001</t>
  </si>
  <si>
    <t>7091091_001001_001001_00700070_08002</t>
  </si>
  <si>
    <t>7091091_001001_001001_00700070_08003</t>
  </si>
  <si>
    <t>7091091_001001_001001_00710071_08001</t>
  </si>
  <si>
    <t>7091091_001001_001001_00710071_08002</t>
  </si>
  <si>
    <t>7091091_001001_001001_00660066_08001</t>
  </si>
  <si>
    <t>7091091_001001_001001_00660066_08002</t>
  </si>
  <si>
    <t>7091091_001001_001001_00580058_08001</t>
  </si>
  <si>
    <t>7091091_001001_001001_00580058_08002</t>
  </si>
  <si>
    <t>7091091_001001_001001_00580058_08003</t>
  </si>
  <si>
    <t>7091091_001001_001001_00560056_08001</t>
  </si>
  <si>
    <t>7091091_001001_001001_00560056_08002</t>
  </si>
  <si>
    <t>7091091_001001_001001_00540054_08001</t>
  </si>
  <si>
    <t>7091091_001001_001001_00540054_08002</t>
  </si>
  <si>
    <t>7091091_001001_001001_00540054_08003</t>
  </si>
  <si>
    <t>7091091_001001_001001_00540054_08004</t>
  </si>
  <si>
    <t>7091091_001001_001001_00380038_08001</t>
  </si>
  <si>
    <t>7091091_001001_001001_00380038_08002</t>
  </si>
  <si>
    <t>7091091_001001_001001_00380038_08003</t>
  </si>
  <si>
    <t>7091091_001001_001001_00380038_08004</t>
  </si>
  <si>
    <t>7091091_001001_001001_00380038_08005</t>
  </si>
  <si>
    <t>7091091_001001_001001_00140014_08001</t>
  </si>
  <si>
    <t>7091091_001001_001001_00140014_08002</t>
  </si>
  <si>
    <t>7091091_001001_001001_00140014_08003</t>
  </si>
  <si>
    <t>7091091_001001_001001_00140014_08004</t>
  </si>
  <si>
    <t>7091091_001001_001001_00140014_08005</t>
  </si>
  <si>
    <t>7091091_001001_001001_00600060_08001</t>
  </si>
  <si>
    <t>7091091_001001_001001_00500050_08001</t>
  </si>
  <si>
    <t>7091091_001001_001001_00190019_08001</t>
  </si>
  <si>
    <t>7091091_001001_001001_00360036_08001</t>
  </si>
  <si>
    <t>7091091_001001_001001_00360036_08002</t>
  </si>
  <si>
    <t>7091091_001001_001001_00160016_08001</t>
  </si>
  <si>
    <t>7091091_001001_001001_00160016_08002</t>
  </si>
  <si>
    <t>7091091_001001_001001_00400040_08001</t>
  </si>
  <si>
    <t>7091091_001001_001001_00270027_08001</t>
  </si>
  <si>
    <t>7091091_001001_001001_00020004_08001</t>
  </si>
  <si>
    <t>7091091_001001_001001_00030003_08001</t>
  </si>
  <si>
    <t>7091091_001001_001001_00130013_08001</t>
  </si>
  <si>
    <t>7091091_001001_001001_00070007_08001</t>
  </si>
  <si>
    <t>wye</t>
  </si>
  <si>
    <t>2019: 17455.0 kWh 
 2020: 17560.0 kWh 
 2021: 19523 kWh</t>
  </si>
  <si>
    <t>2019: 7961.0 kWh 
 2020: 18313.0 kWh 
 2021: 14496 kWh</t>
  </si>
  <si>
    <t>2019: 2.0 kWh 
 2020: 4.0 kWh 
 2021: 7 kWh</t>
  </si>
  <si>
    <t>2019: 143081.0 kWh 
 2020: 137614.0 kWh 
 2021: 133764 kWh</t>
  </si>
  <si>
    <t>2019: 2519.0 kWh 
 2020: 2152.0 kWh 
 2021: 2048 kWh</t>
  </si>
  <si>
    <t>2019: 1882.0 kWh 
 2020: 2062.0 kWh 
 2021: 2130 kWh</t>
  </si>
  <si>
    <t>2019: 6206.0 kWh 
 2020: 7270.0 kWh 
 2021: 7476 kWh</t>
  </si>
  <si>
    <t>2019: 5059.0 kWh 
 2020: 5220.0 kWh 
 2021: 5599 kWh</t>
  </si>
  <si>
    <t>2019: 3728.0 kWh 
 2020: 4508.0 kWh 
 2021: 4403 kWh</t>
  </si>
  <si>
    <t>2019: 21.0 kWh 
 2020: 21.0 kWh 
 2021: 11 kWh</t>
  </si>
  <si>
    <t>2019: 1948.0 kWh 
 2020: 2412.0 kWh 
 2021: 2498 kWh</t>
  </si>
  <si>
    <t>2019: 572.0 kWh 
 2020: 658.0 kWh 
 2021: 661 kWh</t>
  </si>
  <si>
    <t>2019: 2995.0 kWh 
 2020: 3421.0 kWh 
 2021: 3143 kWh</t>
  </si>
  <si>
    <t>2019: 1004.0 kWh 
 2020: 1040.0 kWh 
 2021: 1047 kWh</t>
  </si>
  <si>
    <t>2019: 1653.0 kWh 
 2020: 1679.0 kWh 
 2021: 1799 kWh</t>
  </si>
  <si>
    <t>2019: 0.0 kWh 
 2020: 322.0 kWh 
 2021: 817 kWh</t>
  </si>
  <si>
    <t>2019: 3088.0 kWh 
 2020: 3199.0 kWh 
 2021: 3253 kWh</t>
  </si>
  <si>
    <t>2019: 2470.0 kWh 
 2020: 1994.0 kWh 
 2021: 2127 kWh</t>
  </si>
  <si>
    <t>2019: 243.0 kWh 
 2020: 2346.0 kWh 
 2021: 2404 kWh</t>
  </si>
  <si>
    <t>2019: 2343.0 kWh 
 2020: 2488.0 kWh 
 2021: 2594 kWh</t>
  </si>
  <si>
    <t>2019: 1768.0 kWh 
 2020: 2017.0 kWh 
 2021: 2100 kWh</t>
  </si>
  <si>
    <t>2019: 1479.0 kWh 
 2020: 1080.0 kWh 
 2021: 670 kWh</t>
  </si>
  <si>
    <t>2019: 2779.0 kWh 
 2020: 2779.0 kWh 
 2021: 2863 kWh</t>
  </si>
  <si>
    <t>2019: 3471.0 kWh 
 2020: 3471.0 kWh 
 2021: 9362 kWh</t>
  </si>
  <si>
    <t>2019: 3071.0 kWh 
 2020: 3031.0 kWh 
 2021: 3689 kWh</t>
  </si>
  <si>
    <t>2019: 3137.0 kWh 
 2020: 3356.0 kWh 
 2021: 3373 kWh</t>
  </si>
  <si>
    <t>2019: nan kWh 
 2020: nan kWh 
 2021: 49 kWh</t>
  </si>
  <si>
    <t>2019: 3431.0 kWh 
 2020: 3069.0 kWh 
 2021: 2235 kWh</t>
  </si>
  <si>
    <t>2019: 1177.0 kWh 
 2020: 1186.0 kWh 
 2021: 1127 kWh</t>
  </si>
  <si>
    <t>2019: 505.0 kWh 
 2020: 2230.0 kWh 
 2021: 884 kWh</t>
  </si>
  <si>
    <t>2019: nan kWh 
 2020: 12.0 kWh 
 2021: 7 kWh</t>
  </si>
  <si>
    <t>2019: 341.0 kWh 
 2020: 299.0 kWh 
 2021: 295 kWh</t>
  </si>
  <si>
    <t>2019: 2244.0 kWh 
 2020: 2240.0 kWh 
 2021: 2460 kWh</t>
  </si>
  <si>
    <t>2019: 1510.0 kWh 
 2020: 1565.0 kWh 
 2021: 1538 kWh</t>
  </si>
  <si>
    <t>2019: 2336.0 kWh 
 2020: 2537.0 kWh 
 2021: 2529 kWh</t>
  </si>
  <si>
    <t>2019: 4600.0 kWh 
 2020: 3964.0 kWh 
 2021: 5237 kWh</t>
  </si>
  <si>
    <t>2019: 1909.0 kWh 
 2020: 2132.0 kWh 
 2021: 3418 kWh</t>
  </si>
  <si>
    <t>2019: 61548.0 kWh 
 2020: 58288.0 kWh 
 2021: 52002 kWh</t>
  </si>
  <si>
    <t>2019: 3361.0 kWh 
 2020: 2534.0 kWh 
 2021: 3258 kWh</t>
  </si>
  <si>
    <t>2019: 1631.0 kWh 
 2020: 382.0 kWh 
 2021: 540 kWh</t>
  </si>
  <si>
    <t>2019: 7904.331929613476 kWh 
 2020: 8216.51088218224 kWh 
 2021: 8397.502809778027 kWh 
 Ersatzlast</t>
  </si>
  <si>
    <t>current_source</t>
  </si>
  <si>
    <t>7091091_001001_001001_00190019_09001</t>
  </si>
  <si>
    <t>7091091_001001_001001_00500050_09001</t>
  </si>
  <si>
    <t>7091091_001001_001001_00180018_09001</t>
  </si>
  <si>
    <t>7091091_001001_001001_00190019_09002</t>
  </si>
  <si>
    <t>7091091_001001_001001_00020004_09001</t>
  </si>
  <si>
    <t>7091091_001001_001001_00140014_09001</t>
  </si>
  <si>
    <t>7091091_001001_001001_00710071_09001</t>
  </si>
  <si>
    <t>element</t>
  </si>
  <si>
    <t>et</t>
  </si>
  <si>
    <t>closed</t>
  </si>
  <si>
    <t>z_ohm</t>
  </si>
  <si>
    <t>l</t>
  </si>
  <si>
    <t>CB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</si>
  <si>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</si>
  <si>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</si>
  <si>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</si>
  <si>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</si>
  <si>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</si>
  <si>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</si>
  <si>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</si>
  <si>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</si>
  <si>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</si>
  <si>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r0x0_min</t>
  </si>
  <si>
    <t>x0x_min</t>
  </si>
  <si>
    <t>3091091_000022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</si>
  <si>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</si>
  <si>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</si>
  <si>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</si>
  <si>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</si>
  <si>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</si>
  <si>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</si>
  <si>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</si>
  <si>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</si>
  <si>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</si>
  <si>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</si>
  <si>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</si>
  <si>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r0_ohm_per_km</t>
  </si>
  <si>
    <t>x0_ohm_per_km</t>
  </si>
  <si>
    <t>c0_nf_per_km</t>
  </si>
  <si>
    <t>alpha</t>
  </si>
  <si>
    <t>temperature_degree_celsius</t>
  </si>
  <si>
    <t>line_idx</t>
  </si>
  <si>
    <t>section_idx</t>
  </si>
  <si>
    <t>7091091_001001_001001_00240025_06001</t>
  </si>
  <si>
    <t>7091091_001001_001001_00670068_06001</t>
  </si>
  <si>
    <t>7091091_001001_001001_00220023_06001</t>
  </si>
  <si>
    <t>7091091_001001_001001_00060016_06001</t>
  </si>
  <si>
    <t>7091091_001001_001001_00080017_06001</t>
  </si>
  <si>
    <t>7091091_001001_001001_00350036_06001</t>
  </si>
  <si>
    <t>7091091_001001_001001_00080018_06002</t>
  </si>
  <si>
    <t>7091091_001001_001001_00210028_06001</t>
  </si>
  <si>
    <t>7091091_001001_001001_00290030_06001</t>
  </si>
  <si>
    <t>7091091_001001_001001_00430046_06001</t>
  </si>
  <si>
    <t>7091091_001001_001001_00100011_06001</t>
  </si>
  <si>
    <t>7091091_001001_001001_00470048_06001</t>
  </si>
  <si>
    <t>7091091_001001_001001_00050014_06001</t>
  </si>
  <si>
    <t>7091091_001001_001001_00050014_06002</t>
  </si>
  <si>
    <t>7091091_001001_001001_00370038_06002</t>
  </si>
  <si>
    <t>7091091_001001_001001_00440056_06001</t>
  </si>
  <si>
    <t>7091091_001001_001001_00590060_06001</t>
  </si>
  <si>
    <t>7091091_001001_001001_00510052_06001</t>
  </si>
  <si>
    <t>7091091_001001_001001_00370038_06001</t>
  </si>
  <si>
    <t>7091091_001001_001001_00330034_06001</t>
  </si>
  <si>
    <t>7091091_001001_001001_00410042_06001</t>
  </si>
  <si>
    <t>7091091_001001_001001_00570058_06001</t>
  </si>
  <si>
    <t>7091091_001001_001001_00310032_06001</t>
  </si>
  <si>
    <t>7091091_001001_001001_00690071_06002</t>
  </si>
  <si>
    <t>7091091_001001_001001_00020003_06001</t>
  </si>
  <si>
    <t>7091091_001001_001001_00080018_06001</t>
  </si>
  <si>
    <t>7091091_001001_001001_00080019_06001</t>
  </si>
  <si>
    <t>7091091_001001_001001_00650066_06001</t>
  </si>
  <si>
    <t>7091091_001001_001001_00350036_06002</t>
  </si>
  <si>
    <t>7091091_001001_001001_00120013_06001</t>
  </si>
  <si>
    <t>7091091_001001_001001_00570058_06002</t>
  </si>
  <si>
    <t>7091091_001001_001001_00390040_06001</t>
  </si>
  <si>
    <t>7091091_001001_001001_00260027_06001</t>
  </si>
  <si>
    <t>7091091_001001_001001_00490050_06001</t>
  </si>
  <si>
    <t>7091091_001001_001001_00020004_06002</t>
  </si>
  <si>
    <t>7091091_001001_001001_00020004_06001</t>
  </si>
  <si>
    <t>7091091_001001_001001_00630064_06001</t>
  </si>
  <si>
    <t>7091091_001001_001001_00450062_06001</t>
  </si>
  <si>
    <t>7091091_001001_001001_00050015_06001</t>
  </si>
  <si>
    <t>7091091_001001_001001_00690070_06001</t>
  </si>
  <si>
    <t>7091091_001001_001001_00530054_06001</t>
  </si>
  <si>
    <t>7091091_001001_001001_00530055_06001</t>
  </si>
  <si>
    <t>7091091_001001_001001_00080017_06305</t>
  </si>
  <si>
    <t>7091091_001001_001001_00170022_06001</t>
  </si>
  <si>
    <t>7091091_001001_001001_00220024_06001</t>
  </si>
  <si>
    <t>7091091_001001_001001_00240026_06001</t>
  </si>
  <si>
    <t>7091091_001001_001001_00260041_06001</t>
  </si>
  <si>
    <t>7091091_001001_001001_00020005_06001</t>
  </si>
  <si>
    <t>7091091_001001_001001_00020006_06001</t>
  </si>
  <si>
    <t>7091091_001001_001001_00040006_06001</t>
  </si>
  <si>
    <t>7091091_001001_001001_00040010_06001</t>
  </si>
  <si>
    <t>7091091_001001_001001_00100012_06001</t>
  </si>
  <si>
    <t>7091091_001001_001001_00120008_06001</t>
  </si>
  <si>
    <t>7091091_001001_001001_00410043_06001</t>
  </si>
  <si>
    <t>7091091_001001_001001_00430047_06001</t>
  </si>
  <si>
    <t>7091091_001001_001001_00470049_06001</t>
  </si>
  <si>
    <t>7091091_001001_001001_00490051_06001</t>
  </si>
  <si>
    <t>7091091_001001_001001_00510053_06001</t>
  </si>
  <si>
    <t>7091091_001001_001001_00010002_06002</t>
  </si>
  <si>
    <t>7091091_001001_001001_00020008_06002</t>
  </si>
  <si>
    <t>7091091_001001_001001_00080021_06001</t>
  </si>
  <si>
    <t>7091091_001001_001001_00210029_06001</t>
  </si>
  <si>
    <t>7091091_001001_001001_00290031_06001</t>
  </si>
  <si>
    <t>7091091_001001_001001_00310033_06001</t>
  </si>
  <si>
    <t>7091091_001001_001001_00330035_06001</t>
  </si>
  <si>
    <t>7091091_001001_001001_00350037_06001</t>
  </si>
  <si>
    <t>7091091_001001_001001_00370039_06001</t>
  </si>
  <si>
    <t>7091091_001001_001001_00390041_06001</t>
  </si>
  <si>
    <t>7091091_001001_001001_00410044_06001</t>
  </si>
  <si>
    <t>7091091_001001_001001_00440057_06001</t>
  </si>
  <si>
    <t>7091091_001001_001001_00570059_06001</t>
  </si>
  <si>
    <t>7091091_001001_001001_00590061_06001</t>
  </si>
  <si>
    <t>7091091_001001_001001_00020007_06001</t>
  </si>
  <si>
    <t>7091091_001001_001001_00020008_06001</t>
  </si>
  <si>
    <t>7091091_001001_001001_00410045_06001</t>
  </si>
  <si>
    <t>7091091_001001_001001_00450063_06001</t>
  </si>
  <si>
    <t>7091091_001001_001001_00630065_06001</t>
  </si>
  <si>
    <t>7091091_001001_001001_00650067_06001</t>
  </si>
  <si>
    <t>7091091_001001_001001_00670069_06001</t>
  </si>
  <si>
    <t>7091091_001001_001001_00690071_06001</t>
  </si>
  <si>
    <t>7091091_001001_001001_00010002_06001</t>
  </si>
  <si>
    <t>NAYY-J 4x50</t>
  </si>
  <si>
    <t>NYY-J 4x35</t>
  </si>
  <si>
    <t>NYY-J 3x150SM 0.6/1kV</t>
  </si>
  <si>
    <t>NYY-J 4x50</t>
  </si>
  <si>
    <t>NYY 4x10</t>
  </si>
  <si>
    <t>NAYY 4x185SE 0.6/1kV</t>
  </si>
  <si>
    <t>NAYY 4x95SE 0.6/1kV</t>
  </si>
  <si>
    <t>NYY-J 3x70SM 0.6/1kV</t>
  </si>
  <si>
    <t>NAYY 4x150SE 0.6/1kV</t>
  </si>
  <si>
    <t>NYY-O 3x240SM 0.6/1kV</t>
  </si>
  <si>
    <t>NS-Leitungstypen\15-AL1/3-ST1A 0.4</t>
  </si>
  <si>
    <t>NS-Leitungstyp_fiktiv</t>
  </si>
  <si>
    <t>cs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</si>
  <si>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</si>
  <si>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</si>
  <si>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</si>
  <si>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</si>
  <si>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</si>
  <si>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</si>
  <si>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</si>
  <si>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</si>
  <si>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</si>
  <si>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</si>
  <si>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</si>
  <si>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</si>
  <si>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</si>
  <si>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</si>
  <si>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</si>
  <si>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</si>
  <si>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</si>
  <si>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</si>
  <si>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vk0_percent</t>
  </si>
  <si>
    <t>vkr0_percent</t>
  </si>
  <si>
    <t>mag0_percent</t>
  </si>
  <si>
    <t>mag0_rx</t>
  </si>
  <si>
    <t>si0_hv_partial</t>
  </si>
  <si>
    <t>tap_set_vm_pu</t>
  </si>
  <si>
    <t>equipment</t>
  </si>
  <si>
    <t>6091091_000000_000000_00000000_05001</t>
  </si>
  <si>
    <t>MSNS_0063</t>
  </si>
  <si>
    <t>x0</t>
  </si>
  <si>
    <t>y0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</si>
  <si>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</si>
  <si>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</si>
  <si>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</si>
  <si>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</si>
  <si>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</si>
  <si>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</si>
  <si>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</si>
  <si>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</si>
  <si>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</si>
  <si>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</si>
  <si>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</si>
  <si>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</si>
  <si>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</si>
  <si>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</si>
  <si>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</si>
  <si>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</si>
  <si>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</si>
  <si>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</si>
  <si>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</si>
  <si>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</si>
  <si>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</si>
  <si>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</si>
  <si>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</si>
  <si>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</si>
  <si>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</si>
  <si>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</si>
  <si>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</si>
  <si>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</si>
  <si>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</si>
  <si>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</si>
  <si>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</si>
  <si>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</si>
  <si>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</si>
  <si>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</si>
  <si>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</si>
  <si>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</si>
  <si>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</si>
  <si>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</si>
  <si>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</si>
  <si>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</si>
  <si>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</si>
  <si>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</si>
  <si>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</t>
  </si>
  <si>
    <t>y</t>
  </si>
  <si>
    <t>coords</t>
  </si>
  <si>
    <t>q_mm2</t>
  </si>
  <si>
    <t>endtemp_degree</t>
  </si>
  <si>
    <t>15-AL1/3-ST1A 0.4</t>
  </si>
  <si>
    <t>NYM 4x1.5</t>
  </si>
  <si>
    <t>NYCWY 3x70/35</t>
  </si>
  <si>
    <t>NAYCWY 3x50/50</t>
  </si>
  <si>
    <t>70-AL1/11-ST1A 20.0</t>
  </si>
  <si>
    <t>94-AL1/15-ST1A 110.0</t>
  </si>
  <si>
    <t>NAYBY 4x70sm 0.6/1kV</t>
  </si>
  <si>
    <t>NAYCWY 3x35/16</t>
  </si>
  <si>
    <t>NA2XS2Y 1x120 RM/25 6/10 kV</t>
  </si>
  <si>
    <t>NYCWY 3x25/25</t>
  </si>
  <si>
    <t>NYY-J 3x240SM 0.6/1kV</t>
  </si>
  <si>
    <t>NKBA 4x95sm 0.6/1kV</t>
  </si>
  <si>
    <t>N2XS(FL)2Y 1x185 RM/35 64/110 kV</t>
  </si>
  <si>
    <t>48-AL1/8-ST1A 10.0</t>
  </si>
  <si>
    <t>48-AL1/8-ST1A 20.0</t>
  </si>
  <si>
    <t>70-AL1/11-ST1A_air</t>
  </si>
  <si>
    <t>NYY-J 4x16</t>
  </si>
  <si>
    <t>490-AL1/64-ST1A 220.0</t>
  </si>
  <si>
    <t>NA2XS(F)2Y 1x150RM 12/20kV ir</t>
  </si>
  <si>
    <t>NYY-O 3x120SM 0.6/1kV</t>
  </si>
  <si>
    <t>NAYBY 4x150sm 0.6/1kV</t>
  </si>
  <si>
    <t>NYY-J 4x25</t>
  </si>
  <si>
    <t>NYCWY 3x16/16</t>
  </si>
  <si>
    <t>NYCWY 3x35/35</t>
  </si>
  <si>
    <t>NA2XS2Y 1x150 RM/25 6/10 kV</t>
  </si>
  <si>
    <t>NAYY 4x70SE 0.6/1kV</t>
  </si>
  <si>
    <t>NYY-O 3x70SM 0.6/1kV</t>
  </si>
  <si>
    <t>NA2XS(F)2Y 1x240RM 12/20kV ir</t>
  </si>
  <si>
    <t>NA2XS2Y 1x240RM 12/20kV ir</t>
  </si>
  <si>
    <t>NEKBA 3x70rm 12/20kV</t>
  </si>
  <si>
    <t>NA2XS2Y 1x95 RM/25 6/10 kV</t>
  </si>
  <si>
    <t>15-AL1/3-ST1A 0.4_air</t>
  </si>
  <si>
    <t>70-AL1/11-ST1A 10.0</t>
  </si>
  <si>
    <t>184-AL1/30-ST1A 20.0</t>
  </si>
  <si>
    <t>48-AL1/8-ST1A 110.0</t>
  </si>
  <si>
    <t>149-AL1/24-ST1A 110.0</t>
  </si>
  <si>
    <t>NAEKBA 3x95rm 12/20kV</t>
  </si>
  <si>
    <t>243-AL1/39-ST1A 20.0</t>
  </si>
  <si>
    <t>NYCWY 3x95/95</t>
  </si>
  <si>
    <t>NA2XS2Y 1x150 RM/25 12/20 kV</t>
  </si>
  <si>
    <t>N2XS(F)2Y 1x300RM/25 12/20kV it</t>
  </si>
  <si>
    <t>70-AL1/11-ST1A 110.0</t>
  </si>
  <si>
    <t>NA2XS(F)2Y 1x95RM 12/20kV ir</t>
  </si>
  <si>
    <t>NA2XS2Y 1x120RM 12/20kV ir</t>
  </si>
  <si>
    <t>48-AL1/8-ST1A 0.4_air</t>
  </si>
  <si>
    <t>NA2XS2Y 1x185 RM/25 6/10 kV</t>
  </si>
  <si>
    <t>NAEKBA 3x120rm 12/20kV</t>
  </si>
  <si>
    <t>NA2YSY 1x150rm 12/20kV ir</t>
  </si>
  <si>
    <t>NKBA 4x70sm 0.6/1kV</t>
  </si>
  <si>
    <t>NA2XS2Y 1x240 RM/25 6/10 kV</t>
  </si>
  <si>
    <t>679-AL1/86-ST1A 110.0</t>
  </si>
  <si>
    <t>243-AL1/39-ST1A 110.0</t>
  </si>
  <si>
    <t>NKBA 4x120sm 0.6/1kV</t>
  </si>
  <si>
    <t>NYM 4x50</t>
  </si>
  <si>
    <t>34-AL1/6-ST1A 10.0</t>
  </si>
  <si>
    <t>NAYY 4x150 SE</t>
  </si>
  <si>
    <t>NYY-J 3x95SM 0.6/1kV</t>
  </si>
  <si>
    <t>NYCY 4x16/16</t>
  </si>
  <si>
    <t>NAYY-J 4x35</t>
  </si>
  <si>
    <t>NA2YSY 1x95rm 12/20kV ir</t>
  </si>
  <si>
    <t>149-AL1/24-ST1A 20.0</t>
  </si>
  <si>
    <t>NAYBY 4x50sm 0.6/1kV</t>
  </si>
  <si>
    <t>679-AL1/86-ST1A 380.0</t>
  </si>
  <si>
    <t>679-AL1/86-ST1A 220.0</t>
  </si>
  <si>
    <t>184-AL1/30-ST1A 110.0</t>
  </si>
  <si>
    <t>NYY-O 3x150SM 0.6/1kV</t>
  </si>
  <si>
    <t>N2XS(F)2Y 1x400RM/35 12/20kV it</t>
  </si>
  <si>
    <t>94-AL1/15-ST1A 20.0</t>
  </si>
  <si>
    <t>94-AL1/15-ST1A 0.4_air</t>
  </si>
  <si>
    <t>NAYCWY 3x120/120</t>
  </si>
  <si>
    <t>NYCWY 3x50/50</t>
  </si>
  <si>
    <t>NAYY-J 3x35/35</t>
  </si>
  <si>
    <t>NYCWY 3x95/50</t>
  </si>
  <si>
    <t>122-AL1/20-ST1A 10.0</t>
  </si>
  <si>
    <t>24-AL1/4-ST1A 0.4_air</t>
  </si>
  <si>
    <t>NA2XS2Y 1x70 RM/25 12/20 kV</t>
  </si>
  <si>
    <t>149-AL1/24-ST1A 10.0</t>
  </si>
  <si>
    <t>N2XS(FL)2Y 1x300 RM/35 64/110 kV</t>
  </si>
  <si>
    <t>N2XS(FL)2Y 1x240 RM/35 64/110 kV</t>
  </si>
  <si>
    <t>122-AL1/20-ST1A 20.0</t>
  </si>
  <si>
    <t>490-AL1/64-ST1A 110.0</t>
  </si>
  <si>
    <t>NA2XS2Y 1x240 RM/25 12/20 kV</t>
  </si>
  <si>
    <t>NAYY 4x120SE 0.6/1kV</t>
  </si>
  <si>
    <t>N2XS(FL)2Y 1x120 RM/35 64/110 kV</t>
  </si>
  <si>
    <t>NAEKBA 3x50rm 12/20kV</t>
  </si>
  <si>
    <t>NEKBA 3x50rm 12/20kV</t>
  </si>
  <si>
    <t>N2YSY 1x70rm 12/20kV ir</t>
  </si>
  <si>
    <t>MS-Leitungstyp_fiktiv</t>
  </si>
  <si>
    <t>NA2XS2Y 1x120 RM/25 12/20 kV</t>
  </si>
  <si>
    <t>NA2YSY 1x240rm 12/20kV ir</t>
  </si>
  <si>
    <t>NAYY 4x240SE 0.6/1kV</t>
  </si>
  <si>
    <t>NYCWY 3x25/16</t>
  </si>
  <si>
    <t>NEKBA 3x95rm 12/20kV</t>
  </si>
  <si>
    <t>122-AL1/20-ST1A 110.0</t>
  </si>
  <si>
    <t>24-AL1/4-ST1A 0.4</t>
  </si>
  <si>
    <t>94-AL1/15-ST1A 0.4</t>
  </si>
  <si>
    <t>NAEKBA 3x150rm 12/20kV</t>
  </si>
  <si>
    <t>NAYY 4x50 SE</t>
  </si>
  <si>
    <t>NAYY 1x240RM 0.6/1kV ir</t>
  </si>
  <si>
    <t>MS/FL-Al/St 95/15 (410107)_air</t>
  </si>
  <si>
    <t>NAYBY 4x95sm 0.6/1kV</t>
  </si>
  <si>
    <t>NKBA 0.6/1 kV 3x50/ 25sm</t>
  </si>
  <si>
    <t>NYY 4x6</t>
  </si>
  <si>
    <t>94-AL1/15-ST1A 10.0</t>
  </si>
  <si>
    <t>NYY-J 4x120</t>
  </si>
  <si>
    <t>NA2XS2Y 1x95 RM/25 12/20 kV</t>
  </si>
  <si>
    <t>NKBA 0.6/1 kV 3x35/ 16sm</t>
  </si>
  <si>
    <t>NYY 4x1.5</t>
  </si>
  <si>
    <t>NAYY 4x120 SE</t>
  </si>
  <si>
    <t>NA2XS2Y 1x70 RM/25 6/10 kV</t>
  </si>
  <si>
    <t>48-AL1/8-ST1A 0.4</t>
  </si>
  <si>
    <t>NKBA 4x50sm 0.6/1kV</t>
  </si>
  <si>
    <t>34-AL1/6-ST1A 20.0</t>
  </si>
  <si>
    <t>NYCWY 3x70/70</t>
  </si>
  <si>
    <t>NA2XS2Y 1x185 RM/25 12/20 kV</t>
  </si>
  <si>
    <t>NYY-J 3x185SM 0.6/1kV</t>
  </si>
  <si>
    <t>490-AL1/64-ST1A 380.0</t>
  </si>
  <si>
    <t>NAYCWY 3x35/35</t>
  </si>
  <si>
    <t>NYY 4x2.5</t>
  </si>
  <si>
    <t>NYCWY 4x35/16</t>
  </si>
  <si>
    <t>NKBA 4x35sm 0.6/1kV</t>
  </si>
  <si>
    <t>305-AL1/39-ST1A 110.0</t>
  </si>
  <si>
    <t>NYY 4x4</t>
  </si>
  <si>
    <t>NA2XY 3x150sm 0.6/1kV</t>
  </si>
  <si>
    <t>NYY 3x1.5</t>
  </si>
  <si>
    <t>vector_group</t>
  </si>
  <si>
    <t>MSNS_0126</t>
  </si>
  <si>
    <t>MSNS_0062</t>
  </si>
  <si>
    <t>MSNS_0008</t>
  </si>
  <si>
    <t>MSNS_0138</t>
  </si>
  <si>
    <t>MSNS_0150</t>
  </si>
  <si>
    <t>MSNS_0141</t>
  </si>
  <si>
    <t>MSNS_0089</t>
  </si>
  <si>
    <t>MSNS_0060</t>
  </si>
  <si>
    <t>MSNS_0091</t>
  </si>
  <si>
    <t>MSNS_0087</t>
  </si>
  <si>
    <t>MSNS_0163</t>
  </si>
  <si>
    <t>MSNS_0059</t>
  </si>
  <si>
    <t>MSNS_0080</t>
  </si>
  <si>
    <t>MSNS_0153</t>
  </si>
  <si>
    <t>MSNS_0148</t>
  </si>
  <si>
    <t>MSNS_0140</t>
  </si>
  <si>
    <t>MSNS_0061</t>
  </si>
  <si>
    <t>MSNS_0077</t>
  </si>
  <si>
    <t>MSNS_0039</t>
  </si>
  <si>
    <t>MSNS_0161</t>
  </si>
  <si>
    <t>MSNS_0017</t>
  </si>
  <si>
    <t>MSNS_0011</t>
  </si>
  <si>
    <t>MSNS_0040</t>
  </si>
  <si>
    <t>MSNS_0121</t>
  </si>
  <si>
    <t>MSNS_0051</t>
  </si>
  <si>
    <t>160 MVA 380/110 kV</t>
  </si>
  <si>
    <t>MSNS_0137</t>
  </si>
  <si>
    <t>MSNS_0004</t>
  </si>
  <si>
    <t>MSNS_0093</t>
  </si>
  <si>
    <t>MSNS_0147</t>
  </si>
  <si>
    <t>MSNS_0013</t>
  </si>
  <si>
    <t>MSNS_0172</t>
  </si>
  <si>
    <t>MSNS_0046</t>
  </si>
  <si>
    <t>MSNS_0021</t>
  </si>
  <si>
    <t>MSNS_0124</t>
  </si>
  <si>
    <t>MSNS_0102</t>
  </si>
  <si>
    <t>MSNS_0018</t>
  </si>
  <si>
    <t>MSNS_0107</t>
  </si>
  <si>
    <t>MSNS_0164</t>
  </si>
  <si>
    <t>MSNS_0005</t>
  </si>
  <si>
    <t>MSNS_0135</t>
  </si>
  <si>
    <t>MSNS_0035</t>
  </si>
  <si>
    <t>MSNS_0181</t>
  </si>
  <si>
    <t>MSNS_0073</t>
  </si>
  <si>
    <t>MSNS_0123</t>
  </si>
  <si>
    <t>MSNS_0067</t>
  </si>
  <si>
    <t>MSNS_0167</t>
  </si>
  <si>
    <t>MSNS_0081</t>
  </si>
  <si>
    <t>0.25 MVA 10/0.4 kV</t>
  </si>
  <si>
    <t>MSNS_0086</t>
  </si>
  <si>
    <t>MSNS_0195</t>
  </si>
  <si>
    <t>MSNS_0149</t>
  </si>
  <si>
    <t>MSNS_0128</t>
  </si>
  <si>
    <t>MSNS_0146</t>
  </si>
  <si>
    <t>MSNS_0047</t>
  </si>
  <si>
    <t>MSNS_0106</t>
  </si>
  <si>
    <t>MSNS_0015</t>
  </si>
  <si>
    <t>MSNS_0198</t>
  </si>
  <si>
    <t>0.25 MVA 20/0.4 kV</t>
  </si>
  <si>
    <t>MSNS_0025</t>
  </si>
  <si>
    <t>MSNS_0029</t>
  </si>
  <si>
    <t>MSNS_0160</t>
  </si>
  <si>
    <t>40 MVA 110/10 kV</t>
  </si>
  <si>
    <t>MSNS_0054</t>
  </si>
  <si>
    <t>MSNS_0129</t>
  </si>
  <si>
    <t>0.63 MVA 20/0.4 kV</t>
  </si>
  <si>
    <t>MSNS_0076</t>
  </si>
  <si>
    <t>MSNS_0068</t>
  </si>
  <si>
    <t>0.4 MVA 20/0.4 kV</t>
  </si>
  <si>
    <t>MSNS_0194</t>
  </si>
  <si>
    <t>MSNS_0042</t>
  </si>
  <si>
    <t>MSNS_0053</t>
  </si>
  <si>
    <t>MSNS_0056</t>
  </si>
  <si>
    <t>MSNS_0078</t>
  </si>
  <si>
    <t>MSNS_0098</t>
  </si>
  <si>
    <t>MSNS_0069</t>
  </si>
  <si>
    <t>MSNS_0101</t>
  </si>
  <si>
    <t>MSNS_0085</t>
  </si>
  <si>
    <t>MSNS_1000</t>
  </si>
  <si>
    <t>MSNS_0057</t>
  </si>
  <si>
    <t>0.4 MVA 10/0.4 kV</t>
  </si>
  <si>
    <t>OR 40000/110 27332688</t>
  </si>
  <si>
    <t>63 MVA 110/20 kV</t>
  </si>
  <si>
    <t>MSNS_0156</t>
  </si>
  <si>
    <t>MSNS_0009</t>
  </si>
  <si>
    <t>MSNS_0142</t>
  </si>
  <si>
    <t>MSNS_0044</t>
  </si>
  <si>
    <t>MSNS_0028</t>
  </si>
  <si>
    <t>MSNS_0131</t>
  </si>
  <si>
    <t>MSNS_0012</t>
  </si>
  <si>
    <t>MSNS_0108</t>
  </si>
  <si>
    <t>MSNS_0092</t>
  </si>
  <si>
    <t>MSNS_0050</t>
  </si>
  <si>
    <t>MSNS_0158</t>
  </si>
  <si>
    <t>25 MVA 110/10 kV</t>
  </si>
  <si>
    <t>MSNS_0185</t>
  </si>
  <si>
    <t>MSNS_0058</t>
  </si>
  <si>
    <t>MSNS_0041</t>
  </si>
  <si>
    <t>MSNS_0003</t>
  </si>
  <si>
    <t>MSNS_0162</t>
  </si>
  <si>
    <t>MSNS_0034</t>
  </si>
  <si>
    <t>MSNS_0192</t>
  </si>
  <si>
    <t>MSNS_0043</t>
  </si>
  <si>
    <t>MSNS_0191</t>
  </si>
  <si>
    <t>0.63 MVA 10/0.4 kV</t>
  </si>
  <si>
    <t>MSNS_0113</t>
  </si>
  <si>
    <t>MSNS_0133</t>
  </si>
  <si>
    <t>MSNS_0196</t>
  </si>
  <si>
    <t>MSNS_0109</t>
  </si>
  <si>
    <t>MSNS_0097</t>
  </si>
  <si>
    <t>MSNS_0104</t>
  </si>
  <si>
    <t>MSNS_0014</t>
  </si>
  <si>
    <t>MSNS_0145</t>
  </si>
  <si>
    <t>MSNS_0136</t>
  </si>
  <si>
    <t>MSNS_0175</t>
  </si>
  <si>
    <t>MSNS_0036</t>
  </si>
  <si>
    <t>MSNS_0001</t>
  </si>
  <si>
    <t>MSNS_0020</t>
  </si>
  <si>
    <t>MSNS_0052</t>
  </si>
  <si>
    <t>MSNS_0019</t>
  </si>
  <si>
    <t>MSNS_0079</t>
  </si>
  <si>
    <t>MSNS_0168</t>
  </si>
  <si>
    <t>MSNS_0169</t>
  </si>
  <si>
    <t>25 MVA 110/20 kV</t>
  </si>
  <si>
    <t>MSNS_0165</t>
  </si>
  <si>
    <t>MSNS_0032</t>
  </si>
  <si>
    <t>MSNS_0072</t>
  </si>
  <si>
    <t>MSNS_0030</t>
  </si>
  <si>
    <t>MSNS_0199</t>
  </si>
  <si>
    <t>MSNS_0177</t>
  </si>
  <si>
    <t>MSNS_0120</t>
  </si>
  <si>
    <t>MSNS_0016</t>
  </si>
  <si>
    <t>MSNS_0088</t>
  </si>
  <si>
    <t>MSNS_0045</t>
  </si>
  <si>
    <t>MSNS_0048</t>
  </si>
  <si>
    <t>MSNS_0037</t>
  </si>
  <si>
    <t>40 MVA 110/20 kV</t>
  </si>
  <si>
    <t>63 MVA 110/10 kV</t>
  </si>
  <si>
    <t>MSNS_0103</t>
  </si>
  <si>
    <t>MSNS_0112</t>
  </si>
  <si>
    <t>MSNS_0186</t>
  </si>
  <si>
    <t>MSNS_0074</t>
  </si>
  <si>
    <t>MSNS_0170</t>
  </si>
  <si>
    <t>100 MVA 220/110 kV</t>
  </si>
  <si>
    <t>Dyn5</t>
  </si>
  <si>
    <t>Yy0</t>
  </si>
  <si>
    <t>Dy5</t>
  </si>
  <si>
    <t>Yzn5</t>
  </si>
  <si>
    <t>YNd5</t>
  </si>
  <si>
    <t>Yz5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</si>
  <si>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</si>
  <si>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</si>
  <si>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</si>
  <si>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</si>
  <si>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</si>
  <si>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</si>
  <si>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</si>
  <si>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</si>
  <si>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</si>
  <si>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</si>
  <si>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</si>
  <si>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</si>
  <si>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</si>
  <si>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110/10/10 kV</t>
  </si>
  <si>
    <t>63/25/38 MVA 110/20/10 kV</t>
  </si>
  <si>
    <t>YN0yn0yn0</t>
  </si>
  <si>
    <t>column</t>
  </si>
  <si>
    <t>dtype</t>
  </si>
  <si>
    <t>load</t>
  </si>
  <si>
    <t>sgen</t>
  </si>
  <si>
    <t>switch</t>
  </si>
  <si>
    <t>ext_grid</t>
  </si>
  <si>
    <t>line</t>
  </si>
  <si>
    <t>trafo</t>
  </si>
  <si>
    <t>line_geodata</t>
  </si>
  <si>
    <t>bus_geodata</t>
  </si>
  <si>
    <t>object</t>
  </si>
  <si>
    <t>float64</t>
  </si>
  <si>
    <t>bool</t>
  </si>
  <si>
    <t>uint32</t>
  </si>
  <si>
    <t>int64</t>
  </si>
  <si>
    <t>int32</t>
  </si>
  <si>
    <t>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</si>
</sst>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b">
        <v>0</v>
      </c>
      <c r="D2" t="s">
        <v>756</v>
      </c>
      <c r="E2">
        <v>50</v>
      </c>
      <c r="F2">
        <v>100</v>
      </c>
      <c r="G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0"/>
  <sheetViews>
    <sheetView workbookViewId="0"/>
  </sheetViews>
  <sheetFormatPr defaultRowHeight="14.4" x14ac:dyDescent="0.3"/>
  <sheetData>
    <row r="1" spans="1:4" x14ac:dyDescent="0.3">
      <c r="B1" s="1" t="s">
        <v>443</v>
      </c>
      <c r="C1" s="1" t="s">
        <v>444</v>
      </c>
      <c r="D1" s="1" t="s">
        <v>445</v>
      </c>
    </row>
    <row r="2" spans="1:4" x14ac:dyDescent="0.3">
      <c r="A2" s="1">
        <v>14854</v>
      </c>
      <c r="B2">
        <v>651016.58895729005</v>
      </c>
      <c r="C2">
        <v>5511368.9152881801</v>
      </c>
    </row>
    <row r="3" spans="1:4" x14ac:dyDescent="0.3">
      <c r="A3" s="1">
        <v>13846</v>
      </c>
      <c r="B3">
        <v>651025.50468141004</v>
      </c>
      <c r="C3">
        <v>5511321.93014987</v>
      </c>
    </row>
    <row r="4" spans="1:4" x14ac:dyDescent="0.3">
      <c r="A4" s="1">
        <v>23081</v>
      </c>
      <c r="B4">
        <v>651084.59015949001</v>
      </c>
      <c r="C4">
        <v>5511178.62361765</v>
      </c>
    </row>
    <row r="5" spans="1:4" x14ac:dyDescent="0.3">
      <c r="A5" s="1">
        <v>29243</v>
      </c>
      <c r="B5">
        <v>651001.83931746997</v>
      </c>
      <c r="C5">
        <v>5511241.7901446596</v>
      </c>
    </row>
    <row r="6" spans="1:4" x14ac:dyDescent="0.3">
      <c r="A6" s="1">
        <v>13888</v>
      </c>
      <c r="B6">
        <v>651081.89297487005</v>
      </c>
      <c r="C6">
        <v>5511100.0056793997</v>
      </c>
    </row>
    <row r="7" spans="1:4" x14ac:dyDescent="0.3">
      <c r="A7" s="1">
        <v>23128</v>
      </c>
      <c r="B7">
        <v>650945.38122817001</v>
      </c>
      <c r="C7">
        <v>5511243.9626665097</v>
      </c>
    </row>
    <row r="8" spans="1:4" x14ac:dyDescent="0.3">
      <c r="A8" s="1">
        <v>23129</v>
      </c>
      <c r="B8">
        <v>650948.01017533196</v>
      </c>
      <c r="C8">
        <v>5511257.8371508196</v>
      </c>
    </row>
    <row r="9" spans="1:4" x14ac:dyDescent="0.3">
      <c r="A9" s="1">
        <v>25191</v>
      </c>
      <c r="B9">
        <v>650975.60473636503</v>
      </c>
      <c r="C9">
        <v>5511227.4795771101</v>
      </c>
    </row>
    <row r="10" spans="1:4" x14ac:dyDescent="0.3">
      <c r="A10" s="1">
        <v>21610</v>
      </c>
      <c r="B10">
        <v>651034.42722005001</v>
      </c>
      <c r="C10">
        <v>5511361.5155989705</v>
      </c>
    </row>
    <row r="11" spans="1:4" x14ac:dyDescent="0.3">
      <c r="A11" s="1">
        <v>20588</v>
      </c>
      <c r="B11">
        <v>650721.13408552005</v>
      </c>
      <c r="C11">
        <v>5511274.9407517901</v>
      </c>
    </row>
    <row r="12" spans="1:4" x14ac:dyDescent="0.3">
      <c r="A12" s="1">
        <v>21623</v>
      </c>
      <c r="B12">
        <v>650888.16537266003</v>
      </c>
      <c r="C12">
        <v>5511250.4102711203</v>
      </c>
    </row>
    <row r="13" spans="1:4" x14ac:dyDescent="0.3">
      <c r="A13" s="1">
        <v>16503</v>
      </c>
      <c r="B13">
        <v>650952.44877241994</v>
      </c>
      <c r="C13">
        <v>5511262.5682987496</v>
      </c>
    </row>
    <row r="14" spans="1:4" x14ac:dyDescent="0.3">
      <c r="A14" s="1">
        <v>24189</v>
      </c>
      <c r="B14">
        <v>650922.92109147494</v>
      </c>
      <c r="C14">
        <v>5511231.5769085297</v>
      </c>
    </row>
    <row r="15" spans="1:4" x14ac:dyDescent="0.3">
      <c r="A15" s="1">
        <v>24190</v>
      </c>
      <c r="B15">
        <v>650925.90155016002</v>
      </c>
      <c r="C15">
        <v>5511245.1257241201</v>
      </c>
    </row>
    <row r="16" spans="1:4" x14ac:dyDescent="0.3">
      <c r="A16" s="1">
        <v>16517</v>
      </c>
      <c r="B16">
        <v>650758.22926673002</v>
      </c>
      <c r="C16">
        <v>5511210.6710025296</v>
      </c>
    </row>
    <row r="17" spans="1:3" x14ac:dyDescent="0.3">
      <c r="A17" s="1">
        <v>24723</v>
      </c>
      <c r="B17">
        <v>650804.56715433998</v>
      </c>
      <c r="C17">
        <v>5511257.9436840797</v>
      </c>
    </row>
    <row r="18" spans="1:3" x14ac:dyDescent="0.3">
      <c r="A18" s="1">
        <v>26773</v>
      </c>
      <c r="B18">
        <v>651102.96699851996</v>
      </c>
      <c r="C18">
        <v>5511259.72226422</v>
      </c>
    </row>
    <row r="19" spans="1:3" x14ac:dyDescent="0.3">
      <c r="A19" s="1">
        <v>22166</v>
      </c>
      <c r="B19">
        <v>650668.51325831003</v>
      </c>
      <c r="C19">
        <v>5511253.3142670495</v>
      </c>
    </row>
    <row r="20" spans="1:3" x14ac:dyDescent="0.3">
      <c r="A20" s="1">
        <v>26774</v>
      </c>
      <c r="B20">
        <v>651101.36995845998</v>
      </c>
      <c r="C20">
        <v>5511262.3802293995</v>
      </c>
    </row>
    <row r="21" spans="1:3" x14ac:dyDescent="0.3">
      <c r="A21" s="1">
        <v>22165</v>
      </c>
      <c r="B21">
        <v>650668.51325831003</v>
      </c>
      <c r="C21">
        <v>5511254.3142670495</v>
      </c>
    </row>
    <row r="22" spans="1:3" x14ac:dyDescent="0.3">
      <c r="A22" s="1">
        <v>20128</v>
      </c>
      <c r="B22">
        <v>650986.83128168003</v>
      </c>
      <c r="C22">
        <v>5511164.5190775599</v>
      </c>
    </row>
    <row r="23" spans="1:3" x14ac:dyDescent="0.3">
      <c r="A23" s="1">
        <v>33442</v>
      </c>
      <c r="B23">
        <v>651111.34657307703</v>
      </c>
      <c r="C23">
        <v>5511260.0386728197</v>
      </c>
    </row>
    <row r="24" spans="1:3" x14ac:dyDescent="0.3">
      <c r="A24" s="1">
        <v>14505</v>
      </c>
      <c r="B24">
        <v>651083.16997774004</v>
      </c>
      <c r="C24">
        <v>5511200.7906221803</v>
      </c>
    </row>
    <row r="25" spans="1:3" x14ac:dyDescent="0.3">
      <c r="A25" s="1">
        <v>20652</v>
      </c>
      <c r="B25">
        <v>651048.79602159001</v>
      </c>
      <c r="C25">
        <v>5511371.42723432</v>
      </c>
    </row>
    <row r="26" spans="1:3" x14ac:dyDescent="0.3">
      <c r="A26" s="1">
        <v>28854</v>
      </c>
      <c r="B26">
        <v>651001.85315523006</v>
      </c>
      <c r="C26">
        <v>5511241.28379694</v>
      </c>
    </row>
    <row r="27" spans="1:3" x14ac:dyDescent="0.3">
      <c r="A27" s="1">
        <v>30390</v>
      </c>
      <c r="B27">
        <v>651099.16578014998</v>
      </c>
      <c r="C27">
        <v>5511231.3171027796</v>
      </c>
    </row>
    <row r="28" spans="1:3" x14ac:dyDescent="0.3">
      <c r="A28" s="1">
        <v>17087</v>
      </c>
      <c r="B28">
        <v>650983.61148627999</v>
      </c>
      <c r="C28">
        <v>5511211.9243732197</v>
      </c>
    </row>
    <row r="29" spans="1:3" x14ac:dyDescent="0.3">
      <c r="A29" s="1">
        <v>25791</v>
      </c>
      <c r="B29">
        <v>651033.46931436996</v>
      </c>
      <c r="C29">
        <v>5511356.0998288598</v>
      </c>
    </row>
    <row r="30" spans="1:3" x14ac:dyDescent="0.3">
      <c r="A30" s="1">
        <v>16582</v>
      </c>
      <c r="B30">
        <v>651092.69050577004</v>
      </c>
      <c r="C30">
        <v>5511232.1951191397</v>
      </c>
    </row>
    <row r="31" spans="1:3" x14ac:dyDescent="0.3">
      <c r="A31" s="1">
        <v>20680</v>
      </c>
      <c r="B31">
        <v>651045.85859029996</v>
      </c>
      <c r="C31">
        <v>5511352.9134323299</v>
      </c>
    </row>
    <row r="32" spans="1:3" x14ac:dyDescent="0.3">
      <c r="A32" s="1">
        <v>27337</v>
      </c>
      <c r="B32">
        <v>650939.72029123001</v>
      </c>
      <c r="C32">
        <v>5511243.6191998199</v>
      </c>
    </row>
    <row r="33" spans="1:3" x14ac:dyDescent="0.3">
      <c r="A33" s="1">
        <v>27338</v>
      </c>
      <c r="B33">
        <v>650938.86788216198</v>
      </c>
      <c r="C33">
        <v>5511228.2721088901</v>
      </c>
    </row>
    <row r="34" spans="1:3" x14ac:dyDescent="0.3">
      <c r="A34" s="1">
        <v>23763</v>
      </c>
      <c r="B34">
        <v>650970.99696389004</v>
      </c>
      <c r="C34">
        <v>5511241.15542142</v>
      </c>
    </row>
    <row r="35" spans="1:3" x14ac:dyDescent="0.3">
      <c r="A35" s="1">
        <v>23764</v>
      </c>
      <c r="B35">
        <v>650976.04724234995</v>
      </c>
      <c r="C35">
        <v>5511167.4970741197</v>
      </c>
    </row>
    <row r="36" spans="1:3" x14ac:dyDescent="0.3">
      <c r="A36" s="1">
        <v>13014</v>
      </c>
      <c r="B36">
        <v>650803.19119358005</v>
      </c>
      <c r="C36">
        <v>5511242.6707623303</v>
      </c>
    </row>
    <row r="37" spans="1:3" x14ac:dyDescent="0.3">
      <c r="A37" s="1">
        <v>23256</v>
      </c>
      <c r="B37">
        <v>650728.73040090001</v>
      </c>
      <c r="C37">
        <v>5511259.4775045598</v>
      </c>
    </row>
    <row r="38" spans="1:3" x14ac:dyDescent="0.3">
      <c r="A38" s="1">
        <v>19705</v>
      </c>
      <c r="B38">
        <v>650669.85767687997</v>
      </c>
      <c r="C38">
        <v>5511255.0980813997</v>
      </c>
    </row>
    <row r="39" spans="1:3" x14ac:dyDescent="0.3">
      <c r="A39" s="1">
        <v>17155</v>
      </c>
      <c r="B39">
        <v>651080.33747572999</v>
      </c>
      <c r="C39">
        <v>5511212.74434237</v>
      </c>
    </row>
    <row r="40" spans="1:3" x14ac:dyDescent="0.3">
      <c r="A40" s="1">
        <v>21767</v>
      </c>
      <c r="B40">
        <v>651058.56075653003</v>
      </c>
      <c r="C40">
        <v>5511257.7061614096</v>
      </c>
    </row>
    <row r="41" spans="1:3" x14ac:dyDescent="0.3">
      <c r="A41" s="1">
        <v>13076</v>
      </c>
      <c r="B41">
        <v>651112.07585528004</v>
      </c>
      <c r="C41">
        <v>5511269.7221922297</v>
      </c>
    </row>
    <row r="42" spans="1:3" x14ac:dyDescent="0.3">
      <c r="A42" s="1">
        <v>30999</v>
      </c>
      <c r="B42">
        <v>651083.71109965001</v>
      </c>
      <c r="C42">
        <v>5511178.5884435996</v>
      </c>
    </row>
    <row r="43" spans="1:3" x14ac:dyDescent="0.3">
      <c r="A43" s="1">
        <v>26400</v>
      </c>
      <c r="B43">
        <v>650969.63357632002</v>
      </c>
      <c r="C43">
        <v>5511241.2819457501</v>
      </c>
    </row>
    <row r="44" spans="1:3" x14ac:dyDescent="0.3">
      <c r="A44" s="1">
        <v>26401</v>
      </c>
      <c r="B44">
        <v>650969.90347950906</v>
      </c>
      <c r="C44">
        <v>5511235.2575514596</v>
      </c>
    </row>
    <row r="45" spans="1:3" x14ac:dyDescent="0.3">
      <c r="A45" s="1">
        <v>20267</v>
      </c>
      <c r="B45">
        <v>651064.68947215006</v>
      </c>
      <c r="C45">
        <v>5511163.1777294399</v>
      </c>
    </row>
    <row r="46" spans="1:3" x14ac:dyDescent="0.3">
      <c r="A46" s="1">
        <v>22836</v>
      </c>
      <c r="B46">
        <v>650980.63548126002</v>
      </c>
      <c r="C46">
        <v>5511238.7055099802</v>
      </c>
    </row>
    <row r="47" spans="1:3" x14ac:dyDescent="0.3">
      <c r="A47" s="1">
        <v>18229</v>
      </c>
      <c r="B47">
        <v>650667.45075831003</v>
      </c>
      <c r="C47">
        <v>5511253.0392670501</v>
      </c>
    </row>
    <row r="48" spans="1:3" x14ac:dyDescent="0.3">
      <c r="A48" s="1">
        <v>22837</v>
      </c>
      <c r="B48">
        <v>650981.09322999394</v>
      </c>
      <c r="C48">
        <v>5511250.1757191997</v>
      </c>
    </row>
    <row r="49" spans="1:3" x14ac:dyDescent="0.3">
      <c r="A49" s="1">
        <v>23873</v>
      </c>
      <c r="B49">
        <v>650874.25933389005</v>
      </c>
      <c r="C49">
        <v>5511250.3849232504</v>
      </c>
    </row>
    <row r="50" spans="1:3" x14ac:dyDescent="0.3">
      <c r="A50" s="1">
        <v>17221</v>
      </c>
      <c r="B50">
        <v>650872.43389016006</v>
      </c>
      <c r="C50">
        <v>5511236.0012907498</v>
      </c>
    </row>
    <row r="51" spans="1:3" x14ac:dyDescent="0.3">
      <c r="A51" s="1">
        <v>25929</v>
      </c>
      <c r="B51">
        <v>650972.25389904005</v>
      </c>
      <c r="C51">
        <v>5511241.0387760196</v>
      </c>
    </row>
    <row r="52" spans="1:3" x14ac:dyDescent="0.3">
      <c r="A52" s="1">
        <v>25422</v>
      </c>
      <c r="B52">
        <v>651102.06336208002</v>
      </c>
      <c r="C52">
        <v>5511259.6871651402</v>
      </c>
    </row>
    <row r="53" spans="1:3" x14ac:dyDescent="0.3">
      <c r="A53" s="1">
        <v>27474</v>
      </c>
      <c r="B53">
        <v>651081.99734889006</v>
      </c>
      <c r="C53">
        <v>5511178.6599297598</v>
      </c>
    </row>
    <row r="54" spans="1:3" x14ac:dyDescent="0.3">
      <c r="A54" s="1">
        <v>30059</v>
      </c>
      <c r="B54">
        <v>650757.24257958995</v>
      </c>
      <c r="C54">
        <v>5511259.7987183398</v>
      </c>
    </row>
    <row r="55" spans="1:3" x14ac:dyDescent="0.3">
      <c r="A55" s="1">
        <v>17261</v>
      </c>
      <c r="B55">
        <v>651099.93109176995</v>
      </c>
      <c r="C55">
        <v>5511274.7552646799</v>
      </c>
    </row>
    <row r="56" spans="1:3" x14ac:dyDescent="0.3">
      <c r="A56" s="1">
        <v>29550</v>
      </c>
      <c r="B56">
        <v>651033.735782</v>
      </c>
      <c r="C56">
        <v>5511322.16186821</v>
      </c>
    </row>
    <row r="57" spans="1:3" x14ac:dyDescent="0.3">
      <c r="A57" s="1">
        <v>13174</v>
      </c>
      <c r="B57">
        <v>651023.61219999997</v>
      </c>
      <c r="C57">
        <v>5511233.5705757895</v>
      </c>
    </row>
    <row r="58" spans="1:3" x14ac:dyDescent="0.3">
      <c r="A58" s="1">
        <v>33146</v>
      </c>
      <c r="B58">
        <v>650873.35107476998</v>
      </c>
      <c r="C58">
        <v>5511251.4689231701</v>
      </c>
    </row>
    <row r="59" spans="1:3" x14ac:dyDescent="0.3">
      <c r="A59" s="1">
        <v>24978</v>
      </c>
      <c r="B59">
        <v>651034.77389971004</v>
      </c>
      <c r="C59">
        <v>5511291.4909544801</v>
      </c>
    </row>
    <row r="60" spans="1:3" x14ac:dyDescent="0.3">
      <c r="A60" s="1">
        <v>14739</v>
      </c>
      <c r="B60">
        <v>651000.48673417</v>
      </c>
      <c r="C60">
        <v>5511257.9093885003</v>
      </c>
    </row>
    <row r="61" spans="1:3" x14ac:dyDescent="0.3">
      <c r="A61" s="1">
        <v>24979</v>
      </c>
      <c r="B61">
        <v>651028.30482350697</v>
      </c>
      <c r="C61">
        <v>5511291.7461683098</v>
      </c>
    </row>
    <row r="62" spans="1:3" x14ac:dyDescent="0.3">
      <c r="A62" s="1">
        <v>26522</v>
      </c>
      <c r="B62">
        <v>651055.72898828995</v>
      </c>
      <c r="C62">
        <v>5511252.2624196699</v>
      </c>
    </row>
    <row r="63" spans="1:3" x14ac:dyDescent="0.3">
      <c r="A63" s="1">
        <v>24987</v>
      </c>
      <c r="B63">
        <v>650653.60738939</v>
      </c>
      <c r="C63">
        <v>5511231.72125916</v>
      </c>
    </row>
    <row r="64" spans="1:3" x14ac:dyDescent="0.3">
      <c r="A64" s="1">
        <v>24988</v>
      </c>
      <c r="B64">
        <v>650656.76688627002</v>
      </c>
      <c r="C64">
        <v>5511206.0012792498</v>
      </c>
    </row>
    <row r="65" spans="1:3" x14ac:dyDescent="0.3">
      <c r="A65" s="1">
        <v>28578</v>
      </c>
      <c r="B65">
        <v>650850.31078171998</v>
      </c>
      <c r="C65">
        <v>5511253.4494558899</v>
      </c>
    </row>
    <row r="66" spans="1:3" x14ac:dyDescent="0.3">
      <c r="A66" s="1">
        <v>23463</v>
      </c>
      <c r="B66">
        <v>650901.41713974997</v>
      </c>
      <c r="C66">
        <v>5511247.9946358902</v>
      </c>
    </row>
    <row r="67" spans="1:3" x14ac:dyDescent="0.3">
      <c r="A67" s="1">
        <v>25512</v>
      </c>
      <c r="B67">
        <v>651111.47399402002</v>
      </c>
      <c r="C67">
        <v>5511260.3317260304</v>
      </c>
    </row>
    <row r="68" spans="1:3" x14ac:dyDescent="0.3">
      <c r="A68" s="1">
        <v>24489</v>
      </c>
      <c r="B68">
        <v>651050.58872094005</v>
      </c>
      <c r="C68">
        <v>5511266.93980854</v>
      </c>
    </row>
    <row r="69" spans="1:3" x14ac:dyDescent="0.3">
      <c r="A69" s="1">
        <v>19889</v>
      </c>
      <c r="B69">
        <v>650653.84707441996</v>
      </c>
      <c r="C69">
        <v>5511203.6242382703</v>
      </c>
    </row>
    <row r="70" spans="1:3" x14ac:dyDescent="0.3">
      <c r="A70" s="1">
        <v>21943</v>
      </c>
      <c r="B70">
        <v>650671.30466145999</v>
      </c>
      <c r="C70">
        <v>5511253.9905989598</v>
      </c>
    </row>
    <row r="71" spans="1:3" x14ac:dyDescent="0.3">
      <c r="A71" s="1">
        <v>30136</v>
      </c>
      <c r="B71">
        <v>651098.27050471003</v>
      </c>
      <c r="C71">
        <v>5511210.6511347899</v>
      </c>
    </row>
    <row r="72" spans="1:3" x14ac:dyDescent="0.3">
      <c r="A72" s="1">
        <v>14786</v>
      </c>
      <c r="B72">
        <v>651082.28773327998</v>
      </c>
      <c r="C72">
        <v>5511173.4603955299</v>
      </c>
    </row>
    <row r="73" spans="1:3" x14ac:dyDescent="0.3">
      <c r="A73" s="1">
        <v>14787</v>
      </c>
      <c r="B73">
        <v>651053.26774510997</v>
      </c>
      <c r="C73">
        <v>5511283.1217555096</v>
      </c>
    </row>
    <row r="74" spans="1:3" x14ac:dyDescent="0.3">
      <c r="A74" s="1">
        <v>20423</v>
      </c>
      <c r="B74">
        <v>651102.07678862999</v>
      </c>
      <c r="C74">
        <v>5511293.6409972198</v>
      </c>
    </row>
    <row r="75" spans="1:3" x14ac:dyDescent="0.3">
      <c r="A75" s="1">
        <v>17868</v>
      </c>
      <c r="B75">
        <v>650601.96881731995</v>
      </c>
      <c r="C75">
        <v>5511192.2784916703</v>
      </c>
    </row>
    <row r="76" spans="1:3" x14ac:dyDescent="0.3">
      <c r="A76" s="1">
        <v>18894</v>
      </c>
      <c r="B76">
        <v>650850.71470471995</v>
      </c>
      <c r="C76">
        <v>5511256.3721693596</v>
      </c>
    </row>
    <row r="77" spans="1:3" x14ac:dyDescent="0.3">
      <c r="A77" s="1">
        <v>32722</v>
      </c>
      <c r="B77">
        <v>650670.71059886995</v>
      </c>
      <c r="C77">
        <v>5511253.6958351396</v>
      </c>
    </row>
    <row r="78" spans="1:3" x14ac:dyDescent="0.3">
      <c r="A78" s="1">
        <v>24051</v>
      </c>
      <c r="B78">
        <v>650922.01268649101</v>
      </c>
      <c r="C78">
        <v>5511231.4772974597</v>
      </c>
    </row>
    <row r="79" spans="1:3" x14ac:dyDescent="0.3">
      <c r="A79" s="1">
        <v>24052</v>
      </c>
      <c r="B79">
        <v>650924.70888509997</v>
      </c>
      <c r="C79">
        <v>5511245.2557103503</v>
      </c>
    </row>
    <row r="80" spans="1:3" x14ac:dyDescent="0.3">
      <c r="A80" s="1">
        <v>28155</v>
      </c>
      <c r="B80">
        <v>651098.00905542995</v>
      </c>
      <c r="C80">
        <v>5511202.9082527198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8"/>
  <sheetViews>
    <sheetView workbookViewId="0"/>
  </sheetViews>
  <sheetFormatPr defaultRowHeight="14.4" x14ac:dyDescent="0.3"/>
  <sheetData>
    <row r="1" spans="1:12" x14ac:dyDescent="0.3">
      <c r="B1" s="1" t="s">
        <v>266</v>
      </c>
      <c r="C1" s="1" t="s">
        <v>264</v>
      </c>
      <c r="D1" s="1" t="s">
        <v>265</v>
      </c>
      <c r="E1" s="1" t="s">
        <v>268</v>
      </c>
      <c r="F1" s="1" t="s">
        <v>8</v>
      </c>
      <c r="G1" s="1" t="s">
        <v>446</v>
      </c>
      <c r="H1" s="1" t="s">
        <v>274</v>
      </c>
      <c r="I1" s="1" t="s">
        <v>447</v>
      </c>
      <c r="J1" s="1" t="s">
        <v>271</v>
      </c>
      <c r="K1" s="1" t="s">
        <v>272</v>
      </c>
      <c r="L1" s="1" t="s">
        <v>273</v>
      </c>
    </row>
    <row r="2" spans="1:12" x14ac:dyDescent="0.3">
      <c r="A2" s="1" t="s">
        <v>448</v>
      </c>
      <c r="B2">
        <v>11</v>
      </c>
      <c r="C2">
        <v>1.8769</v>
      </c>
      <c r="D2">
        <v>0.35</v>
      </c>
      <c r="E2">
        <v>0.105</v>
      </c>
      <c r="F2" t="s">
        <v>372</v>
      </c>
      <c r="G2">
        <v>16</v>
      </c>
      <c r="H2">
        <v>4.0299999999999997E-3</v>
      </c>
    </row>
    <row r="3" spans="1:12" x14ac:dyDescent="0.3">
      <c r="A3" s="1" t="s">
        <v>369</v>
      </c>
      <c r="B3">
        <v>10.999999940395361</v>
      </c>
      <c r="C3">
        <v>1.8768999576568599</v>
      </c>
      <c r="D3">
        <v>0.34999999403953552</v>
      </c>
      <c r="E3">
        <v>0.1049999967217445</v>
      </c>
      <c r="F3" t="s">
        <v>372</v>
      </c>
      <c r="G3">
        <v>150</v>
      </c>
      <c r="H3">
        <v>4.029999952763319E-3</v>
      </c>
      <c r="I3">
        <v>250</v>
      </c>
      <c r="J3">
        <v>0</v>
      </c>
      <c r="K3">
        <v>0</v>
      </c>
      <c r="L3">
        <v>0</v>
      </c>
    </row>
    <row r="4" spans="1:12" x14ac:dyDescent="0.3">
      <c r="A4" s="1" t="s">
        <v>449</v>
      </c>
      <c r="B4">
        <v>0</v>
      </c>
      <c r="C4">
        <v>12.118680000305179</v>
      </c>
      <c r="D4">
        <v>0.1077565997838974</v>
      </c>
      <c r="E4">
        <v>2.500000037252903E-2</v>
      </c>
      <c r="F4" t="s">
        <v>371</v>
      </c>
      <c r="G4">
        <v>0</v>
      </c>
      <c r="H4">
        <v>3.9300001226365566E-3</v>
      </c>
      <c r="I4">
        <v>160</v>
      </c>
      <c r="J4">
        <v>48.474720001220703</v>
      </c>
      <c r="K4">
        <v>0.43102648854255682</v>
      </c>
      <c r="L4">
        <v>0</v>
      </c>
    </row>
    <row r="5" spans="1:12" x14ac:dyDescent="0.3">
      <c r="A5" s="1" t="s">
        <v>450</v>
      </c>
      <c r="B5">
        <v>1120.000004768372</v>
      </c>
      <c r="C5">
        <v>0.26995399594306951</v>
      </c>
      <c r="D5">
        <v>7.476990669965744E-2</v>
      </c>
      <c r="E5">
        <v>0.22699999809265139</v>
      </c>
      <c r="F5" t="s">
        <v>371</v>
      </c>
      <c r="G5">
        <v>0</v>
      </c>
      <c r="H5">
        <v>3.9300001226365566E-3</v>
      </c>
      <c r="I5">
        <v>160</v>
      </c>
      <c r="J5">
        <v>1.0798159837722781</v>
      </c>
      <c r="K5">
        <v>0.29907959699630737</v>
      </c>
      <c r="L5">
        <v>671.99999094009399</v>
      </c>
    </row>
    <row r="6" spans="1:12" x14ac:dyDescent="0.3">
      <c r="A6" s="1" t="s">
        <v>451</v>
      </c>
      <c r="B6">
        <v>980.00001907348633</v>
      </c>
      <c r="C6">
        <v>0.64169788360595703</v>
      </c>
      <c r="D6">
        <v>7.7597327530384064E-2</v>
      </c>
      <c r="E6">
        <v>0.14200000464916229</v>
      </c>
      <c r="F6" t="s">
        <v>371</v>
      </c>
      <c r="G6">
        <v>0</v>
      </c>
      <c r="H6">
        <v>4.029999952763319E-3</v>
      </c>
      <c r="I6">
        <v>160</v>
      </c>
      <c r="J6">
        <v>2.5667920112609859</v>
      </c>
      <c r="K6">
        <v>0.31038931012153631</v>
      </c>
      <c r="L6">
        <v>587.99999952316284</v>
      </c>
    </row>
    <row r="7" spans="1:12" x14ac:dyDescent="0.3">
      <c r="A7" s="1" t="s">
        <v>452</v>
      </c>
      <c r="B7">
        <v>9.6999999999999993</v>
      </c>
      <c r="C7">
        <v>0.41320000000000001</v>
      </c>
      <c r="D7">
        <v>0.36</v>
      </c>
      <c r="E7">
        <v>0.28999999999999998</v>
      </c>
      <c r="F7" t="s">
        <v>372</v>
      </c>
      <c r="G7">
        <v>70</v>
      </c>
      <c r="H7">
        <v>4.0299999999999997E-3</v>
      </c>
    </row>
    <row r="8" spans="1:12" x14ac:dyDescent="0.3">
      <c r="A8" s="1" t="s">
        <v>453</v>
      </c>
      <c r="B8">
        <v>8.65</v>
      </c>
      <c r="C8">
        <v>0.30599999999999999</v>
      </c>
      <c r="D8">
        <v>0.44</v>
      </c>
      <c r="E8">
        <v>0.35</v>
      </c>
      <c r="F8" t="s">
        <v>372</v>
      </c>
      <c r="G8">
        <v>94</v>
      </c>
      <c r="H8">
        <v>4.0299999999999997E-3</v>
      </c>
    </row>
    <row r="9" spans="1:12" x14ac:dyDescent="0.3">
      <c r="A9" s="1" t="s">
        <v>454</v>
      </c>
      <c r="B9">
        <v>810.00000238418579</v>
      </c>
      <c r="C9">
        <v>0.44420000910758972</v>
      </c>
      <c r="D9">
        <v>7.5398221611976624E-2</v>
      </c>
      <c r="E9">
        <v>0.17499999701976779</v>
      </c>
      <c r="F9" t="s">
        <v>371</v>
      </c>
      <c r="G9">
        <v>70</v>
      </c>
      <c r="H9">
        <v>4.029999952763319E-3</v>
      </c>
      <c r="I9">
        <v>160</v>
      </c>
      <c r="J9">
        <v>1.776700019836426</v>
      </c>
      <c r="K9">
        <v>0.30159288644790649</v>
      </c>
      <c r="L9">
        <v>367.59999394416809</v>
      </c>
    </row>
    <row r="10" spans="1:12" x14ac:dyDescent="0.3">
      <c r="A10" s="1" t="s">
        <v>365</v>
      </c>
      <c r="B10">
        <v>769.99998092651367</v>
      </c>
      <c r="C10">
        <v>0.32080000638961792</v>
      </c>
      <c r="D10">
        <v>8.1995569169521332E-2</v>
      </c>
      <c r="E10">
        <v>0.210999995470047</v>
      </c>
      <c r="F10" t="s">
        <v>371</v>
      </c>
      <c r="G10">
        <v>95</v>
      </c>
      <c r="H10">
        <v>4.029999952763319E-3</v>
      </c>
      <c r="I10">
        <v>160</v>
      </c>
      <c r="J10">
        <v>1.283300042152405</v>
      </c>
      <c r="K10">
        <v>0.32798230648040771</v>
      </c>
      <c r="L10">
        <v>349.20001029968262</v>
      </c>
    </row>
    <row r="11" spans="1:12" x14ac:dyDescent="0.3">
      <c r="A11" s="1" t="s">
        <v>455</v>
      </c>
      <c r="B11">
        <v>959.99997854232788</v>
      </c>
      <c r="C11">
        <v>0.86558467149734497</v>
      </c>
      <c r="D11">
        <v>7.8853972256183624E-2</v>
      </c>
      <c r="E11">
        <v>0.12300000339746479</v>
      </c>
      <c r="F11" t="s">
        <v>371</v>
      </c>
      <c r="G11">
        <v>0</v>
      </c>
      <c r="H11">
        <v>4.029999952763319E-3</v>
      </c>
      <c r="I11">
        <v>160</v>
      </c>
      <c r="J11">
        <v>3.462338924407959</v>
      </c>
      <c r="K11">
        <v>0.3154158890247345</v>
      </c>
      <c r="L11">
        <v>575.99997520446777</v>
      </c>
    </row>
    <row r="12" spans="1:12" x14ac:dyDescent="0.3">
      <c r="A12" s="1" t="s">
        <v>456</v>
      </c>
      <c r="B12">
        <v>340</v>
      </c>
      <c r="C12">
        <v>0.253</v>
      </c>
      <c r="D12">
        <v>0.113</v>
      </c>
      <c r="E12">
        <v>0.28000000000000003</v>
      </c>
      <c r="F12" t="s">
        <v>371</v>
      </c>
      <c r="G12">
        <v>120</v>
      </c>
      <c r="H12">
        <v>4.0299999999999997E-3</v>
      </c>
    </row>
    <row r="13" spans="1:12" x14ac:dyDescent="0.3">
      <c r="A13" s="1" t="s">
        <v>457</v>
      </c>
      <c r="B13">
        <v>839.9999737739563</v>
      </c>
      <c r="C13">
        <v>0.72795647382736206</v>
      </c>
      <c r="D13">
        <v>8.0738931894302368E-2</v>
      </c>
      <c r="E13">
        <v>0.1289999932050705</v>
      </c>
      <c r="F13" t="s">
        <v>371</v>
      </c>
      <c r="G13">
        <v>0</v>
      </c>
      <c r="H13">
        <v>3.9300001226365566E-3</v>
      </c>
      <c r="I13">
        <v>160</v>
      </c>
      <c r="J13">
        <v>2.9118258953094478</v>
      </c>
      <c r="K13">
        <v>0.32295569777488708</v>
      </c>
      <c r="L13">
        <v>504.00000810623169</v>
      </c>
    </row>
    <row r="14" spans="1:12" x14ac:dyDescent="0.3">
      <c r="A14" s="1" t="s">
        <v>458</v>
      </c>
      <c r="B14">
        <v>1389.999985694885</v>
      </c>
      <c r="C14">
        <v>7.7699996531009674E-2</v>
      </c>
      <c r="D14">
        <v>7.2570793330669403E-2</v>
      </c>
      <c r="E14">
        <v>0.56000000238418579</v>
      </c>
      <c r="F14" t="s">
        <v>371</v>
      </c>
      <c r="G14">
        <v>240</v>
      </c>
      <c r="H14">
        <v>3.9300001226365566E-3</v>
      </c>
      <c r="I14">
        <v>160</v>
      </c>
      <c r="J14">
        <v>0.31060001254081732</v>
      </c>
      <c r="K14">
        <v>0.290283203125</v>
      </c>
      <c r="L14">
        <v>643.19998025894165</v>
      </c>
    </row>
    <row r="15" spans="1:12" x14ac:dyDescent="0.3">
      <c r="A15" s="1" t="s">
        <v>459</v>
      </c>
      <c r="B15">
        <v>1000</v>
      </c>
      <c r="C15">
        <v>0.19529999792575839</v>
      </c>
      <c r="D15">
        <v>6.5973453223705292E-2</v>
      </c>
      <c r="E15">
        <v>0.2800000011920929</v>
      </c>
      <c r="F15" t="s">
        <v>371</v>
      </c>
      <c r="G15">
        <v>95</v>
      </c>
      <c r="H15">
        <v>3.9300001226365566E-3</v>
      </c>
      <c r="I15">
        <v>180</v>
      </c>
      <c r="J15">
        <v>0.78119999170303345</v>
      </c>
      <c r="K15">
        <v>0.26389381289482122</v>
      </c>
      <c r="L15">
        <v>514.59997892379761</v>
      </c>
    </row>
    <row r="16" spans="1:12" x14ac:dyDescent="0.3">
      <c r="A16" s="1" t="s">
        <v>364</v>
      </c>
      <c r="B16">
        <v>829.99998331069946</v>
      </c>
      <c r="C16">
        <v>0.1650000065565109</v>
      </c>
      <c r="D16">
        <v>8.0424778163433075E-2</v>
      </c>
      <c r="E16">
        <v>0.30700001120567322</v>
      </c>
      <c r="F16" t="s">
        <v>371</v>
      </c>
      <c r="G16">
        <v>185</v>
      </c>
      <c r="H16">
        <v>4.029999952763319E-3</v>
      </c>
      <c r="I16">
        <v>160</v>
      </c>
      <c r="J16">
        <v>0.6600000262260437</v>
      </c>
      <c r="K16">
        <v>0.3216991126537323</v>
      </c>
      <c r="L16">
        <v>385.89999079704279</v>
      </c>
    </row>
    <row r="17" spans="1:12" x14ac:dyDescent="0.3">
      <c r="A17" s="1" t="s">
        <v>363</v>
      </c>
      <c r="B17">
        <v>0</v>
      </c>
      <c r="C17">
        <v>1.8303380012512209</v>
      </c>
      <c r="D17">
        <v>9.4561941921710968E-2</v>
      </c>
      <c r="E17">
        <v>7.5000002980232239E-2</v>
      </c>
      <c r="F17" t="s">
        <v>371</v>
      </c>
      <c r="G17">
        <v>0</v>
      </c>
      <c r="H17">
        <v>3.9300001226365566E-3</v>
      </c>
      <c r="I17">
        <v>160</v>
      </c>
      <c r="J17">
        <v>7.3213539123535156</v>
      </c>
      <c r="K17">
        <v>0.37824779748916632</v>
      </c>
      <c r="L17">
        <v>0</v>
      </c>
    </row>
    <row r="18" spans="1:12" x14ac:dyDescent="0.3">
      <c r="A18" s="1" t="s">
        <v>460</v>
      </c>
      <c r="B18">
        <v>125</v>
      </c>
      <c r="C18">
        <v>9.9000000000000005E-2</v>
      </c>
      <c r="D18">
        <v>0.156</v>
      </c>
      <c r="E18">
        <v>0.45700000000000002</v>
      </c>
      <c r="F18" t="s">
        <v>371</v>
      </c>
      <c r="G18">
        <v>185</v>
      </c>
      <c r="H18">
        <v>3.9300000000000003E-3</v>
      </c>
    </row>
    <row r="19" spans="1:12" x14ac:dyDescent="0.3">
      <c r="A19" s="1" t="s">
        <v>461</v>
      </c>
      <c r="B19">
        <v>10.1</v>
      </c>
      <c r="C19">
        <v>0.59389999999999998</v>
      </c>
      <c r="D19">
        <v>0.35</v>
      </c>
      <c r="E19">
        <v>0.21</v>
      </c>
      <c r="F19" t="s">
        <v>372</v>
      </c>
      <c r="G19">
        <v>48</v>
      </c>
      <c r="H19">
        <v>4.0299999999999997E-3</v>
      </c>
    </row>
    <row r="20" spans="1:12" x14ac:dyDescent="0.3">
      <c r="A20" s="1" t="s">
        <v>462</v>
      </c>
      <c r="B20">
        <v>9.5</v>
      </c>
      <c r="C20">
        <v>0.59389999999999998</v>
      </c>
      <c r="D20">
        <v>0.372</v>
      </c>
      <c r="E20">
        <v>0.21</v>
      </c>
      <c r="F20" t="s">
        <v>372</v>
      </c>
      <c r="G20">
        <v>48</v>
      </c>
      <c r="H20">
        <v>4.0299999999999997E-3</v>
      </c>
    </row>
    <row r="21" spans="1:12" x14ac:dyDescent="0.3">
      <c r="A21" s="1" t="s">
        <v>463</v>
      </c>
      <c r="B21">
        <v>12.600000016391281</v>
      </c>
      <c r="C21">
        <v>0.41299998760223389</v>
      </c>
      <c r="D21">
        <v>0.28999999165534968</v>
      </c>
      <c r="E21">
        <v>0.31000000238418579</v>
      </c>
      <c r="F21" t="s">
        <v>372</v>
      </c>
      <c r="G21">
        <v>150</v>
      </c>
      <c r="H21">
        <v>4.029999952763319E-3</v>
      </c>
      <c r="I21">
        <v>250</v>
      </c>
      <c r="J21">
        <v>0</v>
      </c>
      <c r="K21">
        <v>0</v>
      </c>
      <c r="L21">
        <v>0</v>
      </c>
    </row>
    <row r="22" spans="1:12" x14ac:dyDescent="0.3">
      <c r="A22" s="1" t="s">
        <v>464</v>
      </c>
      <c r="B22">
        <v>0</v>
      </c>
      <c r="C22">
        <v>1.153363943099976</v>
      </c>
      <c r="D22">
        <v>8.9535392820835114E-2</v>
      </c>
      <c r="E22">
        <v>9.7999997437000275E-2</v>
      </c>
      <c r="F22" t="s">
        <v>371</v>
      </c>
      <c r="G22">
        <v>0</v>
      </c>
      <c r="H22">
        <v>3.9300001226365566E-3</v>
      </c>
      <c r="I22">
        <v>160</v>
      </c>
      <c r="J22">
        <v>4.6134557723999023</v>
      </c>
      <c r="K22">
        <v>0.35814160108566279</v>
      </c>
      <c r="L22">
        <v>0</v>
      </c>
    </row>
    <row r="23" spans="1:12" x14ac:dyDescent="0.3">
      <c r="A23" s="1" t="s">
        <v>465</v>
      </c>
      <c r="B23">
        <v>10</v>
      </c>
      <c r="C23">
        <v>5.8999999999999997E-2</v>
      </c>
      <c r="D23">
        <v>0.28499999999999998</v>
      </c>
      <c r="E23">
        <v>0.96</v>
      </c>
      <c r="F23" t="s">
        <v>372</v>
      </c>
      <c r="G23">
        <v>490</v>
      </c>
      <c r="H23">
        <v>4.0299999999999997E-3</v>
      </c>
    </row>
    <row r="24" spans="1:12" x14ac:dyDescent="0.3">
      <c r="A24" s="1" t="s">
        <v>466</v>
      </c>
      <c r="B24">
        <v>254.00000810623169</v>
      </c>
      <c r="C24">
        <v>0.22699999809265139</v>
      </c>
      <c r="D24">
        <v>0.19540709257125849</v>
      </c>
      <c r="E24">
        <v>0.3529999852180481</v>
      </c>
      <c r="F24" t="s">
        <v>371</v>
      </c>
      <c r="G24">
        <v>150</v>
      </c>
      <c r="H24">
        <v>4.029999952763319E-3</v>
      </c>
      <c r="I24">
        <v>250</v>
      </c>
      <c r="J24">
        <v>0.8320000171661377</v>
      </c>
      <c r="K24">
        <v>0.30899998545646667</v>
      </c>
      <c r="L24">
        <v>253.60000133514399</v>
      </c>
    </row>
    <row r="25" spans="1:12" x14ac:dyDescent="0.3">
      <c r="A25" s="1" t="s">
        <v>467</v>
      </c>
      <c r="B25">
        <v>1309.999942779541</v>
      </c>
      <c r="C25">
        <v>0.153999999165535</v>
      </c>
      <c r="D25">
        <v>7.3199108242988586E-2</v>
      </c>
      <c r="E25">
        <v>0.30899998545646667</v>
      </c>
      <c r="F25" t="s">
        <v>371</v>
      </c>
      <c r="G25">
        <v>120</v>
      </c>
      <c r="H25">
        <v>3.9300001226365566E-3</v>
      </c>
      <c r="I25">
        <v>160</v>
      </c>
      <c r="J25">
        <v>0.61589998006820679</v>
      </c>
      <c r="K25">
        <v>0.29279640316963201</v>
      </c>
      <c r="L25">
        <v>569.70000267028809</v>
      </c>
    </row>
    <row r="26" spans="1:12" x14ac:dyDescent="0.3">
      <c r="A26" s="1" t="s">
        <v>468</v>
      </c>
      <c r="B26">
        <v>910.0000262260437</v>
      </c>
      <c r="C26">
        <v>0.20749999582767489</v>
      </c>
      <c r="D26">
        <v>7.2256632149219513E-2</v>
      </c>
      <c r="E26">
        <v>0.27000001072883612</v>
      </c>
      <c r="F26" t="s">
        <v>371</v>
      </c>
      <c r="G26">
        <v>150</v>
      </c>
      <c r="H26">
        <v>4.029999952763319E-3</v>
      </c>
      <c r="I26">
        <v>160</v>
      </c>
      <c r="J26">
        <v>0.82999998331069946</v>
      </c>
      <c r="K26">
        <v>0.28902649879455572</v>
      </c>
      <c r="L26">
        <v>441.10000133514399</v>
      </c>
    </row>
    <row r="27" spans="1:12" x14ac:dyDescent="0.3">
      <c r="A27" s="1" t="s">
        <v>469</v>
      </c>
      <c r="B27">
        <v>0</v>
      </c>
      <c r="C27">
        <v>0.72712081670761108</v>
      </c>
      <c r="D27">
        <v>8.7964586913585663E-2</v>
      </c>
      <c r="E27">
        <v>0.1289999932050705</v>
      </c>
      <c r="F27" t="s">
        <v>371</v>
      </c>
      <c r="G27">
        <v>0</v>
      </c>
      <c r="H27">
        <v>3.9300001226365566E-3</v>
      </c>
      <c r="I27">
        <v>160</v>
      </c>
      <c r="J27">
        <v>2.9084830284118648</v>
      </c>
      <c r="K27">
        <v>0.35185840725898743</v>
      </c>
      <c r="L27">
        <v>0</v>
      </c>
    </row>
    <row r="28" spans="1:12" x14ac:dyDescent="0.3">
      <c r="A28" s="1" t="s">
        <v>470</v>
      </c>
      <c r="B28">
        <v>800.00001192092896</v>
      </c>
      <c r="C28">
        <v>1.153363943099976</v>
      </c>
      <c r="D28">
        <v>8.2309722900390625E-2</v>
      </c>
      <c r="E28">
        <v>9.8999999463558197E-2</v>
      </c>
      <c r="F28" t="s">
        <v>371</v>
      </c>
      <c r="G28">
        <v>0</v>
      </c>
      <c r="H28">
        <v>3.9300001226365566E-3</v>
      </c>
      <c r="I28">
        <v>160</v>
      </c>
      <c r="J28">
        <v>4.6134557723999023</v>
      </c>
      <c r="K28">
        <v>0.3292388916015625</v>
      </c>
      <c r="L28">
        <v>479.99998927116388</v>
      </c>
    </row>
    <row r="29" spans="1:12" x14ac:dyDescent="0.3">
      <c r="A29" s="1" t="s">
        <v>471</v>
      </c>
      <c r="B29">
        <v>959.99997854232788</v>
      </c>
      <c r="C29">
        <v>0.52486419677734375</v>
      </c>
      <c r="D29">
        <v>7.7911503612995148E-2</v>
      </c>
      <c r="E29">
        <v>0.15600000321865079</v>
      </c>
      <c r="F29" t="s">
        <v>371</v>
      </c>
      <c r="G29">
        <v>0</v>
      </c>
      <c r="H29">
        <v>3.9300001226365566E-3</v>
      </c>
      <c r="I29">
        <v>160</v>
      </c>
      <c r="J29">
        <v>2.0994570255279541</v>
      </c>
      <c r="K29">
        <v>0.31164601445198059</v>
      </c>
      <c r="L29">
        <v>575.99997520446777</v>
      </c>
    </row>
    <row r="30" spans="1:12" x14ac:dyDescent="0.3">
      <c r="A30" s="1" t="s">
        <v>472</v>
      </c>
      <c r="B30">
        <v>360</v>
      </c>
      <c r="C30">
        <v>0.20599999999999999</v>
      </c>
      <c r="D30">
        <v>0.11</v>
      </c>
      <c r="E30">
        <v>0.315</v>
      </c>
      <c r="F30" t="s">
        <v>371</v>
      </c>
      <c r="G30">
        <v>150</v>
      </c>
      <c r="H30">
        <v>4.0299999999999997E-3</v>
      </c>
    </row>
    <row r="31" spans="1:12" x14ac:dyDescent="0.3">
      <c r="A31" s="1" t="s">
        <v>473</v>
      </c>
      <c r="B31">
        <v>750</v>
      </c>
      <c r="C31">
        <v>0.44420000910758972</v>
      </c>
      <c r="D31">
        <v>8.2309722900390625E-2</v>
      </c>
      <c r="E31">
        <v>0.17599999904632571</v>
      </c>
      <c r="F31" t="s">
        <v>371</v>
      </c>
      <c r="G31">
        <v>70</v>
      </c>
      <c r="H31">
        <v>4.029999952763319E-3</v>
      </c>
      <c r="I31">
        <v>160</v>
      </c>
      <c r="J31">
        <v>1.776700019836426</v>
      </c>
      <c r="K31">
        <v>0.3292388916015625</v>
      </c>
      <c r="L31">
        <v>312.40001320838928</v>
      </c>
    </row>
    <row r="32" spans="1:12" x14ac:dyDescent="0.3">
      <c r="A32" s="1" t="s">
        <v>474</v>
      </c>
      <c r="B32">
        <v>1129.999995231628</v>
      </c>
      <c r="C32">
        <v>0.2685999870300293</v>
      </c>
      <c r="D32">
        <v>7.476990669965744E-2</v>
      </c>
      <c r="E32">
        <v>0.22499999403953549</v>
      </c>
      <c r="F32" t="s">
        <v>371</v>
      </c>
      <c r="G32">
        <v>70</v>
      </c>
      <c r="H32">
        <v>3.9300001226365566E-3</v>
      </c>
      <c r="I32">
        <v>160</v>
      </c>
      <c r="J32">
        <v>1.0744999647140501</v>
      </c>
      <c r="K32">
        <v>0.29907959699630737</v>
      </c>
      <c r="L32">
        <v>477.80001163482672</v>
      </c>
    </row>
    <row r="33" spans="1:12" x14ac:dyDescent="0.3">
      <c r="A33" s="1" t="s">
        <v>475</v>
      </c>
      <c r="B33">
        <v>303.99999022483831</v>
      </c>
      <c r="C33">
        <v>0.14399999380111689</v>
      </c>
      <c r="D33">
        <v>0.18252649903297419</v>
      </c>
      <c r="E33">
        <v>0.45600000023841858</v>
      </c>
      <c r="F33" t="s">
        <v>371</v>
      </c>
      <c r="G33">
        <v>240</v>
      </c>
      <c r="H33">
        <v>4.029999952763319E-3</v>
      </c>
      <c r="I33">
        <v>250</v>
      </c>
      <c r="J33">
        <v>0.74900001287460327</v>
      </c>
      <c r="K33">
        <v>0.30300000309944147</v>
      </c>
      <c r="L33">
        <v>303.20000648498541</v>
      </c>
    </row>
    <row r="34" spans="1:12" x14ac:dyDescent="0.3">
      <c r="A34" s="1" t="s">
        <v>476</v>
      </c>
      <c r="B34">
        <v>303.99999022483831</v>
      </c>
      <c r="C34">
        <v>0.14399999380111689</v>
      </c>
      <c r="D34">
        <v>0.18252649903297419</v>
      </c>
      <c r="E34">
        <v>0.45600000023841858</v>
      </c>
      <c r="F34" t="s">
        <v>371</v>
      </c>
      <c r="G34">
        <v>240</v>
      </c>
      <c r="H34">
        <v>4.029999952763319E-3</v>
      </c>
      <c r="I34">
        <v>250</v>
      </c>
      <c r="J34">
        <v>0.74900001287460327</v>
      </c>
      <c r="K34">
        <v>0.30300000309944147</v>
      </c>
      <c r="L34">
        <v>303.20000648498541</v>
      </c>
    </row>
    <row r="35" spans="1:12" x14ac:dyDescent="0.3">
      <c r="A35" s="1" t="s">
        <v>477</v>
      </c>
      <c r="B35">
        <v>280.0000011920929</v>
      </c>
      <c r="C35">
        <v>0.27050000429153442</v>
      </c>
      <c r="D35">
        <v>0.1162388995289803</v>
      </c>
      <c r="E35">
        <v>0.2199999988079071</v>
      </c>
      <c r="F35" t="s">
        <v>371</v>
      </c>
      <c r="G35">
        <v>70</v>
      </c>
      <c r="H35">
        <v>3.9300001226365566E-3</v>
      </c>
      <c r="I35">
        <v>155</v>
      </c>
      <c r="J35">
        <v>1.082100033760071</v>
      </c>
      <c r="K35">
        <v>0.46495559811592102</v>
      </c>
      <c r="L35">
        <v>284.9000096321106</v>
      </c>
    </row>
    <row r="36" spans="1:12" x14ac:dyDescent="0.3">
      <c r="A36" s="1" t="s">
        <v>478</v>
      </c>
      <c r="B36">
        <v>315</v>
      </c>
      <c r="C36">
        <v>0.313</v>
      </c>
      <c r="D36">
        <v>0.123</v>
      </c>
      <c r="E36">
        <v>0.249</v>
      </c>
      <c r="F36" t="s">
        <v>371</v>
      </c>
      <c r="G36">
        <v>95</v>
      </c>
      <c r="H36">
        <v>4.0299999999999997E-3</v>
      </c>
    </row>
    <row r="37" spans="1:12" x14ac:dyDescent="0.3">
      <c r="A37" s="1" t="s">
        <v>479</v>
      </c>
      <c r="B37">
        <v>10.999999940395361</v>
      </c>
      <c r="C37">
        <v>1.8768999576568599</v>
      </c>
      <c r="D37">
        <v>0.34999999403953552</v>
      </c>
      <c r="E37">
        <v>0.31000000238418579</v>
      </c>
      <c r="F37" t="s">
        <v>372</v>
      </c>
      <c r="G37">
        <v>150</v>
      </c>
      <c r="H37">
        <v>4.029999952763319E-3</v>
      </c>
      <c r="I37">
        <v>250</v>
      </c>
      <c r="J37">
        <v>0</v>
      </c>
      <c r="K37">
        <v>0</v>
      </c>
      <c r="L37">
        <v>0</v>
      </c>
    </row>
    <row r="38" spans="1:12" x14ac:dyDescent="0.3">
      <c r="A38" s="1" t="s">
        <v>480</v>
      </c>
      <c r="B38">
        <v>10.4</v>
      </c>
      <c r="C38">
        <v>0.41320000000000001</v>
      </c>
      <c r="D38">
        <v>0.33900000000000002</v>
      </c>
      <c r="E38">
        <v>0.28999999999999998</v>
      </c>
      <c r="F38" t="s">
        <v>372</v>
      </c>
      <c r="G38">
        <v>70</v>
      </c>
      <c r="H38">
        <v>4.0299999999999997E-3</v>
      </c>
    </row>
    <row r="39" spans="1:12" x14ac:dyDescent="0.3">
      <c r="A39" s="1" t="s">
        <v>481</v>
      </c>
      <c r="B39">
        <v>10.75</v>
      </c>
      <c r="C39">
        <v>0.15709999999999999</v>
      </c>
      <c r="D39">
        <v>0.33</v>
      </c>
      <c r="E39">
        <v>0.53500000000000003</v>
      </c>
      <c r="F39" t="s">
        <v>372</v>
      </c>
      <c r="G39">
        <v>184</v>
      </c>
      <c r="H39">
        <v>4.0299999999999997E-3</v>
      </c>
    </row>
    <row r="40" spans="1:12" x14ac:dyDescent="0.3">
      <c r="A40" s="1" t="s">
        <v>482</v>
      </c>
      <c r="B40">
        <v>8</v>
      </c>
      <c r="C40">
        <v>0.59389999999999998</v>
      </c>
      <c r="D40">
        <v>0.46</v>
      </c>
      <c r="E40">
        <v>0.21</v>
      </c>
      <c r="F40" t="s">
        <v>372</v>
      </c>
      <c r="G40">
        <v>48</v>
      </c>
      <c r="H40">
        <v>4.0299999999999997E-3</v>
      </c>
    </row>
    <row r="41" spans="1:12" x14ac:dyDescent="0.3">
      <c r="A41" s="1" t="s">
        <v>483</v>
      </c>
      <c r="B41">
        <v>8.75</v>
      </c>
      <c r="C41">
        <v>0.19400000000000001</v>
      </c>
      <c r="D41">
        <v>0.41</v>
      </c>
      <c r="E41">
        <v>0.47</v>
      </c>
      <c r="F41" t="s">
        <v>372</v>
      </c>
      <c r="G41">
        <v>149</v>
      </c>
      <c r="H41">
        <v>4.0299999999999997E-3</v>
      </c>
    </row>
    <row r="42" spans="1:12" x14ac:dyDescent="0.3">
      <c r="A42" s="1" t="s">
        <v>484</v>
      </c>
      <c r="B42">
        <v>310.00000238418579</v>
      </c>
      <c r="C42">
        <v>0.32030001282691961</v>
      </c>
      <c r="D42">
        <v>0.1099556982517242</v>
      </c>
      <c r="E42">
        <v>0.2099999934434891</v>
      </c>
      <c r="F42" t="s">
        <v>371</v>
      </c>
      <c r="G42">
        <v>95</v>
      </c>
      <c r="H42">
        <v>4.029999952763319E-3</v>
      </c>
      <c r="I42">
        <v>155</v>
      </c>
      <c r="J42">
        <v>1.2813999652862551</v>
      </c>
      <c r="K42">
        <v>0.43982279300689697</v>
      </c>
      <c r="L42">
        <v>314.30000066757202</v>
      </c>
    </row>
    <row r="43" spans="1:12" x14ac:dyDescent="0.3">
      <c r="A43" s="1" t="s">
        <v>485</v>
      </c>
      <c r="B43">
        <v>11</v>
      </c>
      <c r="C43">
        <v>0.1188</v>
      </c>
      <c r="D43">
        <v>0.32</v>
      </c>
      <c r="E43">
        <v>0.64500000000000002</v>
      </c>
      <c r="F43" t="s">
        <v>372</v>
      </c>
      <c r="G43">
        <v>243</v>
      </c>
      <c r="H43">
        <v>4.0299999999999997E-3</v>
      </c>
    </row>
    <row r="44" spans="1:12" x14ac:dyDescent="0.3">
      <c r="A44" s="1" t="s">
        <v>486</v>
      </c>
      <c r="B44">
        <v>1159.9999666213989</v>
      </c>
      <c r="C44">
        <v>0.1947346031665802</v>
      </c>
      <c r="D44">
        <v>7.476990669965744E-2</v>
      </c>
      <c r="E44">
        <v>0.2720000147819519</v>
      </c>
      <c r="F44" t="s">
        <v>371</v>
      </c>
      <c r="G44">
        <v>0</v>
      </c>
      <c r="H44">
        <v>3.9300001226365566E-3</v>
      </c>
      <c r="I44">
        <v>160</v>
      </c>
      <c r="J44">
        <v>0.77893859148025513</v>
      </c>
      <c r="K44">
        <v>0.29907959699630737</v>
      </c>
      <c r="L44">
        <v>695.99997997283936</v>
      </c>
    </row>
    <row r="45" spans="1:12" x14ac:dyDescent="0.3">
      <c r="A45" s="1" t="s">
        <v>366</v>
      </c>
      <c r="B45">
        <v>1129.999995231628</v>
      </c>
      <c r="C45">
        <v>0.2685999870300293</v>
      </c>
      <c r="D45">
        <v>7.476990669965744E-2</v>
      </c>
      <c r="E45">
        <v>0.27599999308586121</v>
      </c>
      <c r="F45" t="s">
        <v>371</v>
      </c>
      <c r="G45">
        <v>70</v>
      </c>
      <c r="H45">
        <v>3.9300001226365566E-3</v>
      </c>
      <c r="I45">
        <v>160</v>
      </c>
      <c r="J45">
        <v>1.0744999647140501</v>
      </c>
      <c r="K45">
        <v>0.29907959699630737</v>
      </c>
      <c r="L45">
        <v>477.80001163482672</v>
      </c>
    </row>
    <row r="46" spans="1:12" x14ac:dyDescent="0.3">
      <c r="A46" s="1" t="s">
        <v>487</v>
      </c>
      <c r="B46">
        <v>250</v>
      </c>
      <c r="C46">
        <v>0.20599999999999999</v>
      </c>
      <c r="D46">
        <v>0.11600000000000001</v>
      </c>
      <c r="E46">
        <v>0.31900000000000001</v>
      </c>
      <c r="F46" t="s">
        <v>371</v>
      </c>
      <c r="G46">
        <v>150</v>
      </c>
      <c r="H46">
        <v>4.0299999999999997E-3</v>
      </c>
    </row>
    <row r="47" spans="1:12" x14ac:dyDescent="0.3">
      <c r="A47" s="1" t="s">
        <v>488</v>
      </c>
      <c r="B47">
        <v>328.99999618530268</v>
      </c>
      <c r="C47">
        <v>6.4999997615814209E-2</v>
      </c>
      <c r="D47">
        <v>0.1099556982517242</v>
      </c>
      <c r="E47">
        <v>0.59700000286102295</v>
      </c>
      <c r="F47" t="s">
        <v>371</v>
      </c>
      <c r="G47">
        <v>300</v>
      </c>
      <c r="H47">
        <v>3.9300001226365566E-3</v>
      </c>
      <c r="I47">
        <v>250</v>
      </c>
      <c r="J47">
        <v>0.25990000367164612</v>
      </c>
      <c r="K47">
        <v>0.43982279300689697</v>
      </c>
      <c r="L47">
        <v>328.00000905990601</v>
      </c>
    </row>
    <row r="48" spans="1:12" x14ac:dyDescent="0.3">
      <c r="A48" s="1" t="s">
        <v>489</v>
      </c>
      <c r="B48">
        <v>8.4</v>
      </c>
      <c r="C48">
        <v>0.41320000000000001</v>
      </c>
      <c r="D48">
        <v>0.45</v>
      </c>
      <c r="E48">
        <v>0.28999999999999998</v>
      </c>
      <c r="F48" t="s">
        <v>372</v>
      </c>
      <c r="G48">
        <v>70</v>
      </c>
      <c r="H48">
        <v>4.0299999999999997E-3</v>
      </c>
    </row>
    <row r="49" spans="1:12" x14ac:dyDescent="0.3">
      <c r="A49" s="1" t="s">
        <v>490</v>
      </c>
      <c r="B49">
        <v>216.00000560283661</v>
      </c>
      <c r="C49">
        <v>0.33399999141693121</v>
      </c>
      <c r="D49">
        <v>0.20985840260982511</v>
      </c>
      <c r="E49">
        <v>0.28200000524520868</v>
      </c>
      <c r="F49" t="s">
        <v>371</v>
      </c>
      <c r="G49">
        <v>95</v>
      </c>
      <c r="H49">
        <v>4.029999952763319E-3</v>
      </c>
      <c r="I49">
        <v>250</v>
      </c>
      <c r="J49">
        <v>1.1339999437332151</v>
      </c>
      <c r="K49">
        <v>0.56300002336502075</v>
      </c>
      <c r="L49">
        <v>215.00000357627869</v>
      </c>
    </row>
    <row r="50" spans="1:12" x14ac:dyDescent="0.3">
      <c r="A50" s="1" t="s">
        <v>491</v>
      </c>
      <c r="B50">
        <v>234.99999940395361</v>
      </c>
      <c r="C50">
        <v>0.2669999897480011</v>
      </c>
      <c r="D50">
        <v>0.20326100289821619</v>
      </c>
      <c r="E50">
        <v>0.31999999284744263</v>
      </c>
      <c r="F50" t="s">
        <v>371</v>
      </c>
      <c r="G50">
        <v>120</v>
      </c>
      <c r="H50">
        <v>4.029999952763319E-3</v>
      </c>
      <c r="I50">
        <v>250</v>
      </c>
      <c r="J50">
        <v>1.065000057220459</v>
      </c>
      <c r="K50">
        <v>0.56000000238418579</v>
      </c>
      <c r="L50">
        <v>234.30000245571139</v>
      </c>
    </row>
    <row r="51" spans="1:12" x14ac:dyDescent="0.3">
      <c r="A51" s="1" t="s">
        <v>492</v>
      </c>
      <c r="B51">
        <v>12.19999976456165</v>
      </c>
      <c r="C51">
        <v>0.59390002489089966</v>
      </c>
      <c r="D51">
        <v>0.30000001192092901</v>
      </c>
      <c r="E51">
        <v>0.31000000238418579</v>
      </c>
      <c r="F51" t="s">
        <v>372</v>
      </c>
      <c r="G51">
        <v>150</v>
      </c>
      <c r="H51">
        <v>4.029999952763319E-3</v>
      </c>
      <c r="I51">
        <v>250</v>
      </c>
      <c r="J51">
        <v>0</v>
      </c>
      <c r="K51">
        <v>0</v>
      </c>
      <c r="L51">
        <v>0</v>
      </c>
    </row>
    <row r="52" spans="1:12" x14ac:dyDescent="0.3">
      <c r="A52" s="1" t="s">
        <v>493</v>
      </c>
      <c r="B52">
        <v>406</v>
      </c>
      <c r="C52">
        <v>0.161</v>
      </c>
      <c r="D52">
        <v>0.11</v>
      </c>
      <c r="E52">
        <v>0.35799999999999998</v>
      </c>
      <c r="F52" t="s">
        <v>371</v>
      </c>
      <c r="G52">
        <v>185</v>
      </c>
      <c r="H52">
        <v>4.0299999999999997E-3</v>
      </c>
    </row>
    <row r="53" spans="1:12" x14ac:dyDescent="0.3">
      <c r="A53" s="1" t="s">
        <v>494</v>
      </c>
      <c r="B53">
        <v>349.99999403953552</v>
      </c>
      <c r="C53">
        <v>0.25339999794960022</v>
      </c>
      <c r="D53">
        <v>0.1068141981959343</v>
      </c>
      <c r="E53">
        <v>0.23499999940395361</v>
      </c>
      <c r="F53" t="s">
        <v>371</v>
      </c>
      <c r="G53">
        <v>120</v>
      </c>
      <c r="H53">
        <v>4.029999952763319E-3</v>
      </c>
      <c r="I53">
        <v>155</v>
      </c>
      <c r="J53">
        <v>1.0135999917984011</v>
      </c>
      <c r="K53">
        <v>0.42725679278373718</v>
      </c>
      <c r="L53">
        <v>346.39999270439148</v>
      </c>
    </row>
    <row r="54" spans="1:12" x14ac:dyDescent="0.3">
      <c r="A54" s="1" t="s">
        <v>495</v>
      </c>
      <c r="B54">
        <v>259.99999046325678</v>
      </c>
      <c r="C54">
        <v>0.209199994802475</v>
      </c>
      <c r="D54">
        <v>0.1162388995289803</v>
      </c>
      <c r="E54">
        <v>0.32499998807907099</v>
      </c>
      <c r="F54" t="s">
        <v>371</v>
      </c>
      <c r="G54">
        <v>150</v>
      </c>
      <c r="H54">
        <v>4.029999952763319E-3</v>
      </c>
      <c r="I54">
        <v>150</v>
      </c>
      <c r="J54">
        <v>0.83670002222061157</v>
      </c>
      <c r="K54">
        <v>0.46495559811592102</v>
      </c>
      <c r="L54">
        <v>275.70000290870672</v>
      </c>
    </row>
    <row r="55" spans="1:12" x14ac:dyDescent="0.3">
      <c r="A55" s="1" t="s">
        <v>496</v>
      </c>
      <c r="B55">
        <v>879.99999523162842</v>
      </c>
      <c r="C55">
        <v>0.27070000767707819</v>
      </c>
      <c r="D55">
        <v>6.9115042686462402E-2</v>
      </c>
      <c r="E55">
        <v>0.23499999940395361</v>
      </c>
      <c r="F55" t="s">
        <v>371</v>
      </c>
      <c r="G55">
        <v>70</v>
      </c>
      <c r="H55">
        <v>3.9300001226365566E-3</v>
      </c>
      <c r="I55">
        <v>180</v>
      </c>
      <c r="J55">
        <v>1.0827000141143801</v>
      </c>
      <c r="K55">
        <v>0.276460200548172</v>
      </c>
      <c r="L55">
        <v>441.10000133514399</v>
      </c>
    </row>
    <row r="56" spans="1:12" x14ac:dyDescent="0.3">
      <c r="A56" s="1" t="s">
        <v>497</v>
      </c>
      <c r="B56">
        <v>456</v>
      </c>
      <c r="C56">
        <v>0.122</v>
      </c>
      <c r="D56">
        <v>0.105</v>
      </c>
      <c r="E56">
        <v>0.41599999999999998</v>
      </c>
      <c r="F56" t="s">
        <v>371</v>
      </c>
      <c r="G56">
        <v>240</v>
      </c>
      <c r="H56">
        <v>4.0299999999999997E-3</v>
      </c>
    </row>
    <row r="57" spans="1:12" x14ac:dyDescent="0.3">
      <c r="A57" s="1" t="s">
        <v>498</v>
      </c>
      <c r="B57">
        <v>9.9499999999999993</v>
      </c>
      <c r="C57">
        <v>4.2000000000000003E-2</v>
      </c>
      <c r="D57">
        <v>0.36</v>
      </c>
      <c r="E57">
        <v>1.1499999999999999</v>
      </c>
      <c r="F57" t="s">
        <v>372</v>
      </c>
      <c r="G57">
        <v>679</v>
      </c>
      <c r="H57">
        <v>4.0299999999999997E-3</v>
      </c>
    </row>
    <row r="58" spans="1:12" x14ac:dyDescent="0.3">
      <c r="A58" s="1" t="s">
        <v>499</v>
      </c>
      <c r="B58">
        <v>9</v>
      </c>
      <c r="C58">
        <v>0.1188</v>
      </c>
      <c r="D58">
        <v>0.39</v>
      </c>
      <c r="E58">
        <v>0.64500000000000002</v>
      </c>
      <c r="F58" t="s">
        <v>372</v>
      </c>
      <c r="G58">
        <v>243</v>
      </c>
      <c r="H58">
        <v>4.0299999999999997E-3</v>
      </c>
    </row>
    <row r="59" spans="1:12" x14ac:dyDescent="0.3">
      <c r="A59" s="1" t="s">
        <v>500</v>
      </c>
      <c r="B59">
        <v>1139.999985694885</v>
      </c>
      <c r="C59">
        <v>0.1555999964475632</v>
      </c>
      <c r="D59">
        <v>6.5973453223705292E-2</v>
      </c>
      <c r="E59">
        <v>0.31999999284744263</v>
      </c>
      <c r="F59" t="s">
        <v>371</v>
      </c>
      <c r="G59">
        <v>120</v>
      </c>
      <c r="H59">
        <v>3.9300001226365566E-3</v>
      </c>
      <c r="I59">
        <v>180</v>
      </c>
      <c r="J59">
        <v>0.62239998579025269</v>
      </c>
      <c r="K59">
        <v>0.26389381289482122</v>
      </c>
      <c r="L59">
        <v>606.50002956390381</v>
      </c>
    </row>
    <row r="60" spans="1:12" x14ac:dyDescent="0.3">
      <c r="A60" s="1" t="s">
        <v>360</v>
      </c>
      <c r="B60">
        <v>0</v>
      </c>
      <c r="C60">
        <v>0.52402842044830322</v>
      </c>
      <c r="D60">
        <v>8.5137158632278442E-2</v>
      </c>
      <c r="E60">
        <v>0.15600000321865079</v>
      </c>
      <c r="F60" t="s">
        <v>371</v>
      </c>
      <c r="G60">
        <v>0</v>
      </c>
      <c r="H60">
        <v>3.9300001226365566E-3</v>
      </c>
      <c r="I60">
        <v>160</v>
      </c>
      <c r="J60">
        <v>2.096113920211792</v>
      </c>
      <c r="K60">
        <v>0.34054860472679138</v>
      </c>
      <c r="L60">
        <v>0</v>
      </c>
    </row>
    <row r="61" spans="1:12" x14ac:dyDescent="0.3">
      <c r="A61" s="1" t="s">
        <v>501</v>
      </c>
      <c r="B61">
        <v>0</v>
      </c>
      <c r="C61">
        <v>0.38696199655532842</v>
      </c>
      <c r="D61">
        <v>8.4822997450828552E-2</v>
      </c>
      <c r="E61">
        <v>0.18500000238418579</v>
      </c>
      <c r="F61" t="s">
        <v>371</v>
      </c>
      <c r="G61">
        <v>0</v>
      </c>
      <c r="H61">
        <v>3.9300001226365566E-3</v>
      </c>
      <c r="I61">
        <v>160</v>
      </c>
      <c r="J61">
        <v>1.547847986221313</v>
      </c>
      <c r="K61">
        <v>0.33929198980331421</v>
      </c>
      <c r="L61">
        <v>0</v>
      </c>
    </row>
    <row r="62" spans="1:12" x14ac:dyDescent="0.3">
      <c r="A62" s="1" t="s">
        <v>502</v>
      </c>
      <c r="B62">
        <v>9.6999999999999993</v>
      </c>
      <c r="C62">
        <v>0.83420000000000005</v>
      </c>
      <c r="D62">
        <v>0.36</v>
      </c>
      <c r="E62">
        <v>0.17</v>
      </c>
      <c r="F62" t="s">
        <v>372</v>
      </c>
      <c r="G62">
        <v>34</v>
      </c>
      <c r="H62">
        <v>4.0299999999999997E-3</v>
      </c>
    </row>
    <row r="63" spans="1:12" x14ac:dyDescent="0.3">
      <c r="A63" s="1" t="s">
        <v>503</v>
      </c>
      <c r="B63">
        <v>261</v>
      </c>
      <c r="C63">
        <v>0.20799999999999999</v>
      </c>
      <c r="D63">
        <v>0.08</v>
      </c>
      <c r="E63">
        <v>0.27</v>
      </c>
      <c r="F63" t="s">
        <v>371</v>
      </c>
      <c r="G63">
        <v>150</v>
      </c>
      <c r="H63">
        <v>4.0299999999999997E-3</v>
      </c>
    </row>
    <row r="64" spans="1:12" x14ac:dyDescent="0.3">
      <c r="A64" s="1" t="s">
        <v>504</v>
      </c>
      <c r="B64">
        <v>1159.9999666213989</v>
      </c>
      <c r="C64">
        <v>0.19410000741481781</v>
      </c>
      <c r="D64">
        <v>7.476990669965744E-2</v>
      </c>
      <c r="E64">
        <v>0.33199998736381531</v>
      </c>
      <c r="F64" t="s">
        <v>371</v>
      </c>
      <c r="G64">
        <v>95</v>
      </c>
      <c r="H64">
        <v>3.9300001226365566E-3</v>
      </c>
      <c r="I64">
        <v>160</v>
      </c>
      <c r="J64">
        <v>0.77660000324249268</v>
      </c>
      <c r="K64">
        <v>0.29907959699630737</v>
      </c>
      <c r="L64">
        <v>496.19999527931208</v>
      </c>
    </row>
    <row r="65" spans="1:12" x14ac:dyDescent="0.3">
      <c r="A65" s="1" t="s">
        <v>505</v>
      </c>
      <c r="B65">
        <v>800.00001192092896</v>
      </c>
      <c r="C65">
        <v>1.1499999761581421</v>
      </c>
      <c r="D65">
        <v>8.9535392820835114E-2</v>
      </c>
      <c r="E65">
        <v>0.10199999809265139</v>
      </c>
      <c r="F65" t="s">
        <v>371</v>
      </c>
      <c r="G65">
        <v>0</v>
      </c>
      <c r="H65">
        <v>3.9300001226365566E-3</v>
      </c>
      <c r="I65">
        <v>160</v>
      </c>
      <c r="J65">
        <v>4.5999999046325684</v>
      </c>
      <c r="K65">
        <v>0.35814160108566279</v>
      </c>
      <c r="L65">
        <v>479.99998927116388</v>
      </c>
    </row>
    <row r="66" spans="1:12" x14ac:dyDescent="0.3">
      <c r="A66" s="1" t="s">
        <v>506</v>
      </c>
      <c r="B66">
        <v>0</v>
      </c>
      <c r="C66">
        <v>0.86900001764297485</v>
      </c>
      <c r="D66">
        <v>8.5137158632278442E-2</v>
      </c>
      <c r="E66">
        <v>0.12300000339746479</v>
      </c>
      <c r="F66" t="s">
        <v>371</v>
      </c>
      <c r="G66">
        <v>0</v>
      </c>
      <c r="H66">
        <v>0</v>
      </c>
      <c r="I66">
        <v>160</v>
      </c>
      <c r="J66">
        <v>3.476000070571899</v>
      </c>
      <c r="K66">
        <v>0.34054860472679138</v>
      </c>
      <c r="L66">
        <v>0</v>
      </c>
    </row>
    <row r="67" spans="1:12" x14ac:dyDescent="0.3">
      <c r="A67" s="1" t="s">
        <v>507</v>
      </c>
      <c r="B67">
        <v>230.00000417232511</v>
      </c>
      <c r="C67">
        <v>0.32249999046325678</v>
      </c>
      <c r="D67">
        <v>0.125663697719574</v>
      </c>
      <c r="E67">
        <v>0.26499998569488531</v>
      </c>
      <c r="F67" t="s">
        <v>371</v>
      </c>
      <c r="G67">
        <v>95</v>
      </c>
      <c r="H67">
        <v>4.029999952763319E-3</v>
      </c>
      <c r="I67">
        <v>150</v>
      </c>
      <c r="J67">
        <v>1.2899999618530269</v>
      </c>
      <c r="K67">
        <v>0.5026547908782959</v>
      </c>
      <c r="L67">
        <v>238.9000058174133</v>
      </c>
    </row>
    <row r="68" spans="1:12" x14ac:dyDescent="0.3">
      <c r="A68" s="1" t="s">
        <v>362</v>
      </c>
      <c r="B68">
        <v>0</v>
      </c>
      <c r="C68">
        <v>0.38696199655532842</v>
      </c>
      <c r="D68">
        <v>8.4822997450828552E-2</v>
      </c>
      <c r="E68">
        <v>0.18500000238418579</v>
      </c>
      <c r="F68" t="s">
        <v>371</v>
      </c>
      <c r="G68">
        <v>0</v>
      </c>
      <c r="H68">
        <v>3.9300001226365566E-3</v>
      </c>
      <c r="I68">
        <v>160</v>
      </c>
      <c r="J68">
        <v>1.547847986221313</v>
      </c>
      <c r="K68">
        <v>0.33929198980331421</v>
      </c>
      <c r="L68">
        <v>0</v>
      </c>
    </row>
    <row r="69" spans="1:12" x14ac:dyDescent="0.3">
      <c r="A69" s="1" t="s">
        <v>508</v>
      </c>
      <c r="B69">
        <v>10.5</v>
      </c>
      <c r="C69">
        <v>0.19400000000000001</v>
      </c>
      <c r="D69">
        <v>0.33700000000000002</v>
      </c>
      <c r="E69">
        <v>0.47</v>
      </c>
      <c r="F69" t="s">
        <v>372</v>
      </c>
      <c r="G69">
        <v>149</v>
      </c>
      <c r="H69">
        <v>4.0299999999999997E-3</v>
      </c>
    </row>
    <row r="70" spans="1:12" x14ac:dyDescent="0.3">
      <c r="A70" s="1" t="s">
        <v>509</v>
      </c>
      <c r="B70">
        <v>709.99997854232788</v>
      </c>
      <c r="C70">
        <v>0.64170002937316895</v>
      </c>
      <c r="D70">
        <v>7.8539818525314331E-2</v>
      </c>
      <c r="E70">
        <v>0.14000000059604639</v>
      </c>
      <c r="F70" t="s">
        <v>371</v>
      </c>
      <c r="G70">
        <v>50</v>
      </c>
      <c r="H70">
        <v>4.029999952763319E-3</v>
      </c>
      <c r="I70">
        <v>160</v>
      </c>
      <c r="J70">
        <v>2.5666999816894531</v>
      </c>
      <c r="K70">
        <v>0.31415930390357971</v>
      </c>
      <c r="L70">
        <v>312.40001320838928</v>
      </c>
    </row>
    <row r="71" spans="1:12" x14ac:dyDescent="0.3">
      <c r="A71" s="1" t="s">
        <v>368</v>
      </c>
      <c r="B71">
        <v>1389.999985694885</v>
      </c>
      <c r="C71">
        <v>7.7699996531009674E-2</v>
      </c>
      <c r="D71">
        <v>7.2570793330669403E-2</v>
      </c>
      <c r="E71">
        <v>0.45800000429153442</v>
      </c>
      <c r="F71" t="s">
        <v>371</v>
      </c>
      <c r="G71">
        <v>240</v>
      </c>
      <c r="H71">
        <v>3.9300001226365566E-3</v>
      </c>
      <c r="I71">
        <v>160</v>
      </c>
      <c r="J71">
        <v>0.31060001254081732</v>
      </c>
      <c r="K71">
        <v>0.290283203125</v>
      </c>
      <c r="L71">
        <v>643.19998025894165</v>
      </c>
    </row>
    <row r="72" spans="1:12" x14ac:dyDescent="0.3">
      <c r="A72" s="1" t="s">
        <v>510</v>
      </c>
      <c r="B72">
        <v>14.6</v>
      </c>
      <c r="C72">
        <v>4.2000000000000003E-2</v>
      </c>
      <c r="D72">
        <v>0.25</v>
      </c>
      <c r="E72">
        <v>1.1499999999999999</v>
      </c>
      <c r="F72" t="s">
        <v>372</v>
      </c>
      <c r="G72">
        <v>679</v>
      </c>
      <c r="H72">
        <v>4.0299999999999997E-3</v>
      </c>
    </row>
    <row r="73" spans="1:12" x14ac:dyDescent="0.3">
      <c r="A73" s="1" t="s">
        <v>511</v>
      </c>
      <c r="B73">
        <v>11.7</v>
      </c>
      <c r="C73">
        <v>4.2000000000000003E-2</v>
      </c>
      <c r="D73">
        <v>0.27500000000000002</v>
      </c>
      <c r="E73">
        <v>1.1499999999999999</v>
      </c>
      <c r="F73" t="s">
        <v>372</v>
      </c>
      <c r="G73">
        <v>679</v>
      </c>
      <c r="H73">
        <v>4.0299999999999997E-3</v>
      </c>
    </row>
    <row r="74" spans="1:12" x14ac:dyDescent="0.3">
      <c r="A74" s="1" t="s">
        <v>512</v>
      </c>
      <c r="B74">
        <v>8.8000000000000007</v>
      </c>
      <c r="C74">
        <v>0.15709999999999999</v>
      </c>
      <c r="D74">
        <v>0.4</v>
      </c>
      <c r="E74">
        <v>0.53500000000000003</v>
      </c>
      <c r="F74" t="s">
        <v>372</v>
      </c>
      <c r="G74">
        <v>184</v>
      </c>
      <c r="H74">
        <v>4.0299999999999997E-3</v>
      </c>
    </row>
    <row r="75" spans="1:12" x14ac:dyDescent="0.3">
      <c r="A75" s="1" t="s">
        <v>513</v>
      </c>
      <c r="B75">
        <v>1320.0000524520869</v>
      </c>
      <c r="C75">
        <v>0.12549999356269839</v>
      </c>
      <c r="D75">
        <v>7.3199108242988586E-2</v>
      </c>
      <c r="E75">
        <v>0.34799998998641968</v>
      </c>
      <c r="F75" t="s">
        <v>371</v>
      </c>
      <c r="G75">
        <v>150</v>
      </c>
      <c r="H75">
        <v>3.9300001226365566E-3</v>
      </c>
      <c r="I75">
        <v>160</v>
      </c>
      <c r="J75">
        <v>0.50209999084472656</v>
      </c>
      <c r="K75">
        <v>0.29279640316963201</v>
      </c>
      <c r="L75">
        <v>588.10001611709595</v>
      </c>
    </row>
    <row r="76" spans="1:12" x14ac:dyDescent="0.3">
      <c r="A76" s="1" t="s">
        <v>514</v>
      </c>
      <c r="B76">
        <v>368.00000071525568</v>
      </c>
      <c r="C76">
        <v>5.3500000387430191E-2</v>
      </c>
      <c r="D76">
        <v>0.1115264967083931</v>
      </c>
      <c r="E76">
        <v>0.67100000381469727</v>
      </c>
      <c r="F76" t="s">
        <v>371</v>
      </c>
      <c r="G76">
        <v>400</v>
      </c>
      <c r="H76">
        <v>3.9300001226365566E-3</v>
      </c>
      <c r="I76">
        <v>250</v>
      </c>
      <c r="J76">
        <v>0.21400000154972079</v>
      </c>
      <c r="K76">
        <v>0.44610598683357239</v>
      </c>
      <c r="L76">
        <v>366.60000681877142</v>
      </c>
    </row>
    <row r="77" spans="1:12" x14ac:dyDescent="0.3">
      <c r="A77" s="1" t="s">
        <v>515</v>
      </c>
      <c r="B77">
        <v>10</v>
      </c>
      <c r="C77">
        <v>0.30599999999999999</v>
      </c>
      <c r="D77">
        <v>0.35</v>
      </c>
      <c r="E77">
        <v>0.35</v>
      </c>
      <c r="F77" t="s">
        <v>372</v>
      </c>
      <c r="G77">
        <v>94</v>
      </c>
      <c r="H77">
        <v>4.0299999999999997E-3</v>
      </c>
    </row>
    <row r="78" spans="1:12" x14ac:dyDescent="0.3">
      <c r="A78" s="1" t="s">
        <v>516</v>
      </c>
      <c r="B78">
        <v>13.19999992847443</v>
      </c>
      <c r="C78">
        <v>0.3059999942779541</v>
      </c>
      <c r="D78">
        <v>0.28999999165534968</v>
      </c>
      <c r="E78">
        <v>0.31000000238418579</v>
      </c>
      <c r="F78" t="s">
        <v>372</v>
      </c>
      <c r="G78">
        <v>150</v>
      </c>
      <c r="H78">
        <v>4.029999952763319E-3</v>
      </c>
      <c r="I78">
        <v>250</v>
      </c>
      <c r="J78">
        <v>0</v>
      </c>
      <c r="K78">
        <v>0</v>
      </c>
      <c r="L78">
        <v>0</v>
      </c>
    </row>
    <row r="79" spans="1:12" x14ac:dyDescent="0.3">
      <c r="A79" s="1" t="s">
        <v>361</v>
      </c>
      <c r="B79">
        <v>1320.0000524520869</v>
      </c>
      <c r="C79">
        <v>0.12549999356269839</v>
      </c>
      <c r="D79">
        <v>7.3199108242988586E-2</v>
      </c>
      <c r="E79">
        <v>0.42599999904632568</v>
      </c>
      <c r="F79" t="s">
        <v>371</v>
      </c>
      <c r="G79">
        <v>150</v>
      </c>
      <c r="H79">
        <v>3.9300001226365566E-3</v>
      </c>
      <c r="I79">
        <v>160</v>
      </c>
      <c r="J79">
        <v>0.50209999084472656</v>
      </c>
      <c r="K79">
        <v>0.29279640316963201</v>
      </c>
      <c r="L79">
        <v>588.10001611709595</v>
      </c>
    </row>
    <row r="80" spans="1:12" x14ac:dyDescent="0.3">
      <c r="A80" s="1" t="s">
        <v>517</v>
      </c>
      <c r="B80">
        <v>1279.999971389771</v>
      </c>
      <c r="C80">
        <v>0.32209739089012152</v>
      </c>
      <c r="D80">
        <v>7.3199108242988586E-2</v>
      </c>
      <c r="E80">
        <v>0.239999994635582</v>
      </c>
      <c r="F80" t="s">
        <v>371</v>
      </c>
      <c r="G80">
        <v>0</v>
      </c>
      <c r="H80">
        <v>4.029999952763319E-3</v>
      </c>
      <c r="I80">
        <v>160</v>
      </c>
      <c r="J80">
        <v>1.288390040397644</v>
      </c>
      <c r="K80">
        <v>0.29279640316963201</v>
      </c>
      <c r="L80">
        <v>768.00000667572021</v>
      </c>
    </row>
    <row r="81" spans="1:12" x14ac:dyDescent="0.3">
      <c r="A81" s="1" t="s">
        <v>518</v>
      </c>
      <c r="B81">
        <v>980.00001907348633</v>
      </c>
      <c r="C81">
        <v>0.38779771327972412</v>
      </c>
      <c r="D81">
        <v>7.7597327530384064E-2</v>
      </c>
      <c r="E81">
        <v>0.1840000003576279</v>
      </c>
      <c r="F81" t="s">
        <v>371</v>
      </c>
      <c r="G81">
        <v>0</v>
      </c>
      <c r="H81">
        <v>3.9300001226365566E-3</v>
      </c>
      <c r="I81">
        <v>160</v>
      </c>
      <c r="J81">
        <v>1.551190972328186</v>
      </c>
      <c r="K81">
        <v>0.31038931012153631</v>
      </c>
      <c r="L81">
        <v>587.99999952316284</v>
      </c>
    </row>
    <row r="82" spans="1:12" x14ac:dyDescent="0.3">
      <c r="A82" s="1" t="s">
        <v>519</v>
      </c>
      <c r="B82">
        <v>0</v>
      </c>
      <c r="C82">
        <v>0.86900001764297485</v>
      </c>
      <c r="D82">
        <v>8.5137158632278442E-2</v>
      </c>
      <c r="E82">
        <v>0.12300000339746479</v>
      </c>
      <c r="F82" t="s">
        <v>371</v>
      </c>
      <c r="G82">
        <v>0</v>
      </c>
      <c r="H82">
        <v>0</v>
      </c>
      <c r="I82">
        <v>160</v>
      </c>
      <c r="J82">
        <v>3.476000070571899</v>
      </c>
      <c r="K82">
        <v>0.34054860472679138</v>
      </c>
      <c r="L82">
        <v>0</v>
      </c>
    </row>
    <row r="83" spans="1:12" x14ac:dyDescent="0.3">
      <c r="A83" s="1" t="s">
        <v>520</v>
      </c>
      <c r="B83">
        <v>1159.9999666213989</v>
      </c>
      <c r="C83">
        <v>0.1947346031665802</v>
      </c>
      <c r="D83">
        <v>7.476990669965744E-2</v>
      </c>
      <c r="E83">
        <v>0.2720000147819519</v>
      </c>
      <c r="F83" t="s">
        <v>371</v>
      </c>
      <c r="G83">
        <v>0</v>
      </c>
      <c r="H83">
        <v>3.9300001226365566E-3</v>
      </c>
      <c r="I83">
        <v>160</v>
      </c>
      <c r="J83">
        <v>0.77893859148025513</v>
      </c>
      <c r="K83">
        <v>0.29907959699630737</v>
      </c>
      <c r="L83">
        <v>695.99997997283936</v>
      </c>
    </row>
    <row r="84" spans="1:12" x14ac:dyDescent="0.3">
      <c r="A84" s="1" t="s">
        <v>521</v>
      </c>
      <c r="B84">
        <v>11.1</v>
      </c>
      <c r="C84">
        <v>0.23760000000000001</v>
      </c>
      <c r="D84">
        <v>0.32300000000000001</v>
      </c>
      <c r="E84">
        <v>0.41</v>
      </c>
      <c r="F84" t="s">
        <v>372</v>
      </c>
      <c r="G84">
        <v>122</v>
      </c>
      <c r="H84">
        <v>4.0299999999999997E-3</v>
      </c>
    </row>
    <row r="85" spans="1:12" x14ac:dyDescent="0.3">
      <c r="A85" s="1" t="s">
        <v>522</v>
      </c>
      <c r="B85">
        <v>11.250000447034839</v>
      </c>
      <c r="C85">
        <v>1.201200008392334</v>
      </c>
      <c r="D85">
        <v>0.33500000834465032</v>
      </c>
      <c r="E85">
        <v>0.31000000238418579</v>
      </c>
      <c r="F85" t="s">
        <v>372</v>
      </c>
      <c r="G85">
        <v>150</v>
      </c>
      <c r="H85">
        <v>4.029999952763319E-3</v>
      </c>
      <c r="I85">
        <v>250</v>
      </c>
      <c r="J85">
        <v>0</v>
      </c>
      <c r="K85">
        <v>0</v>
      </c>
      <c r="L85">
        <v>0</v>
      </c>
    </row>
    <row r="86" spans="1:12" x14ac:dyDescent="0.3">
      <c r="A86" s="1" t="s">
        <v>523</v>
      </c>
      <c r="B86">
        <v>190</v>
      </c>
      <c r="C86">
        <v>0.443</v>
      </c>
      <c r="D86">
        <v>0.13200000000000001</v>
      </c>
      <c r="E86">
        <v>0.22</v>
      </c>
      <c r="F86" t="s">
        <v>371</v>
      </c>
      <c r="G86">
        <v>70</v>
      </c>
      <c r="H86">
        <v>4.0299999999999997E-3</v>
      </c>
    </row>
    <row r="87" spans="1:12" x14ac:dyDescent="0.3">
      <c r="A87" s="1" t="s">
        <v>524</v>
      </c>
      <c r="B87">
        <v>11.25</v>
      </c>
      <c r="C87">
        <v>0.19400000000000001</v>
      </c>
      <c r="D87">
        <v>0.315</v>
      </c>
      <c r="E87">
        <v>0.47</v>
      </c>
      <c r="F87" t="s">
        <v>372</v>
      </c>
      <c r="G87">
        <v>149</v>
      </c>
      <c r="H87">
        <v>4.0299999999999997E-3</v>
      </c>
    </row>
    <row r="88" spans="1:12" x14ac:dyDescent="0.3">
      <c r="A88" s="1" t="s">
        <v>525</v>
      </c>
      <c r="B88">
        <v>144</v>
      </c>
      <c r="C88">
        <v>0.06</v>
      </c>
      <c r="D88">
        <v>0.14399999999999999</v>
      </c>
      <c r="E88">
        <v>0.58799999999999997</v>
      </c>
      <c r="F88" t="s">
        <v>371</v>
      </c>
      <c r="G88">
        <v>300</v>
      </c>
      <c r="H88">
        <v>3.9300000000000003E-3</v>
      </c>
    </row>
    <row r="89" spans="1:12" x14ac:dyDescent="0.3">
      <c r="A89" s="1" t="s">
        <v>526</v>
      </c>
      <c r="B89">
        <v>135</v>
      </c>
      <c r="C89">
        <v>7.4999999999999997E-2</v>
      </c>
      <c r="D89">
        <v>0.14899999999999999</v>
      </c>
      <c r="E89">
        <v>0.52600000000000002</v>
      </c>
      <c r="F89" t="s">
        <v>371</v>
      </c>
      <c r="G89">
        <v>240</v>
      </c>
      <c r="H89">
        <v>3.9300000000000003E-3</v>
      </c>
    </row>
    <row r="90" spans="1:12" x14ac:dyDescent="0.3">
      <c r="A90" s="1" t="s">
        <v>527</v>
      </c>
      <c r="B90">
        <v>10.3</v>
      </c>
      <c r="C90">
        <v>0.23760000000000001</v>
      </c>
      <c r="D90">
        <v>0.34399999999999997</v>
      </c>
      <c r="E90">
        <v>0.41</v>
      </c>
      <c r="F90" t="s">
        <v>372</v>
      </c>
      <c r="G90">
        <v>122</v>
      </c>
      <c r="H90">
        <v>4.0299999999999997E-3</v>
      </c>
    </row>
    <row r="91" spans="1:12" x14ac:dyDescent="0.3">
      <c r="A91" s="1" t="s">
        <v>528</v>
      </c>
      <c r="B91">
        <v>9.75</v>
      </c>
      <c r="C91">
        <v>5.8999999999999997E-2</v>
      </c>
      <c r="D91">
        <v>0.37</v>
      </c>
      <c r="E91">
        <v>0.96</v>
      </c>
      <c r="F91" t="s">
        <v>372</v>
      </c>
      <c r="G91">
        <v>490</v>
      </c>
      <c r="H91">
        <v>4.0299999999999997E-3</v>
      </c>
    </row>
    <row r="92" spans="1:12" x14ac:dyDescent="0.3">
      <c r="A92" s="1" t="s">
        <v>367</v>
      </c>
      <c r="B92">
        <v>829.99998331069946</v>
      </c>
      <c r="C92">
        <v>0.20669999718666079</v>
      </c>
      <c r="D92">
        <v>8.0424778163433075E-2</v>
      </c>
      <c r="E92">
        <v>0.27000001072883612</v>
      </c>
      <c r="F92" t="s">
        <v>371</v>
      </c>
      <c r="G92">
        <v>150</v>
      </c>
      <c r="H92">
        <v>4.029999952763319E-3</v>
      </c>
      <c r="I92">
        <v>160</v>
      </c>
      <c r="J92">
        <v>0.82669997215270996</v>
      </c>
      <c r="K92">
        <v>0.3216991126537323</v>
      </c>
      <c r="L92">
        <v>385.89999079704279</v>
      </c>
    </row>
    <row r="93" spans="1:12" x14ac:dyDescent="0.3">
      <c r="A93" s="1" t="s">
        <v>529</v>
      </c>
      <c r="B93">
        <v>304</v>
      </c>
      <c r="C93">
        <v>0.122</v>
      </c>
      <c r="D93">
        <v>0.112</v>
      </c>
      <c r="E93">
        <v>0.42099999999999999</v>
      </c>
      <c r="F93" t="s">
        <v>371</v>
      </c>
      <c r="G93">
        <v>240</v>
      </c>
      <c r="H93">
        <v>4.0299999999999997E-3</v>
      </c>
    </row>
    <row r="94" spans="1:12" x14ac:dyDescent="0.3">
      <c r="A94" s="1" t="s">
        <v>530</v>
      </c>
      <c r="B94">
        <v>839.9999737739563</v>
      </c>
      <c r="C94">
        <v>0.25420001149177551</v>
      </c>
      <c r="D94">
        <v>8.0424778163433075E-2</v>
      </c>
      <c r="E94">
        <v>0.239999994635582</v>
      </c>
      <c r="F94" t="s">
        <v>371</v>
      </c>
      <c r="G94">
        <v>120</v>
      </c>
      <c r="H94">
        <v>4.029999952763319E-3</v>
      </c>
      <c r="I94">
        <v>160</v>
      </c>
      <c r="J94">
        <v>1.0167000293731689</v>
      </c>
      <c r="K94">
        <v>0.3216991126537323</v>
      </c>
      <c r="L94">
        <v>385.89999079704279</v>
      </c>
    </row>
    <row r="95" spans="1:12" x14ac:dyDescent="0.3">
      <c r="A95" s="1" t="s">
        <v>531</v>
      </c>
      <c r="B95">
        <v>112</v>
      </c>
      <c r="C95">
        <v>0.153</v>
      </c>
      <c r="D95">
        <v>0.16600000000000001</v>
      </c>
      <c r="E95">
        <v>0.36599999999999999</v>
      </c>
      <c r="F95" t="s">
        <v>371</v>
      </c>
      <c r="G95">
        <v>120</v>
      </c>
      <c r="H95">
        <v>3.9300000000000003E-3</v>
      </c>
    </row>
    <row r="96" spans="1:12" x14ac:dyDescent="0.3">
      <c r="A96" s="1" t="s">
        <v>532</v>
      </c>
      <c r="B96">
        <v>239.999994635582</v>
      </c>
      <c r="C96">
        <v>0.64149999618530273</v>
      </c>
      <c r="D96">
        <v>0.12252210080623629</v>
      </c>
      <c r="E96">
        <v>0.14000000059604639</v>
      </c>
      <c r="F96" t="s">
        <v>371</v>
      </c>
      <c r="G96">
        <v>50</v>
      </c>
      <c r="H96">
        <v>4.029999952763319E-3</v>
      </c>
      <c r="I96">
        <v>155</v>
      </c>
      <c r="J96">
        <v>2.566099882125854</v>
      </c>
      <c r="K96">
        <v>0.49008840322494512</v>
      </c>
      <c r="L96">
        <v>248.0999976396561</v>
      </c>
    </row>
    <row r="97" spans="1:12" x14ac:dyDescent="0.3">
      <c r="A97" s="1" t="s">
        <v>533</v>
      </c>
      <c r="B97">
        <v>239.999994635582</v>
      </c>
      <c r="C97">
        <v>0.39129999279975891</v>
      </c>
      <c r="D97">
        <v>0.12252210080623629</v>
      </c>
      <c r="E97">
        <v>0.1800000071525574</v>
      </c>
      <c r="F97" t="s">
        <v>371</v>
      </c>
      <c r="G97">
        <v>50</v>
      </c>
      <c r="H97">
        <v>3.9300001226365566E-3</v>
      </c>
      <c r="I97">
        <v>155</v>
      </c>
      <c r="J97">
        <v>1.565299987792969</v>
      </c>
      <c r="K97">
        <v>0.49008840322494512</v>
      </c>
      <c r="L97">
        <v>248.0999976396561</v>
      </c>
    </row>
    <row r="98" spans="1:12" x14ac:dyDescent="0.3">
      <c r="A98" s="1" t="s">
        <v>534</v>
      </c>
      <c r="B98">
        <v>200.00000298023221</v>
      </c>
      <c r="C98">
        <v>0.27110001444816589</v>
      </c>
      <c r="D98">
        <v>0.13194690644741061</v>
      </c>
      <c r="E98">
        <v>0.28499999642372131</v>
      </c>
      <c r="F98" t="s">
        <v>371</v>
      </c>
      <c r="G98">
        <v>70</v>
      </c>
      <c r="H98">
        <v>3.9300001226365566E-3</v>
      </c>
      <c r="I98">
        <v>150</v>
      </c>
      <c r="J98">
        <v>1.0844999551773069</v>
      </c>
      <c r="K98">
        <v>0.52778762578964233</v>
      </c>
      <c r="L98">
        <v>211.3000005483627</v>
      </c>
    </row>
    <row r="99" spans="1:12" x14ac:dyDescent="0.3">
      <c r="A99" s="1" t="s">
        <v>535</v>
      </c>
      <c r="B99">
        <v>0</v>
      </c>
      <c r="C99">
        <v>0</v>
      </c>
      <c r="D99">
        <v>0</v>
      </c>
      <c r="E99">
        <v>1</v>
      </c>
      <c r="F99" t="s">
        <v>371</v>
      </c>
      <c r="G99">
        <v>0</v>
      </c>
      <c r="H99">
        <v>4.029999952763319E-3</v>
      </c>
      <c r="I99">
        <v>80</v>
      </c>
      <c r="J99">
        <v>0</v>
      </c>
      <c r="K99">
        <v>0</v>
      </c>
      <c r="L99">
        <v>0</v>
      </c>
    </row>
    <row r="100" spans="1:12" x14ac:dyDescent="0.3">
      <c r="A100" s="1" t="s">
        <v>536</v>
      </c>
      <c r="B100">
        <v>230</v>
      </c>
      <c r="C100">
        <v>0.253</v>
      </c>
      <c r="D100">
        <v>0.11899999999999999</v>
      </c>
      <c r="E100">
        <v>0.28299999999999997</v>
      </c>
      <c r="F100" t="s">
        <v>371</v>
      </c>
      <c r="G100">
        <v>120</v>
      </c>
      <c r="H100">
        <v>4.0299999999999997E-3</v>
      </c>
    </row>
    <row r="101" spans="1:12" x14ac:dyDescent="0.3">
      <c r="A101" s="1" t="s">
        <v>359</v>
      </c>
      <c r="B101">
        <v>0</v>
      </c>
      <c r="C101">
        <v>0.64099997282028198</v>
      </c>
      <c r="D101">
        <v>8.4822997450828552E-2</v>
      </c>
      <c r="E101">
        <v>0.14399999380111689</v>
      </c>
      <c r="F101" t="s">
        <v>371</v>
      </c>
      <c r="G101">
        <v>0</v>
      </c>
      <c r="H101">
        <v>0</v>
      </c>
      <c r="I101">
        <v>160</v>
      </c>
      <c r="J101">
        <v>2.5639998912811279</v>
      </c>
      <c r="K101">
        <v>0.33929198980331421</v>
      </c>
      <c r="L101">
        <v>0</v>
      </c>
    </row>
    <row r="102" spans="1:12" x14ac:dyDescent="0.3">
      <c r="A102" s="1" t="s">
        <v>537</v>
      </c>
      <c r="B102">
        <v>310.00000238418579</v>
      </c>
      <c r="C102">
        <v>0.12919999659061429</v>
      </c>
      <c r="D102">
        <v>0.1099556982517242</v>
      </c>
      <c r="E102">
        <v>0.42500001192092901</v>
      </c>
      <c r="F102" t="s">
        <v>371</v>
      </c>
      <c r="G102">
        <v>240</v>
      </c>
      <c r="H102">
        <v>4.029999952763319E-3</v>
      </c>
      <c r="I102">
        <v>150</v>
      </c>
      <c r="J102">
        <v>0.51670002937316895</v>
      </c>
      <c r="K102">
        <v>0.43982279300689697</v>
      </c>
      <c r="L102">
        <v>321.59999012947083</v>
      </c>
    </row>
    <row r="103" spans="1:12" x14ac:dyDescent="0.3">
      <c r="A103" s="1" t="s">
        <v>538</v>
      </c>
      <c r="B103">
        <v>870.00000476837158</v>
      </c>
      <c r="C103">
        <v>0.12669999897480011</v>
      </c>
      <c r="D103">
        <v>7.9796463251113892E-2</v>
      </c>
      <c r="E103">
        <v>0.35699999332427979</v>
      </c>
      <c r="F103" t="s">
        <v>371</v>
      </c>
      <c r="G103">
        <v>240</v>
      </c>
      <c r="H103">
        <v>4.029999952763319E-3</v>
      </c>
      <c r="I103">
        <v>160</v>
      </c>
      <c r="J103">
        <v>0.50669997930526733</v>
      </c>
      <c r="K103">
        <v>0.31918591260910029</v>
      </c>
      <c r="L103">
        <v>422.69998788833618</v>
      </c>
    </row>
    <row r="104" spans="1:12" x14ac:dyDescent="0.3">
      <c r="A104" s="1" t="s">
        <v>539</v>
      </c>
      <c r="B104">
        <v>839.9999737739563</v>
      </c>
      <c r="C104">
        <v>0.72795647382736206</v>
      </c>
      <c r="D104">
        <v>8.0738931894302368E-2</v>
      </c>
      <c r="E104">
        <v>0.1289999932050705</v>
      </c>
      <c r="F104" t="s">
        <v>371</v>
      </c>
      <c r="G104">
        <v>0</v>
      </c>
      <c r="H104">
        <v>3.9300001226365566E-3</v>
      </c>
      <c r="I104">
        <v>160</v>
      </c>
      <c r="J104">
        <v>2.9118258953094478</v>
      </c>
      <c r="K104">
        <v>0.32295569777488708</v>
      </c>
      <c r="L104">
        <v>504.00000810623169</v>
      </c>
    </row>
    <row r="105" spans="1:12" x14ac:dyDescent="0.3">
      <c r="A105" s="1" t="s">
        <v>540</v>
      </c>
      <c r="B105">
        <v>310.00000238418579</v>
      </c>
      <c r="C105">
        <v>0.19480000436306</v>
      </c>
      <c r="D105">
        <v>0.1099556982517242</v>
      </c>
      <c r="E105">
        <v>0.27000001072883612</v>
      </c>
      <c r="F105" t="s">
        <v>371</v>
      </c>
      <c r="G105">
        <v>95</v>
      </c>
      <c r="H105">
        <v>3.9300001226365566E-3</v>
      </c>
      <c r="I105">
        <v>155</v>
      </c>
      <c r="J105">
        <v>0.77920001745223999</v>
      </c>
      <c r="K105">
        <v>0.43982279300689697</v>
      </c>
      <c r="L105">
        <v>314.30000066757202</v>
      </c>
    </row>
    <row r="106" spans="1:12" x14ac:dyDescent="0.3">
      <c r="A106" s="1" t="s">
        <v>541</v>
      </c>
      <c r="B106">
        <v>8.5</v>
      </c>
      <c r="C106">
        <v>0.23760000000000001</v>
      </c>
      <c r="D106">
        <v>0.43</v>
      </c>
      <c r="E106">
        <v>0.41</v>
      </c>
      <c r="F106" t="s">
        <v>372</v>
      </c>
      <c r="G106">
        <v>122</v>
      </c>
      <c r="H106">
        <v>4.0299999999999997E-3</v>
      </c>
    </row>
    <row r="107" spans="1:12" x14ac:dyDescent="0.3">
      <c r="A107" s="1" t="s">
        <v>542</v>
      </c>
      <c r="B107">
        <v>11.25</v>
      </c>
      <c r="C107">
        <v>1.2012</v>
      </c>
      <c r="D107">
        <v>0.33500000000000002</v>
      </c>
      <c r="E107">
        <v>0.14000000000000001</v>
      </c>
      <c r="F107" t="s">
        <v>372</v>
      </c>
      <c r="G107">
        <v>24</v>
      </c>
      <c r="H107">
        <v>4.0299999999999997E-3</v>
      </c>
    </row>
    <row r="108" spans="1:12" x14ac:dyDescent="0.3">
      <c r="A108" s="1" t="s">
        <v>543</v>
      </c>
      <c r="B108">
        <v>13.2</v>
      </c>
      <c r="C108">
        <v>0.30599999999999999</v>
      </c>
      <c r="D108">
        <v>0.28999999999999998</v>
      </c>
      <c r="E108">
        <v>0.35</v>
      </c>
      <c r="F108" t="s">
        <v>372</v>
      </c>
      <c r="G108">
        <v>94</v>
      </c>
      <c r="H108">
        <v>4.0299999999999997E-3</v>
      </c>
    </row>
    <row r="109" spans="1:12" x14ac:dyDescent="0.3">
      <c r="A109" s="1" t="s">
        <v>544</v>
      </c>
      <c r="B109">
        <v>370.00000476837158</v>
      </c>
      <c r="C109">
        <v>0.20759999752044681</v>
      </c>
      <c r="D109">
        <v>0.1036726012825966</v>
      </c>
      <c r="E109">
        <v>0.26499998569488531</v>
      </c>
      <c r="F109" t="s">
        <v>371</v>
      </c>
      <c r="G109">
        <v>150</v>
      </c>
      <c r="H109">
        <v>4.029999952763319E-3</v>
      </c>
      <c r="I109">
        <v>155</v>
      </c>
      <c r="J109">
        <v>0.83050000667572021</v>
      </c>
      <c r="K109">
        <v>0.41469040513038641</v>
      </c>
      <c r="L109">
        <v>374.00001287460333</v>
      </c>
    </row>
    <row r="110" spans="1:12" x14ac:dyDescent="0.3">
      <c r="A110" s="1" t="s">
        <v>545</v>
      </c>
      <c r="B110">
        <v>210</v>
      </c>
      <c r="C110">
        <v>0.64200000000000002</v>
      </c>
      <c r="D110">
        <v>8.3000000000000004E-2</v>
      </c>
      <c r="E110">
        <v>0.14199999999999999</v>
      </c>
      <c r="F110" t="s">
        <v>371</v>
      </c>
      <c r="G110">
        <v>50</v>
      </c>
      <c r="H110">
        <v>4.0299999999999997E-3</v>
      </c>
    </row>
    <row r="111" spans="1:12" x14ac:dyDescent="0.3">
      <c r="A111" s="1" t="s">
        <v>546</v>
      </c>
      <c r="B111">
        <v>800.00001192092896</v>
      </c>
      <c r="C111">
        <v>0.1257999986410141</v>
      </c>
      <c r="D111">
        <v>0.17718580365180969</v>
      </c>
      <c r="E111">
        <v>0.43200001120567322</v>
      </c>
      <c r="F111" t="s">
        <v>371</v>
      </c>
      <c r="G111">
        <v>240</v>
      </c>
      <c r="H111">
        <v>4.029999952763319E-3</v>
      </c>
      <c r="I111">
        <v>160</v>
      </c>
      <c r="J111">
        <v>0.5033000111579895</v>
      </c>
      <c r="K111">
        <v>0.70874321460723877</v>
      </c>
      <c r="L111">
        <v>808.60000848770142</v>
      </c>
    </row>
    <row r="112" spans="1:12" x14ac:dyDescent="0.3">
      <c r="A112" s="1" t="s">
        <v>547</v>
      </c>
      <c r="B112">
        <v>9.9999997764825821</v>
      </c>
      <c r="C112">
        <v>0.30399999022483831</v>
      </c>
      <c r="D112">
        <v>0.37299999594688421</v>
      </c>
      <c r="E112">
        <v>1</v>
      </c>
      <c r="F112" t="s">
        <v>372</v>
      </c>
      <c r="G112">
        <v>0</v>
      </c>
      <c r="H112">
        <v>4.029999952763319E-3</v>
      </c>
      <c r="I112">
        <v>80</v>
      </c>
      <c r="J112">
        <v>0.45199999213218689</v>
      </c>
      <c r="K112">
        <v>1.46399998664856</v>
      </c>
      <c r="L112">
        <v>4.0000001899898052</v>
      </c>
    </row>
    <row r="113" spans="1:12" x14ac:dyDescent="0.3">
      <c r="A113" s="1" t="s">
        <v>548</v>
      </c>
      <c r="B113">
        <v>839.9999737739563</v>
      </c>
      <c r="C113">
        <v>0.32080000638961792</v>
      </c>
      <c r="D113">
        <v>7.5398221611976624E-2</v>
      </c>
      <c r="E113">
        <v>0.2099999934434891</v>
      </c>
      <c r="F113" t="s">
        <v>371</v>
      </c>
      <c r="G113">
        <v>95</v>
      </c>
      <c r="H113">
        <v>4.029999952763319E-3</v>
      </c>
      <c r="I113">
        <v>160</v>
      </c>
      <c r="J113">
        <v>1.283300042152405</v>
      </c>
      <c r="K113">
        <v>0.30159288644790649</v>
      </c>
      <c r="L113">
        <v>404.30000424385071</v>
      </c>
    </row>
    <row r="114" spans="1:12" x14ac:dyDescent="0.3">
      <c r="A114" s="1" t="s">
        <v>549</v>
      </c>
      <c r="B114">
        <v>680.00000715255737</v>
      </c>
      <c r="C114">
        <v>0.38699999451637268</v>
      </c>
      <c r="D114">
        <v>8.7996013462543488E-2</v>
      </c>
      <c r="E114">
        <v>0.1909999996423721</v>
      </c>
      <c r="F114" t="s">
        <v>371</v>
      </c>
      <c r="G114">
        <v>50</v>
      </c>
      <c r="H114">
        <v>3.9300001226365566E-3</v>
      </c>
      <c r="I114">
        <v>180</v>
      </c>
      <c r="J114">
        <v>1.5479999780654909</v>
      </c>
      <c r="K114">
        <v>0.35198411345481873</v>
      </c>
      <c r="L114">
        <v>407.99999237060553</v>
      </c>
    </row>
    <row r="115" spans="1:12" x14ac:dyDescent="0.3">
      <c r="A115" s="1" t="s">
        <v>550</v>
      </c>
      <c r="B115">
        <v>0</v>
      </c>
      <c r="C115">
        <v>3.08399510383606</v>
      </c>
      <c r="D115">
        <v>0.1008450984954834</v>
      </c>
      <c r="E115">
        <v>5.6000001728534698E-2</v>
      </c>
      <c r="F115" t="s">
        <v>371</v>
      </c>
      <c r="G115">
        <v>0</v>
      </c>
      <c r="H115">
        <v>3.9300001226365566E-3</v>
      </c>
      <c r="I115">
        <v>160</v>
      </c>
      <c r="J115">
        <v>12.33598041534424</v>
      </c>
      <c r="K115">
        <v>0.40338051319122309</v>
      </c>
      <c r="L115">
        <v>0</v>
      </c>
    </row>
    <row r="116" spans="1:12" x14ac:dyDescent="0.3">
      <c r="A116" s="1" t="s">
        <v>551</v>
      </c>
      <c r="B116">
        <v>10.75</v>
      </c>
      <c r="C116">
        <v>0.30599999999999999</v>
      </c>
      <c r="D116">
        <v>0.33</v>
      </c>
      <c r="E116">
        <v>0.35</v>
      </c>
      <c r="F116" t="s">
        <v>372</v>
      </c>
      <c r="G116">
        <v>94</v>
      </c>
      <c r="H116">
        <v>4.0299999999999997E-3</v>
      </c>
    </row>
    <row r="117" spans="1:12" x14ac:dyDescent="0.3">
      <c r="A117" s="1" t="s">
        <v>552</v>
      </c>
      <c r="B117">
        <v>0</v>
      </c>
      <c r="C117">
        <v>0.15378190577030179</v>
      </c>
      <c r="D117">
        <v>8.0424778163433075E-2</v>
      </c>
      <c r="E117">
        <v>0.31299999356269842</v>
      </c>
      <c r="F117" t="s">
        <v>371</v>
      </c>
      <c r="G117">
        <v>0</v>
      </c>
      <c r="H117">
        <v>3.9300001226365566E-3</v>
      </c>
      <c r="I117">
        <v>160</v>
      </c>
      <c r="J117">
        <v>0.61512738466262817</v>
      </c>
      <c r="K117">
        <v>0.3216991126537323</v>
      </c>
      <c r="L117">
        <v>0</v>
      </c>
    </row>
    <row r="118" spans="1:12" x14ac:dyDescent="0.3">
      <c r="A118" s="1" t="s">
        <v>553</v>
      </c>
      <c r="B118">
        <v>216</v>
      </c>
      <c r="C118">
        <v>0.313</v>
      </c>
      <c r="D118">
        <v>0.13200000000000001</v>
      </c>
      <c r="E118">
        <v>0.252</v>
      </c>
      <c r="F118" t="s">
        <v>371</v>
      </c>
      <c r="G118">
        <v>95</v>
      </c>
      <c r="H118">
        <v>4.0299999999999997E-3</v>
      </c>
    </row>
    <row r="119" spans="1:12" x14ac:dyDescent="0.3">
      <c r="A119" s="1" t="s">
        <v>554</v>
      </c>
      <c r="B119">
        <v>589.9999737739563</v>
      </c>
      <c r="C119">
        <v>0.52399998903274536</v>
      </c>
      <c r="D119">
        <v>9.098052978515625E-2</v>
      </c>
      <c r="E119">
        <v>0.16099999845027921</v>
      </c>
      <c r="F119" t="s">
        <v>371</v>
      </c>
      <c r="G119">
        <v>35</v>
      </c>
      <c r="H119">
        <v>3.9300001226365566E-3</v>
      </c>
      <c r="I119">
        <v>180</v>
      </c>
      <c r="J119">
        <v>2.095999956130981</v>
      </c>
      <c r="K119">
        <v>0.36392208933830261</v>
      </c>
      <c r="L119">
        <v>354.00000214576721</v>
      </c>
    </row>
    <row r="120" spans="1:12" x14ac:dyDescent="0.3">
      <c r="A120" s="1" t="s">
        <v>555</v>
      </c>
      <c r="B120">
        <v>0</v>
      </c>
      <c r="C120">
        <v>12.118680000305179</v>
      </c>
      <c r="D120">
        <v>0.1149822995066643</v>
      </c>
      <c r="E120">
        <v>2.60000005364418E-2</v>
      </c>
      <c r="F120" t="s">
        <v>371</v>
      </c>
      <c r="G120">
        <v>0</v>
      </c>
      <c r="H120">
        <v>3.9300001226365566E-3</v>
      </c>
      <c r="I120">
        <v>160</v>
      </c>
      <c r="J120">
        <v>48.474720001220703</v>
      </c>
      <c r="K120">
        <v>0.4599291980266571</v>
      </c>
      <c r="L120">
        <v>0</v>
      </c>
    </row>
    <row r="121" spans="1:12" x14ac:dyDescent="0.3">
      <c r="A121" s="1" t="s">
        <v>556</v>
      </c>
      <c r="B121">
        <v>264</v>
      </c>
      <c r="C121">
        <v>0.22500000000000001</v>
      </c>
      <c r="D121">
        <v>0.08</v>
      </c>
      <c r="E121">
        <v>0.24199999999999999</v>
      </c>
      <c r="F121" t="s">
        <v>371</v>
      </c>
      <c r="G121">
        <v>120</v>
      </c>
      <c r="H121">
        <v>4.0299999999999997E-3</v>
      </c>
    </row>
    <row r="122" spans="1:12" x14ac:dyDescent="0.3">
      <c r="A122" s="1" t="s">
        <v>557</v>
      </c>
      <c r="B122">
        <v>280</v>
      </c>
      <c r="C122">
        <v>0.443</v>
      </c>
      <c r="D122">
        <v>0.123</v>
      </c>
      <c r="E122">
        <v>0.217</v>
      </c>
      <c r="F122" t="s">
        <v>371</v>
      </c>
      <c r="G122">
        <v>70</v>
      </c>
      <c r="H122">
        <v>4.0299999999999997E-3</v>
      </c>
    </row>
    <row r="123" spans="1:12" x14ac:dyDescent="0.3">
      <c r="A123" s="1" t="s">
        <v>558</v>
      </c>
      <c r="B123">
        <v>12.2</v>
      </c>
      <c r="C123">
        <v>0.59389999999999998</v>
      </c>
      <c r="D123">
        <v>0.3</v>
      </c>
      <c r="E123">
        <v>0.21</v>
      </c>
      <c r="F123" t="s">
        <v>372</v>
      </c>
      <c r="G123">
        <v>48</v>
      </c>
      <c r="H123">
        <v>4.0299999999999997E-3</v>
      </c>
    </row>
    <row r="124" spans="1:12" x14ac:dyDescent="0.3">
      <c r="A124" s="1" t="s">
        <v>559</v>
      </c>
      <c r="B124">
        <v>759.99999046325684</v>
      </c>
      <c r="C124">
        <v>0.39140000939369202</v>
      </c>
      <c r="D124">
        <v>6.9115042686462402E-2</v>
      </c>
      <c r="E124">
        <v>0.18999999761581421</v>
      </c>
      <c r="F124" t="s">
        <v>371</v>
      </c>
      <c r="G124">
        <v>50</v>
      </c>
      <c r="H124">
        <v>3.9300001226365566E-3</v>
      </c>
      <c r="I124">
        <v>180</v>
      </c>
      <c r="J124">
        <v>1.5656000375747681</v>
      </c>
      <c r="K124">
        <v>0.276460200548172</v>
      </c>
      <c r="L124">
        <v>349.20001029968262</v>
      </c>
    </row>
    <row r="125" spans="1:12" x14ac:dyDescent="0.3">
      <c r="A125" s="1" t="s">
        <v>370</v>
      </c>
      <c r="B125">
        <v>0</v>
      </c>
      <c r="C125">
        <v>0</v>
      </c>
      <c r="D125">
        <v>0</v>
      </c>
      <c r="E125">
        <v>1</v>
      </c>
      <c r="F125" t="s">
        <v>371</v>
      </c>
      <c r="G125">
        <v>0</v>
      </c>
      <c r="H125">
        <v>4.029999952763319E-3</v>
      </c>
      <c r="I125">
        <v>80</v>
      </c>
      <c r="J125">
        <v>0</v>
      </c>
      <c r="K125">
        <v>0</v>
      </c>
      <c r="L125">
        <v>0</v>
      </c>
    </row>
    <row r="126" spans="1:12" x14ac:dyDescent="0.3">
      <c r="A126" s="1" t="s">
        <v>560</v>
      </c>
      <c r="B126">
        <v>9.15</v>
      </c>
      <c r="C126">
        <v>0.83420000000000005</v>
      </c>
      <c r="D126">
        <v>0.38200000000000001</v>
      </c>
      <c r="E126">
        <v>0.17</v>
      </c>
      <c r="F126" t="s">
        <v>372</v>
      </c>
      <c r="G126">
        <v>34</v>
      </c>
      <c r="H126">
        <v>4.0299999999999997E-3</v>
      </c>
    </row>
    <row r="127" spans="1:12" x14ac:dyDescent="0.3">
      <c r="A127" s="1" t="s">
        <v>561</v>
      </c>
      <c r="B127">
        <v>1120.000004768372</v>
      </c>
      <c r="C127">
        <v>0.26995399594306951</v>
      </c>
      <c r="D127">
        <v>7.476990669965744E-2</v>
      </c>
      <c r="E127">
        <v>0.22699999809265139</v>
      </c>
      <c r="F127" t="s">
        <v>371</v>
      </c>
      <c r="G127">
        <v>0</v>
      </c>
      <c r="H127">
        <v>3.9300001226365566E-3</v>
      </c>
      <c r="I127">
        <v>160</v>
      </c>
      <c r="J127">
        <v>1.0798159837722781</v>
      </c>
      <c r="K127">
        <v>0.29907959699630737</v>
      </c>
      <c r="L127">
        <v>671.99999094009399</v>
      </c>
    </row>
    <row r="128" spans="1:12" x14ac:dyDescent="0.3">
      <c r="A128" s="1" t="s">
        <v>562</v>
      </c>
      <c r="B128">
        <v>273</v>
      </c>
      <c r="C128">
        <v>0.161</v>
      </c>
      <c r="D128">
        <v>0.11700000000000001</v>
      </c>
      <c r="E128">
        <v>0.36199999999999999</v>
      </c>
      <c r="F128" t="s">
        <v>371</v>
      </c>
      <c r="G128">
        <v>185</v>
      </c>
      <c r="H128">
        <v>4.0299999999999997E-3</v>
      </c>
    </row>
    <row r="129" spans="1:12" x14ac:dyDescent="0.3">
      <c r="A129" s="1" t="s">
        <v>563</v>
      </c>
      <c r="B129">
        <v>1320.0000524520869</v>
      </c>
      <c r="C129">
        <v>0.10130000114440919</v>
      </c>
      <c r="D129">
        <v>7.3199108242988586E-2</v>
      </c>
      <c r="E129">
        <v>0.4830000102519989</v>
      </c>
      <c r="F129" t="s">
        <v>371</v>
      </c>
      <c r="G129">
        <v>185</v>
      </c>
      <c r="H129">
        <v>3.9300001226365566E-3</v>
      </c>
      <c r="I129">
        <v>160</v>
      </c>
      <c r="J129">
        <v>0.4050000011920929</v>
      </c>
      <c r="K129">
        <v>0.29279640316963201</v>
      </c>
      <c r="L129">
        <v>588.10001611709595</v>
      </c>
    </row>
    <row r="130" spans="1:12" x14ac:dyDescent="0.3">
      <c r="A130" s="1" t="s">
        <v>564</v>
      </c>
      <c r="B130">
        <v>11</v>
      </c>
      <c r="C130">
        <v>5.8999999999999997E-2</v>
      </c>
      <c r="D130">
        <v>0.253</v>
      </c>
      <c r="E130">
        <v>0.96</v>
      </c>
      <c r="F130" t="s">
        <v>372</v>
      </c>
      <c r="G130">
        <v>490</v>
      </c>
      <c r="H130">
        <v>4.0299999999999997E-3</v>
      </c>
    </row>
    <row r="131" spans="1:12" x14ac:dyDescent="0.3">
      <c r="A131" s="1" t="s">
        <v>565</v>
      </c>
      <c r="B131">
        <v>959.99997854232788</v>
      </c>
      <c r="C131">
        <v>0.86558467149734497</v>
      </c>
      <c r="D131">
        <v>7.8853972256183624E-2</v>
      </c>
      <c r="E131">
        <v>0.12300000339746479</v>
      </c>
      <c r="F131" t="s">
        <v>371</v>
      </c>
      <c r="G131">
        <v>0</v>
      </c>
      <c r="H131">
        <v>4.029999952763319E-3</v>
      </c>
      <c r="I131">
        <v>160</v>
      </c>
      <c r="J131">
        <v>3.462338924407959</v>
      </c>
      <c r="K131">
        <v>0.3154158890247345</v>
      </c>
      <c r="L131">
        <v>575.99997520446777</v>
      </c>
    </row>
    <row r="132" spans="1:12" x14ac:dyDescent="0.3">
      <c r="A132" s="1" t="s">
        <v>566</v>
      </c>
      <c r="B132">
        <v>0</v>
      </c>
      <c r="C132">
        <v>7.4132890701293954</v>
      </c>
      <c r="D132">
        <v>0.1068141981959343</v>
      </c>
      <c r="E132">
        <v>3.4000001847743988E-2</v>
      </c>
      <c r="F132" t="s">
        <v>371</v>
      </c>
      <c r="G132">
        <v>0</v>
      </c>
      <c r="H132">
        <v>3.9300001226365566E-3</v>
      </c>
      <c r="I132">
        <v>160</v>
      </c>
      <c r="J132">
        <v>29.65315055847168</v>
      </c>
      <c r="K132">
        <v>0.42725661396980291</v>
      </c>
      <c r="L132">
        <v>0</v>
      </c>
    </row>
    <row r="133" spans="1:12" x14ac:dyDescent="0.3">
      <c r="A133" s="1" t="s">
        <v>567</v>
      </c>
      <c r="B133">
        <v>959.99997854232788</v>
      </c>
      <c r="C133">
        <v>0.52486419677734375</v>
      </c>
      <c r="D133">
        <v>8.5137158632278442E-2</v>
      </c>
      <c r="E133">
        <v>0.15700000524520871</v>
      </c>
      <c r="F133" t="s">
        <v>371</v>
      </c>
      <c r="G133">
        <v>0</v>
      </c>
      <c r="H133">
        <v>3.9300001226365566E-3</v>
      </c>
      <c r="I133">
        <v>160</v>
      </c>
      <c r="J133">
        <v>2.0994570255279541</v>
      </c>
      <c r="K133">
        <v>0.34054860472679138</v>
      </c>
      <c r="L133">
        <v>575.99997520446777</v>
      </c>
    </row>
    <row r="134" spans="1:12" x14ac:dyDescent="0.3">
      <c r="A134" s="1" t="s">
        <v>568</v>
      </c>
      <c r="B134">
        <v>589.9999737739563</v>
      </c>
      <c r="C134">
        <v>0.52399998903274536</v>
      </c>
      <c r="D134">
        <v>9.1011941432952881E-2</v>
      </c>
      <c r="E134">
        <v>0.16099999845027921</v>
      </c>
      <c r="F134" t="s">
        <v>371</v>
      </c>
      <c r="G134">
        <v>35</v>
      </c>
      <c r="H134">
        <v>3.9300001226365566E-3</v>
      </c>
      <c r="I134">
        <v>180</v>
      </c>
      <c r="J134">
        <v>2.095999956130981</v>
      </c>
      <c r="K134">
        <v>0.36404779553413391</v>
      </c>
      <c r="L134">
        <v>589.9999737739563</v>
      </c>
    </row>
    <row r="135" spans="1:12" x14ac:dyDescent="0.3">
      <c r="A135" s="1" t="s">
        <v>569</v>
      </c>
      <c r="B135">
        <v>9.1999999999999993</v>
      </c>
      <c r="C135">
        <v>9.4899999999999998E-2</v>
      </c>
      <c r="D135">
        <v>0.38</v>
      </c>
      <c r="E135">
        <v>0.74</v>
      </c>
      <c r="F135" t="s">
        <v>372</v>
      </c>
      <c r="G135">
        <v>305</v>
      </c>
      <c r="H135">
        <v>4.0299999999999997E-3</v>
      </c>
    </row>
    <row r="136" spans="1:12" x14ac:dyDescent="0.3">
      <c r="A136" s="1" t="s">
        <v>570</v>
      </c>
      <c r="B136">
        <v>0</v>
      </c>
      <c r="C136">
        <v>4.6134557723999023</v>
      </c>
      <c r="D136">
        <v>0.10649999976158139</v>
      </c>
      <c r="E136">
        <v>4.3999999761581421E-2</v>
      </c>
      <c r="F136" t="s">
        <v>371</v>
      </c>
      <c r="G136">
        <v>0</v>
      </c>
      <c r="H136">
        <v>3.9300001226365566E-3</v>
      </c>
      <c r="I136">
        <v>160</v>
      </c>
      <c r="J136">
        <v>18.45381927490234</v>
      </c>
      <c r="K136">
        <v>0.42599990963935852</v>
      </c>
      <c r="L136">
        <v>0</v>
      </c>
    </row>
    <row r="137" spans="1:12" x14ac:dyDescent="0.3">
      <c r="A137" s="1" t="s">
        <v>571</v>
      </c>
      <c r="B137">
        <v>610.00001430511475</v>
      </c>
      <c r="C137">
        <v>0.2070000022649765</v>
      </c>
      <c r="D137">
        <v>6.9115042686462402E-2</v>
      </c>
      <c r="E137">
        <v>0.30000001192092901</v>
      </c>
      <c r="F137" t="s">
        <v>371</v>
      </c>
      <c r="G137">
        <v>150</v>
      </c>
      <c r="H137">
        <v>4.029999952763319E-3</v>
      </c>
      <c r="I137">
        <v>250</v>
      </c>
      <c r="J137">
        <v>0.82810002565383911</v>
      </c>
      <c r="K137">
        <v>0.276460200548172</v>
      </c>
      <c r="L137">
        <v>238.9000058174133</v>
      </c>
    </row>
    <row r="138" spans="1:12" x14ac:dyDescent="0.3">
      <c r="A138" s="1" t="s">
        <v>572</v>
      </c>
      <c r="B138">
        <v>0</v>
      </c>
      <c r="C138">
        <v>12.118680000305179</v>
      </c>
      <c r="D138">
        <v>0.1077565997838974</v>
      </c>
      <c r="E138">
        <v>2.500000037252903E-2</v>
      </c>
      <c r="F138" t="s">
        <v>371</v>
      </c>
      <c r="G138">
        <v>0</v>
      </c>
      <c r="H138">
        <v>3.9300001226365566E-3</v>
      </c>
      <c r="I138">
        <v>160</v>
      </c>
      <c r="J138">
        <v>48.474720001220703</v>
      </c>
      <c r="K138">
        <v>0.43102648854255682</v>
      </c>
      <c r="L13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46"/>
  <sheetViews>
    <sheetView workbookViewId="0"/>
  </sheetViews>
  <sheetFormatPr defaultRowHeight="14.4" x14ac:dyDescent="0.3"/>
  <sheetData>
    <row r="1" spans="1:22" x14ac:dyDescent="0.3">
      <c r="B1" s="1" t="s">
        <v>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380</v>
      </c>
      <c r="I1" s="1" t="s">
        <v>381</v>
      </c>
      <c r="J1" s="1" t="s">
        <v>573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387</v>
      </c>
      <c r="U1" s="1" t="s">
        <v>386</v>
      </c>
      <c r="V1" s="1" t="s">
        <v>389</v>
      </c>
    </row>
    <row r="2" spans="1:22" x14ac:dyDescent="0.3">
      <c r="A2" s="1" t="s">
        <v>574</v>
      </c>
      <c r="B2">
        <v>0.40000000596046448</v>
      </c>
      <c r="C2">
        <v>20</v>
      </c>
      <c r="D2">
        <v>0.40000000596046448</v>
      </c>
      <c r="E2">
        <v>4</v>
      </c>
      <c r="F2">
        <v>1.049999952316284</v>
      </c>
      <c r="G2">
        <v>0.43000000715255737</v>
      </c>
      <c r="H2">
        <v>0.30000001192092901</v>
      </c>
      <c r="I2">
        <v>150</v>
      </c>
      <c r="J2" t="s">
        <v>718</v>
      </c>
      <c r="K2">
        <v>3</v>
      </c>
      <c r="L2">
        <v>0</v>
      </c>
      <c r="M2">
        <v>100</v>
      </c>
      <c r="N2">
        <v>0</v>
      </c>
      <c r="O2">
        <v>0.89999997615814209</v>
      </c>
    </row>
    <row r="3" spans="1:22" x14ac:dyDescent="0.3">
      <c r="A3" s="1" t="s">
        <v>575</v>
      </c>
      <c r="B3">
        <v>0.40000000596046448</v>
      </c>
      <c r="C3">
        <v>20</v>
      </c>
      <c r="D3">
        <v>0.40000000596046448</v>
      </c>
      <c r="E3">
        <v>4.1599998474121094</v>
      </c>
      <c r="F3">
        <v>1.049999952316284</v>
      </c>
      <c r="G3">
        <v>0.43000000715255737</v>
      </c>
      <c r="H3">
        <v>0.30000001192092901</v>
      </c>
      <c r="I3">
        <v>150</v>
      </c>
      <c r="J3" t="s">
        <v>718</v>
      </c>
      <c r="K3">
        <v>3</v>
      </c>
      <c r="L3">
        <v>0</v>
      </c>
      <c r="M3">
        <v>100</v>
      </c>
      <c r="N3">
        <v>0</v>
      </c>
      <c r="O3">
        <v>0.89999997615814209</v>
      </c>
    </row>
    <row r="4" spans="1:22" x14ac:dyDescent="0.3">
      <c r="A4" s="1" t="s">
        <v>576</v>
      </c>
      <c r="B4">
        <v>0.62999999523162842</v>
      </c>
      <c r="C4">
        <v>20</v>
      </c>
      <c r="D4">
        <v>0.40000000596046448</v>
      </c>
      <c r="E4">
        <v>4.0399999618530273</v>
      </c>
      <c r="F4">
        <v>0.76269835233688354</v>
      </c>
      <c r="G4">
        <v>0.5559999942779541</v>
      </c>
      <c r="H4">
        <v>0.30000001192092901</v>
      </c>
      <c r="I4">
        <v>150</v>
      </c>
      <c r="J4" t="s">
        <v>718</v>
      </c>
      <c r="K4">
        <v>3</v>
      </c>
      <c r="L4">
        <v>0</v>
      </c>
      <c r="M4">
        <v>100</v>
      </c>
      <c r="N4">
        <v>0</v>
      </c>
      <c r="O4">
        <v>0.89999997615814209</v>
      </c>
    </row>
    <row r="5" spans="1:22" x14ac:dyDescent="0.3">
      <c r="A5" s="1" t="s">
        <v>577</v>
      </c>
      <c r="B5">
        <v>0.62999999523162842</v>
      </c>
      <c r="C5">
        <v>20</v>
      </c>
      <c r="D5">
        <v>0.40000000596046448</v>
      </c>
      <c r="E5">
        <v>4</v>
      </c>
      <c r="F5">
        <v>0.83936506509780884</v>
      </c>
      <c r="G5">
        <v>0.54199999570846558</v>
      </c>
      <c r="H5">
        <v>0.30000001192092901</v>
      </c>
      <c r="I5">
        <v>150</v>
      </c>
      <c r="J5" t="s">
        <v>718</v>
      </c>
      <c r="K5">
        <v>3</v>
      </c>
      <c r="L5">
        <v>0</v>
      </c>
      <c r="M5">
        <v>100</v>
      </c>
      <c r="N5">
        <v>0</v>
      </c>
      <c r="O5">
        <v>0.89999997615814209</v>
      </c>
    </row>
    <row r="6" spans="1:22" x14ac:dyDescent="0.3">
      <c r="A6" s="1" t="s">
        <v>578</v>
      </c>
      <c r="B6">
        <v>0.62999999523162842</v>
      </c>
      <c r="C6">
        <v>20</v>
      </c>
      <c r="D6">
        <v>0.40000000596046448</v>
      </c>
      <c r="E6">
        <v>4</v>
      </c>
      <c r="F6">
        <v>0.85714292526245117</v>
      </c>
      <c r="G6">
        <v>0.60000002384185791</v>
      </c>
      <c r="H6">
        <v>0.30000001192092901</v>
      </c>
      <c r="I6">
        <v>150</v>
      </c>
      <c r="J6" t="s">
        <v>718</v>
      </c>
      <c r="K6">
        <v>3</v>
      </c>
      <c r="L6">
        <v>0</v>
      </c>
      <c r="M6">
        <v>100</v>
      </c>
      <c r="N6">
        <v>0</v>
      </c>
      <c r="O6">
        <v>0.89999997615814209</v>
      </c>
    </row>
    <row r="7" spans="1:22" x14ac:dyDescent="0.3">
      <c r="A7" s="1" t="s">
        <v>579</v>
      </c>
      <c r="B7">
        <v>0.62999999523162842</v>
      </c>
      <c r="C7">
        <v>20</v>
      </c>
      <c r="D7">
        <v>0.40000000596046448</v>
      </c>
      <c r="E7">
        <v>4.0999999046325684</v>
      </c>
      <c r="F7">
        <v>0.83063489198684692</v>
      </c>
      <c r="G7">
        <v>0.8190000057220459</v>
      </c>
      <c r="H7">
        <v>0.30000001192092901</v>
      </c>
      <c r="I7">
        <v>150</v>
      </c>
      <c r="J7" t="s">
        <v>718</v>
      </c>
      <c r="K7">
        <v>3</v>
      </c>
      <c r="L7">
        <v>0</v>
      </c>
      <c r="M7">
        <v>100</v>
      </c>
      <c r="N7">
        <v>0</v>
      </c>
      <c r="O7">
        <v>0.89999997615814209</v>
      </c>
    </row>
    <row r="8" spans="1:22" x14ac:dyDescent="0.3">
      <c r="A8" s="1" t="s">
        <v>580</v>
      </c>
      <c r="B8">
        <v>0.40000000596046448</v>
      </c>
      <c r="C8">
        <v>20</v>
      </c>
      <c r="D8">
        <v>0.40000000596046448</v>
      </c>
      <c r="E8">
        <v>3.7400000095367432</v>
      </c>
      <c r="F8">
        <v>1.3500000238418579</v>
      </c>
      <c r="G8">
        <v>0.60000002384185791</v>
      </c>
      <c r="H8">
        <v>0.30000001192092901</v>
      </c>
      <c r="I8">
        <v>150</v>
      </c>
      <c r="J8" t="s">
        <v>718</v>
      </c>
      <c r="K8">
        <v>3</v>
      </c>
      <c r="L8">
        <v>0</v>
      </c>
      <c r="M8">
        <v>100</v>
      </c>
      <c r="N8">
        <v>0</v>
      </c>
      <c r="O8">
        <v>0.89999997615814209</v>
      </c>
    </row>
    <row r="9" spans="1:22" x14ac:dyDescent="0.3">
      <c r="A9" s="1" t="s">
        <v>581</v>
      </c>
      <c r="B9">
        <v>0.40000000596046448</v>
      </c>
      <c r="C9">
        <v>20</v>
      </c>
      <c r="D9">
        <v>0.40000000596046448</v>
      </c>
      <c r="E9">
        <v>3.8250000476837158</v>
      </c>
      <c r="F9">
        <v>1.049999952316284</v>
      </c>
      <c r="G9">
        <v>0.43000000715255737</v>
      </c>
      <c r="H9">
        <v>0.30000001192092901</v>
      </c>
      <c r="I9">
        <v>150</v>
      </c>
      <c r="J9" t="s">
        <v>718</v>
      </c>
      <c r="K9">
        <v>3</v>
      </c>
      <c r="L9">
        <v>0</v>
      </c>
      <c r="M9">
        <v>100</v>
      </c>
      <c r="N9">
        <v>0</v>
      </c>
      <c r="O9">
        <v>0.89999997615814209</v>
      </c>
    </row>
    <row r="10" spans="1:22" x14ac:dyDescent="0.3">
      <c r="A10" s="1" t="s">
        <v>582</v>
      </c>
      <c r="B10">
        <v>0.40000000596046448</v>
      </c>
      <c r="C10">
        <v>20</v>
      </c>
      <c r="D10">
        <v>0.40000000596046448</v>
      </c>
      <c r="E10">
        <v>3.869999885559082</v>
      </c>
      <c r="F10">
        <v>1.049999952316284</v>
      </c>
      <c r="G10">
        <v>0.43000000715255737</v>
      </c>
      <c r="H10">
        <v>0.30000001192092901</v>
      </c>
      <c r="I10">
        <v>150</v>
      </c>
      <c r="J10" t="s">
        <v>718</v>
      </c>
      <c r="K10">
        <v>3</v>
      </c>
      <c r="L10">
        <v>0</v>
      </c>
      <c r="M10">
        <v>100</v>
      </c>
      <c r="N10">
        <v>0</v>
      </c>
      <c r="O10">
        <v>0.89999997615814209</v>
      </c>
    </row>
    <row r="11" spans="1:22" x14ac:dyDescent="0.3">
      <c r="A11" s="1" t="s">
        <v>583</v>
      </c>
      <c r="B11">
        <v>0.40000000596046448</v>
      </c>
      <c r="C11">
        <v>20</v>
      </c>
      <c r="D11">
        <v>0.40000000596046448</v>
      </c>
      <c r="E11">
        <v>3.9800000190734859</v>
      </c>
      <c r="F11">
        <v>1.049999952316284</v>
      </c>
      <c r="G11">
        <v>0.43000000715255737</v>
      </c>
      <c r="H11">
        <v>0.30000001192092901</v>
      </c>
      <c r="I11">
        <v>150</v>
      </c>
      <c r="J11" t="s">
        <v>718</v>
      </c>
      <c r="K11">
        <v>3</v>
      </c>
      <c r="L11">
        <v>0</v>
      </c>
      <c r="M11">
        <v>100</v>
      </c>
      <c r="N11">
        <v>0</v>
      </c>
      <c r="O11">
        <v>0.89999997615814209</v>
      </c>
    </row>
    <row r="12" spans="1:22" x14ac:dyDescent="0.3">
      <c r="A12" s="1" t="s">
        <v>584</v>
      </c>
      <c r="B12">
        <v>0.40000000596046448</v>
      </c>
      <c r="C12">
        <v>20</v>
      </c>
      <c r="D12">
        <v>0.40000000596046448</v>
      </c>
      <c r="E12">
        <v>4</v>
      </c>
      <c r="F12">
        <v>1.049999952316284</v>
      </c>
      <c r="G12">
        <v>0.43000000715255737</v>
      </c>
      <c r="H12">
        <v>0.30000001192092901</v>
      </c>
      <c r="I12">
        <v>150</v>
      </c>
      <c r="J12" t="s">
        <v>718</v>
      </c>
      <c r="K12">
        <v>3</v>
      </c>
      <c r="L12">
        <v>0</v>
      </c>
      <c r="M12">
        <v>100</v>
      </c>
      <c r="N12">
        <v>0</v>
      </c>
      <c r="O12">
        <v>0.89999997615814209</v>
      </c>
    </row>
    <row r="13" spans="1:22" x14ac:dyDescent="0.3">
      <c r="A13" s="1" t="s">
        <v>585</v>
      </c>
      <c r="B13">
        <v>0.80000001192092896</v>
      </c>
      <c r="C13">
        <v>20</v>
      </c>
      <c r="D13">
        <v>0.40000000596046448</v>
      </c>
      <c r="E13">
        <v>4.1999998092651367</v>
      </c>
      <c r="F13">
        <v>0.875</v>
      </c>
      <c r="G13">
        <v>0.80000001192092896</v>
      </c>
      <c r="H13">
        <v>0.30000001192092901</v>
      </c>
      <c r="I13">
        <v>150</v>
      </c>
      <c r="J13" t="s">
        <v>718</v>
      </c>
      <c r="K13">
        <v>3</v>
      </c>
      <c r="L13">
        <v>0</v>
      </c>
      <c r="M13">
        <v>100</v>
      </c>
      <c r="N13">
        <v>0</v>
      </c>
      <c r="O13">
        <v>0.89999997615814209</v>
      </c>
    </row>
    <row r="14" spans="1:22" x14ac:dyDescent="0.3">
      <c r="A14" s="1" t="s">
        <v>586</v>
      </c>
      <c r="B14">
        <v>0.62999999523162842</v>
      </c>
      <c r="C14">
        <v>20</v>
      </c>
      <c r="D14">
        <v>0.40000000596046448</v>
      </c>
      <c r="E14">
        <v>4.0999999046325684</v>
      </c>
      <c r="F14">
        <v>0.85936504602432251</v>
      </c>
      <c r="G14">
        <v>0.58899998664855957</v>
      </c>
      <c r="H14">
        <v>0.30000001192092901</v>
      </c>
      <c r="I14">
        <v>150</v>
      </c>
      <c r="J14" t="s">
        <v>718</v>
      </c>
      <c r="K14">
        <v>3</v>
      </c>
      <c r="L14">
        <v>0</v>
      </c>
      <c r="M14">
        <v>100</v>
      </c>
      <c r="N14">
        <v>0</v>
      </c>
      <c r="O14">
        <v>0.89999997615814209</v>
      </c>
    </row>
    <row r="15" spans="1:22" x14ac:dyDescent="0.3">
      <c r="A15" s="1" t="s">
        <v>587</v>
      </c>
      <c r="B15">
        <v>0.62999999523162842</v>
      </c>
      <c r="C15">
        <v>20</v>
      </c>
      <c r="D15">
        <v>0.40000000596046448</v>
      </c>
      <c r="E15">
        <v>4</v>
      </c>
      <c r="F15">
        <v>0.85714292526245117</v>
      </c>
      <c r="G15">
        <v>0.60000002384185791</v>
      </c>
      <c r="H15">
        <v>0.30000001192092901</v>
      </c>
      <c r="I15">
        <v>150</v>
      </c>
      <c r="J15" t="s">
        <v>718</v>
      </c>
      <c r="K15">
        <v>3</v>
      </c>
      <c r="L15">
        <v>0</v>
      </c>
      <c r="M15">
        <v>100</v>
      </c>
      <c r="N15">
        <v>0</v>
      </c>
      <c r="O15">
        <v>0.89999997615814209</v>
      </c>
    </row>
    <row r="16" spans="1:22" x14ac:dyDescent="0.3">
      <c r="A16" s="1" t="s">
        <v>588</v>
      </c>
      <c r="B16">
        <v>0.62999999523162842</v>
      </c>
      <c r="C16">
        <v>20</v>
      </c>
      <c r="D16">
        <v>0.40000000596046448</v>
      </c>
      <c r="E16">
        <v>4</v>
      </c>
      <c r="F16">
        <v>0.85714292526245117</v>
      </c>
      <c r="G16">
        <v>0.60000002384185791</v>
      </c>
      <c r="H16">
        <v>0.30000001192092901</v>
      </c>
      <c r="I16">
        <v>150</v>
      </c>
      <c r="J16" t="s">
        <v>718</v>
      </c>
      <c r="K16">
        <v>3</v>
      </c>
      <c r="L16">
        <v>0</v>
      </c>
      <c r="M16">
        <v>100</v>
      </c>
      <c r="N16">
        <v>0</v>
      </c>
      <c r="O16">
        <v>0.89999997615814209</v>
      </c>
    </row>
    <row r="17" spans="1:22" x14ac:dyDescent="0.3">
      <c r="A17" s="1" t="s">
        <v>589</v>
      </c>
      <c r="B17">
        <v>0.62999999523162842</v>
      </c>
      <c r="C17">
        <v>20</v>
      </c>
      <c r="D17">
        <v>0.40000000596046448</v>
      </c>
      <c r="E17">
        <v>4.0999999046325684</v>
      </c>
      <c r="F17">
        <v>0.85714292526245117</v>
      </c>
      <c r="G17">
        <v>0.60000002384185791</v>
      </c>
      <c r="H17">
        <v>0.30000001192092901</v>
      </c>
      <c r="I17">
        <v>150</v>
      </c>
      <c r="J17" t="s">
        <v>718</v>
      </c>
      <c r="K17">
        <v>3</v>
      </c>
      <c r="L17">
        <v>0</v>
      </c>
      <c r="M17">
        <v>100</v>
      </c>
      <c r="N17">
        <v>0</v>
      </c>
      <c r="O17">
        <v>0.89999997615814209</v>
      </c>
    </row>
    <row r="18" spans="1:22" x14ac:dyDescent="0.3">
      <c r="A18" s="1" t="s">
        <v>590</v>
      </c>
      <c r="B18">
        <v>0.62999999523162842</v>
      </c>
      <c r="C18">
        <v>20</v>
      </c>
      <c r="D18">
        <v>0.40000000596046448</v>
      </c>
      <c r="E18">
        <v>3.9000000953674321</v>
      </c>
      <c r="F18">
        <v>0.70999997854232788</v>
      </c>
      <c r="G18">
        <v>0.56199997663497925</v>
      </c>
      <c r="H18">
        <v>0.30000001192092901</v>
      </c>
      <c r="I18">
        <v>150</v>
      </c>
      <c r="J18" t="s">
        <v>718</v>
      </c>
      <c r="K18">
        <v>3</v>
      </c>
      <c r="L18">
        <v>0</v>
      </c>
      <c r="M18">
        <v>100</v>
      </c>
      <c r="N18">
        <v>0</v>
      </c>
      <c r="O18">
        <v>0.89999997615814209</v>
      </c>
    </row>
    <row r="19" spans="1:22" x14ac:dyDescent="0.3">
      <c r="A19" s="1" t="s">
        <v>591</v>
      </c>
      <c r="B19">
        <v>0.31499999761581421</v>
      </c>
      <c r="C19">
        <v>20</v>
      </c>
      <c r="D19">
        <v>0.40000000596046448</v>
      </c>
      <c r="E19">
        <v>3.8900001049041748</v>
      </c>
      <c r="F19">
        <v>0.9841269850730896</v>
      </c>
      <c r="G19">
        <v>0.34999999403953552</v>
      </c>
      <c r="H19">
        <v>0.30000001192092901</v>
      </c>
      <c r="I19">
        <v>150</v>
      </c>
      <c r="J19" t="s">
        <v>718</v>
      </c>
      <c r="K19">
        <v>3</v>
      </c>
      <c r="L19">
        <v>0</v>
      </c>
      <c r="M19">
        <v>100</v>
      </c>
      <c r="N19">
        <v>0</v>
      </c>
      <c r="O19">
        <v>0.89999997615814209</v>
      </c>
    </row>
    <row r="20" spans="1:22" x14ac:dyDescent="0.3">
      <c r="A20" s="1" t="s">
        <v>592</v>
      </c>
      <c r="B20">
        <v>0.40000000596046448</v>
      </c>
      <c r="C20">
        <v>20</v>
      </c>
      <c r="D20">
        <v>0.40000000596046448</v>
      </c>
      <c r="E20">
        <v>3.7999999523162842</v>
      </c>
      <c r="F20">
        <v>1.3500000238418579</v>
      </c>
      <c r="G20">
        <v>0.60000002384185791</v>
      </c>
      <c r="H20">
        <v>0.30000001192092901</v>
      </c>
      <c r="I20">
        <v>150</v>
      </c>
      <c r="J20" t="s">
        <v>718</v>
      </c>
      <c r="K20">
        <v>3</v>
      </c>
      <c r="L20">
        <v>0</v>
      </c>
      <c r="M20">
        <v>100</v>
      </c>
      <c r="N20">
        <v>0</v>
      </c>
      <c r="O20">
        <v>0.89999997615814209</v>
      </c>
    </row>
    <row r="21" spans="1:22" x14ac:dyDescent="0.3">
      <c r="A21" s="1" t="s">
        <v>593</v>
      </c>
      <c r="B21">
        <v>0.62999999523162842</v>
      </c>
      <c r="C21">
        <v>20</v>
      </c>
      <c r="D21">
        <v>0.40000000596046448</v>
      </c>
      <c r="E21">
        <v>4.25</v>
      </c>
      <c r="F21">
        <v>0.85714292526245117</v>
      </c>
      <c r="G21">
        <v>0.60000002384185791</v>
      </c>
      <c r="H21">
        <v>0.30000001192092901</v>
      </c>
      <c r="I21">
        <v>150</v>
      </c>
      <c r="J21" t="s">
        <v>718</v>
      </c>
      <c r="K21">
        <v>3</v>
      </c>
      <c r="L21">
        <v>0</v>
      </c>
      <c r="M21">
        <v>100</v>
      </c>
      <c r="N21">
        <v>0</v>
      </c>
      <c r="O21">
        <v>0.89999997615814209</v>
      </c>
    </row>
    <row r="22" spans="1:22" x14ac:dyDescent="0.3">
      <c r="A22" s="1" t="s">
        <v>594</v>
      </c>
      <c r="B22">
        <v>0.62999999523162842</v>
      </c>
      <c r="C22">
        <v>20</v>
      </c>
      <c r="D22">
        <v>0.40000000596046448</v>
      </c>
      <c r="E22">
        <v>4</v>
      </c>
      <c r="F22">
        <v>0.85714292526245117</v>
      </c>
      <c r="G22">
        <v>0.60000002384185791</v>
      </c>
      <c r="H22">
        <v>0.30000001192092901</v>
      </c>
      <c r="I22">
        <v>150</v>
      </c>
      <c r="J22" t="s">
        <v>718</v>
      </c>
      <c r="K22">
        <v>3</v>
      </c>
      <c r="L22">
        <v>0</v>
      </c>
      <c r="M22">
        <v>100</v>
      </c>
      <c r="N22">
        <v>0</v>
      </c>
      <c r="O22">
        <v>0.89999997615814209</v>
      </c>
    </row>
    <row r="23" spans="1:22" x14ac:dyDescent="0.3">
      <c r="A23" s="1" t="s">
        <v>595</v>
      </c>
      <c r="B23">
        <v>0.40000000596046448</v>
      </c>
      <c r="C23">
        <v>20</v>
      </c>
      <c r="D23">
        <v>0.40000000596046448</v>
      </c>
      <c r="E23">
        <v>4.1399998664855957</v>
      </c>
      <c r="F23">
        <v>1.049999952316284</v>
      </c>
      <c r="G23">
        <v>0.43000000715255737</v>
      </c>
      <c r="H23">
        <v>0.30000001192092901</v>
      </c>
      <c r="I23">
        <v>150</v>
      </c>
      <c r="J23" t="s">
        <v>718</v>
      </c>
      <c r="K23">
        <v>3</v>
      </c>
      <c r="L23">
        <v>0</v>
      </c>
      <c r="M23">
        <v>100</v>
      </c>
      <c r="N23">
        <v>0</v>
      </c>
      <c r="O23">
        <v>0.89999997615814209</v>
      </c>
    </row>
    <row r="24" spans="1:22" x14ac:dyDescent="0.3">
      <c r="A24" s="1" t="s">
        <v>596</v>
      </c>
      <c r="B24">
        <v>0.62999999523162842</v>
      </c>
      <c r="C24">
        <v>20</v>
      </c>
      <c r="D24">
        <v>0.40000000596046448</v>
      </c>
      <c r="E24">
        <v>4.1999998092651367</v>
      </c>
      <c r="F24">
        <v>0.85714292526245117</v>
      </c>
      <c r="G24">
        <v>0.60000002384185791</v>
      </c>
      <c r="H24">
        <v>0.30000001192092901</v>
      </c>
      <c r="I24">
        <v>150</v>
      </c>
      <c r="J24" t="s">
        <v>718</v>
      </c>
      <c r="K24">
        <v>3</v>
      </c>
      <c r="L24">
        <v>0</v>
      </c>
      <c r="M24">
        <v>100</v>
      </c>
      <c r="N24">
        <v>0</v>
      </c>
      <c r="O24">
        <v>0.89999997615814209</v>
      </c>
    </row>
    <row r="25" spans="1:22" x14ac:dyDescent="0.3">
      <c r="A25" s="1" t="s">
        <v>597</v>
      </c>
      <c r="B25">
        <v>0.51499998569488525</v>
      </c>
      <c r="C25">
        <v>20</v>
      </c>
      <c r="D25">
        <v>0.40000000596046448</v>
      </c>
      <c r="E25">
        <v>4.0999999046325684</v>
      </c>
      <c r="F25">
        <v>0.93203884363174438</v>
      </c>
      <c r="G25">
        <v>0.51499998569488525</v>
      </c>
      <c r="H25">
        <v>0.30000001192092901</v>
      </c>
      <c r="I25">
        <v>150</v>
      </c>
      <c r="J25" t="s">
        <v>718</v>
      </c>
      <c r="K25">
        <v>3</v>
      </c>
      <c r="L25">
        <v>0</v>
      </c>
      <c r="M25">
        <v>100</v>
      </c>
      <c r="N25">
        <v>0</v>
      </c>
      <c r="O25">
        <v>0.89999997615814209</v>
      </c>
    </row>
    <row r="26" spans="1:22" x14ac:dyDescent="0.3">
      <c r="A26" s="1" t="s">
        <v>598</v>
      </c>
      <c r="B26">
        <v>0.62999999523162842</v>
      </c>
      <c r="C26">
        <v>20</v>
      </c>
      <c r="D26">
        <v>0.40000000596046448</v>
      </c>
      <c r="E26">
        <v>4.1100001335144043</v>
      </c>
      <c r="F26">
        <v>0.85714292526245117</v>
      </c>
      <c r="G26">
        <v>0.60000002384185791</v>
      </c>
      <c r="H26">
        <v>0.30000001192092901</v>
      </c>
      <c r="I26">
        <v>150</v>
      </c>
      <c r="J26" t="s">
        <v>718</v>
      </c>
      <c r="K26">
        <v>3</v>
      </c>
      <c r="L26">
        <v>0</v>
      </c>
      <c r="M26">
        <v>100</v>
      </c>
      <c r="N26">
        <v>0</v>
      </c>
      <c r="O26">
        <v>0.89999997615814209</v>
      </c>
    </row>
    <row r="27" spans="1:22" x14ac:dyDescent="0.3">
      <c r="A27" s="1" t="s">
        <v>599</v>
      </c>
      <c r="B27">
        <v>160</v>
      </c>
      <c r="C27">
        <v>380</v>
      </c>
      <c r="D27">
        <v>110</v>
      </c>
      <c r="E27">
        <v>12.2</v>
      </c>
      <c r="F27">
        <v>0.25</v>
      </c>
      <c r="G27">
        <v>60</v>
      </c>
      <c r="H27">
        <v>0.06</v>
      </c>
      <c r="I27">
        <v>0</v>
      </c>
      <c r="J27" t="s">
        <v>719</v>
      </c>
      <c r="P27" t="s">
        <v>724</v>
      </c>
      <c r="Q27">
        <v>0</v>
      </c>
      <c r="R27">
        <v>-9</v>
      </c>
      <c r="S27">
        <v>9</v>
      </c>
      <c r="T27">
        <v>0</v>
      </c>
      <c r="U27">
        <v>1.5</v>
      </c>
      <c r="V27" t="b">
        <v>0</v>
      </c>
    </row>
    <row r="28" spans="1:22" x14ac:dyDescent="0.3">
      <c r="A28" s="1" t="s">
        <v>600</v>
      </c>
      <c r="B28">
        <v>0.62999999523162842</v>
      </c>
      <c r="C28">
        <v>20</v>
      </c>
      <c r="D28">
        <v>0.40000000596046448</v>
      </c>
      <c r="E28">
        <v>4</v>
      </c>
      <c r="F28">
        <v>0.85714292526245117</v>
      </c>
      <c r="G28">
        <v>0.60000002384185791</v>
      </c>
      <c r="H28">
        <v>0.30000001192092901</v>
      </c>
      <c r="I28">
        <v>150</v>
      </c>
      <c r="J28" t="s">
        <v>718</v>
      </c>
      <c r="K28">
        <v>3</v>
      </c>
      <c r="L28">
        <v>0</v>
      </c>
      <c r="M28">
        <v>100</v>
      </c>
      <c r="N28">
        <v>0</v>
      </c>
      <c r="O28">
        <v>0.89999997615814209</v>
      </c>
    </row>
    <row r="29" spans="1:22" x14ac:dyDescent="0.3">
      <c r="A29" s="1" t="s">
        <v>601</v>
      </c>
      <c r="B29">
        <v>0.40000000596046448</v>
      </c>
      <c r="C29">
        <v>20</v>
      </c>
      <c r="D29">
        <v>0.40000000596046448</v>
      </c>
      <c r="E29">
        <v>4.0100002288818359</v>
      </c>
      <c r="F29">
        <v>1.049999952316284</v>
      </c>
      <c r="G29">
        <v>0.43000000715255737</v>
      </c>
      <c r="H29">
        <v>0.30000001192092901</v>
      </c>
      <c r="I29">
        <v>150</v>
      </c>
      <c r="J29" t="s">
        <v>718</v>
      </c>
      <c r="K29">
        <v>3</v>
      </c>
      <c r="L29">
        <v>0</v>
      </c>
      <c r="M29">
        <v>100</v>
      </c>
      <c r="N29">
        <v>0</v>
      </c>
      <c r="O29">
        <v>0.89999997615814209</v>
      </c>
    </row>
    <row r="30" spans="1:22" x14ac:dyDescent="0.3">
      <c r="A30" s="1" t="s">
        <v>602</v>
      </c>
      <c r="B30">
        <v>0.62999999523162842</v>
      </c>
      <c r="C30">
        <v>20</v>
      </c>
      <c r="D30">
        <v>0.40000000596046448</v>
      </c>
      <c r="E30">
        <v>4.1999998092651367</v>
      </c>
      <c r="F30">
        <v>0.85714292526245117</v>
      </c>
      <c r="G30">
        <v>0.60000002384185791</v>
      </c>
      <c r="H30">
        <v>0.30000001192092901</v>
      </c>
      <c r="I30">
        <v>150</v>
      </c>
      <c r="J30" t="s">
        <v>718</v>
      </c>
      <c r="K30">
        <v>3</v>
      </c>
      <c r="L30">
        <v>0</v>
      </c>
      <c r="M30">
        <v>100</v>
      </c>
      <c r="N30">
        <v>0</v>
      </c>
      <c r="O30">
        <v>0.89999997615814209</v>
      </c>
    </row>
    <row r="31" spans="1:22" x14ac:dyDescent="0.3">
      <c r="A31" s="1" t="s">
        <v>603</v>
      </c>
      <c r="B31">
        <v>0.62999999523162842</v>
      </c>
      <c r="C31">
        <v>20</v>
      </c>
      <c r="D31">
        <v>0.40000000596046448</v>
      </c>
      <c r="E31">
        <v>4.1999998092651367</v>
      </c>
      <c r="F31">
        <v>0.85714292526245117</v>
      </c>
      <c r="G31">
        <v>0.60000002384185791</v>
      </c>
      <c r="H31">
        <v>0.30000001192092901</v>
      </c>
      <c r="I31">
        <v>150</v>
      </c>
      <c r="J31" t="s">
        <v>718</v>
      </c>
      <c r="K31">
        <v>3</v>
      </c>
      <c r="L31">
        <v>0</v>
      </c>
      <c r="M31">
        <v>100</v>
      </c>
      <c r="N31">
        <v>0</v>
      </c>
      <c r="O31">
        <v>0.89999997615814209</v>
      </c>
    </row>
    <row r="32" spans="1:22" x14ac:dyDescent="0.3">
      <c r="A32" s="1" t="s">
        <v>604</v>
      </c>
      <c r="B32">
        <v>0.51499998569488525</v>
      </c>
      <c r="C32">
        <v>20</v>
      </c>
      <c r="D32">
        <v>0.40000000596046448</v>
      </c>
      <c r="E32">
        <v>4</v>
      </c>
      <c r="F32">
        <v>0.93203884363174438</v>
      </c>
      <c r="G32">
        <v>0.51499998569488525</v>
      </c>
      <c r="H32">
        <v>0.30000001192092901</v>
      </c>
      <c r="I32">
        <v>150</v>
      </c>
      <c r="J32" t="s">
        <v>718</v>
      </c>
      <c r="K32">
        <v>3</v>
      </c>
      <c r="L32">
        <v>0</v>
      </c>
      <c r="M32">
        <v>100</v>
      </c>
      <c r="N32">
        <v>0</v>
      </c>
      <c r="O32">
        <v>0.89999997615814209</v>
      </c>
    </row>
    <row r="33" spans="1:15" x14ac:dyDescent="0.3">
      <c r="A33" s="1" t="s">
        <v>605</v>
      </c>
      <c r="B33">
        <v>0.62999999523162842</v>
      </c>
      <c r="C33">
        <v>20</v>
      </c>
      <c r="D33">
        <v>0.40000000596046448</v>
      </c>
      <c r="E33">
        <v>4</v>
      </c>
      <c r="F33">
        <v>0.85714292526245117</v>
      </c>
      <c r="G33">
        <v>0.60000002384185791</v>
      </c>
      <c r="H33">
        <v>0.30000001192092901</v>
      </c>
      <c r="I33">
        <v>150</v>
      </c>
      <c r="J33" t="s">
        <v>718</v>
      </c>
      <c r="K33">
        <v>3</v>
      </c>
      <c r="L33">
        <v>0</v>
      </c>
      <c r="M33">
        <v>100</v>
      </c>
      <c r="N33">
        <v>0</v>
      </c>
      <c r="O33">
        <v>0.89999997615814209</v>
      </c>
    </row>
    <row r="34" spans="1:15" x14ac:dyDescent="0.3">
      <c r="A34" s="1" t="s">
        <v>606</v>
      </c>
      <c r="B34">
        <v>0.40000000596046448</v>
      </c>
      <c r="C34">
        <v>20</v>
      </c>
      <c r="D34">
        <v>0.40000000596046448</v>
      </c>
      <c r="E34">
        <v>3.8499999046325679</v>
      </c>
      <c r="F34">
        <v>1.049999952316284</v>
      </c>
      <c r="G34">
        <v>0.43000000715255737</v>
      </c>
      <c r="H34">
        <v>0.30000001192092901</v>
      </c>
      <c r="I34">
        <v>150</v>
      </c>
      <c r="J34" t="s">
        <v>718</v>
      </c>
      <c r="K34">
        <v>3</v>
      </c>
      <c r="L34">
        <v>0</v>
      </c>
      <c r="M34">
        <v>100</v>
      </c>
      <c r="N34">
        <v>0</v>
      </c>
      <c r="O34">
        <v>0.89999997615814209</v>
      </c>
    </row>
    <row r="35" spans="1:15" x14ac:dyDescent="0.3">
      <c r="A35" s="1" t="s">
        <v>607</v>
      </c>
      <c r="B35">
        <v>0.40000000596046448</v>
      </c>
      <c r="C35">
        <v>20</v>
      </c>
      <c r="D35">
        <v>0.40000000596046448</v>
      </c>
      <c r="E35">
        <v>3.7999999523162842</v>
      </c>
      <c r="F35">
        <v>1.049999952316284</v>
      </c>
      <c r="G35">
        <v>0.43000000715255737</v>
      </c>
      <c r="H35">
        <v>0.30000001192092901</v>
      </c>
      <c r="I35">
        <v>150</v>
      </c>
      <c r="J35" t="s">
        <v>718</v>
      </c>
      <c r="K35">
        <v>3</v>
      </c>
      <c r="L35">
        <v>0</v>
      </c>
      <c r="M35">
        <v>100</v>
      </c>
      <c r="N35">
        <v>0</v>
      </c>
      <c r="O35">
        <v>0.89999997615814209</v>
      </c>
    </row>
    <row r="36" spans="1:15" x14ac:dyDescent="0.3">
      <c r="A36" s="1" t="s">
        <v>608</v>
      </c>
      <c r="B36">
        <v>0.62999999523162842</v>
      </c>
      <c r="C36">
        <v>20</v>
      </c>
      <c r="D36">
        <v>0.40000000596046448</v>
      </c>
      <c r="E36">
        <v>3.7000000476837158</v>
      </c>
      <c r="F36">
        <v>0.85714292526245117</v>
      </c>
      <c r="G36">
        <v>0.60000002384185791</v>
      </c>
      <c r="H36">
        <v>0.30000001192092901</v>
      </c>
      <c r="I36">
        <v>150</v>
      </c>
      <c r="J36" t="s">
        <v>718</v>
      </c>
      <c r="K36">
        <v>3</v>
      </c>
      <c r="L36">
        <v>0</v>
      </c>
      <c r="M36">
        <v>100</v>
      </c>
      <c r="N36">
        <v>0</v>
      </c>
      <c r="O36">
        <v>0.89999997615814209</v>
      </c>
    </row>
    <row r="37" spans="1:15" x14ac:dyDescent="0.3">
      <c r="A37" s="1" t="s">
        <v>609</v>
      </c>
      <c r="B37">
        <v>0.31499999761581421</v>
      </c>
      <c r="C37">
        <v>20</v>
      </c>
      <c r="D37">
        <v>0.40000000596046448</v>
      </c>
      <c r="E37">
        <v>3.9500000476837158</v>
      </c>
      <c r="F37">
        <v>0.9841269850730896</v>
      </c>
      <c r="G37">
        <v>0.34999999403953552</v>
      </c>
      <c r="H37">
        <v>0.30000001192092901</v>
      </c>
      <c r="I37">
        <v>150</v>
      </c>
      <c r="J37" t="s">
        <v>718</v>
      </c>
      <c r="K37">
        <v>3</v>
      </c>
      <c r="L37">
        <v>0</v>
      </c>
      <c r="M37">
        <v>100</v>
      </c>
      <c r="N37">
        <v>0</v>
      </c>
      <c r="O37">
        <v>0.89999997615814209</v>
      </c>
    </row>
    <row r="38" spans="1:15" x14ac:dyDescent="0.3">
      <c r="A38" s="1" t="s">
        <v>610</v>
      </c>
      <c r="B38">
        <v>0.40000000596046448</v>
      </c>
      <c r="C38">
        <v>20</v>
      </c>
      <c r="D38">
        <v>0.40000000596046448</v>
      </c>
      <c r="E38">
        <v>4.25</v>
      </c>
      <c r="F38">
        <v>1.049999952316284</v>
      </c>
      <c r="G38">
        <v>0.43000000715255737</v>
      </c>
      <c r="H38">
        <v>0.30000001192092901</v>
      </c>
      <c r="I38">
        <v>150</v>
      </c>
      <c r="J38" t="s">
        <v>718</v>
      </c>
      <c r="K38">
        <v>3</v>
      </c>
      <c r="L38">
        <v>0</v>
      </c>
      <c r="M38">
        <v>100</v>
      </c>
      <c r="N38">
        <v>0</v>
      </c>
      <c r="O38">
        <v>0.89999997615814209</v>
      </c>
    </row>
    <row r="39" spans="1:15" x14ac:dyDescent="0.3">
      <c r="A39" s="1" t="s">
        <v>611</v>
      </c>
      <c r="B39">
        <v>0.62999999523162842</v>
      </c>
      <c r="C39">
        <v>20</v>
      </c>
      <c r="D39">
        <v>0.40000000596046448</v>
      </c>
      <c r="E39">
        <v>4.0500001907348633</v>
      </c>
      <c r="F39">
        <v>0.85714292526245117</v>
      </c>
      <c r="G39">
        <v>0.60000002384185791</v>
      </c>
      <c r="H39">
        <v>0.30000001192092901</v>
      </c>
      <c r="I39">
        <v>150</v>
      </c>
      <c r="J39" t="s">
        <v>718</v>
      </c>
      <c r="K39">
        <v>3</v>
      </c>
      <c r="L39">
        <v>0</v>
      </c>
      <c r="M39">
        <v>100</v>
      </c>
      <c r="N39">
        <v>0</v>
      </c>
      <c r="O39">
        <v>0.89999997615814209</v>
      </c>
    </row>
    <row r="40" spans="1:15" x14ac:dyDescent="0.3">
      <c r="A40" s="1" t="s">
        <v>612</v>
      </c>
      <c r="B40">
        <v>0.40000000596046448</v>
      </c>
      <c r="C40">
        <v>20</v>
      </c>
      <c r="D40">
        <v>0.40000000596046448</v>
      </c>
      <c r="E40">
        <v>3.809999942779541</v>
      </c>
      <c r="F40">
        <v>0.75125002861022949</v>
      </c>
      <c r="G40">
        <v>0.43000000715255737</v>
      </c>
      <c r="H40">
        <v>0.30000001192092901</v>
      </c>
      <c r="I40">
        <v>150</v>
      </c>
      <c r="J40" t="s">
        <v>718</v>
      </c>
      <c r="K40">
        <v>3</v>
      </c>
      <c r="L40">
        <v>0</v>
      </c>
      <c r="M40">
        <v>100</v>
      </c>
      <c r="N40">
        <v>0</v>
      </c>
      <c r="O40">
        <v>0.89999997615814209</v>
      </c>
    </row>
    <row r="41" spans="1:15" x14ac:dyDescent="0.3">
      <c r="A41" s="1" t="s">
        <v>613</v>
      </c>
      <c r="B41">
        <v>0.62999999523162842</v>
      </c>
      <c r="C41">
        <v>20</v>
      </c>
      <c r="D41">
        <v>0.40000000596046448</v>
      </c>
      <c r="E41">
        <v>4.1500000953674316</v>
      </c>
      <c r="F41">
        <v>0.85714292526245117</v>
      </c>
      <c r="G41">
        <v>0.60000002384185791</v>
      </c>
      <c r="H41">
        <v>0.30000001192092901</v>
      </c>
      <c r="I41">
        <v>150</v>
      </c>
      <c r="J41" t="s">
        <v>718</v>
      </c>
      <c r="K41">
        <v>3</v>
      </c>
      <c r="L41">
        <v>0</v>
      </c>
      <c r="M41">
        <v>100</v>
      </c>
      <c r="N41">
        <v>0</v>
      </c>
      <c r="O41">
        <v>0.89999997615814209</v>
      </c>
    </row>
    <row r="42" spans="1:15" x14ac:dyDescent="0.3">
      <c r="A42" s="1" t="s">
        <v>614</v>
      </c>
      <c r="B42">
        <v>0.62999999523162842</v>
      </c>
      <c r="C42">
        <v>20</v>
      </c>
      <c r="D42">
        <v>0.40000000596046448</v>
      </c>
      <c r="E42">
        <v>3.940000057220459</v>
      </c>
      <c r="F42">
        <v>0.85714292526245117</v>
      </c>
      <c r="G42">
        <v>0.60000002384185791</v>
      </c>
      <c r="H42">
        <v>0.30000001192092901</v>
      </c>
      <c r="I42">
        <v>150</v>
      </c>
      <c r="J42" t="s">
        <v>718</v>
      </c>
      <c r="K42">
        <v>3</v>
      </c>
      <c r="L42">
        <v>0</v>
      </c>
      <c r="M42">
        <v>100</v>
      </c>
      <c r="N42">
        <v>0</v>
      </c>
      <c r="O42">
        <v>0.89999997615814209</v>
      </c>
    </row>
    <row r="43" spans="1:15" x14ac:dyDescent="0.3">
      <c r="A43" s="1" t="s">
        <v>615</v>
      </c>
      <c r="B43">
        <v>0.62999999523162842</v>
      </c>
      <c r="C43">
        <v>20</v>
      </c>
      <c r="D43">
        <v>0.40000000596046448</v>
      </c>
      <c r="E43">
        <v>4</v>
      </c>
      <c r="F43">
        <v>0.84317457675933838</v>
      </c>
      <c r="G43">
        <v>0.56599998474121094</v>
      </c>
      <c r="H43">
        <v>0.30000001192092901</v>
      </c>
      <c r="I43">
        <v>150</v>
      </c>
      <c r="J43" t="s">
        <v>718</v>
      </c>
      <c r="K43">
        <v>3</v>
      </c>
      <c r="L43">
        <v>0</v>
      </c>
      <c r="M43">
        <v>100</v>
      </c>
      <c r="N43">
        <v>0</v>
      </c>
      <c r="O43">
        <v>0.89999997615814209</v>
      </c>
    </row>
    <row r="44" spans="1:15" x14ac:dyDescent="0.3">
      <c r="A44" s="1" t="s">
        <v>616</v>
      </c>
      <c r="B44">
        <v>0.62999999523162842</v>
      </c>
      <c r="C44">
        <v>20</v>
      </c>
      <c r="D44">
        <v>0.40000000596046448</v>
      </c>
      <c r="E44">
        <v>4</v>
      </c>
      <c r="F44">
        <v>0.85714292526245117</v>
      </c>
      <c r="G44">
        <v>0.60000002384185791</v>
      </c>
      <c r="H44">
        <v>0.30000001192092901</v>
      </c>
      <c r="I44">
        <v>150</v>
      </c>
      <c r="J44" t="s">
        <v>718</v>
      </c>
      <c r="K44">
        <v>3</v>
      </c>
      <c r="L44">
        <v>0</v>
      </c>
      <c r="M44">
        <v>100</v>
      </c>
      <c r="N44">
        <v>0</v>
      </c>
      <c r="O44">
        <v>0.89999997615814209</v>
      </c>
    </row>
    <row r="45" spans="1:15" x14ac:dyDescent="0.3">
      <c r="A45" s="1" t="s">
        <v>617</v>
      </c>
      <c r="B45">
        <v>0.40000000596046448</v>
      </c>
      <c r="C45">
        <v>20</v>
      </c>
      <c r="D45">
        <v>0.40000000596046448</v>
      </c>
      <c r="E45">
        <v>3.9000000953674321</v>
      </c>
      <c r="F45">
        <v>1.049999952316284</v>
      </c>
      <c r="G45">
        <v>0.43000000715255737</v>
      </c>
      <c r="H45">
        <v>0.30000001192092901</v>
      </c>
      <c r="I45">
        <v>150</v>
      </c>
      <c r="J45" t="s">
        <v>718</v>
      </c>
      <c r="K45">
        <v>3</v>
      </c>
      <c r="L45">
        <v>0</v>
      </c>
      <c r="M45">
        <v>100</v>
      </c>
      <c r="N45">
        <v>0</v>
      </c>
      <c r="O45">
        <v>0.89999997615814209</v>
      </c>
    </row>
    <row r="46" spans="1:15" x14ac:dyDescent="0.3">
      <c r="A46" s="1" t="s">
        <v>618</v>
      </c>
      <c r="B46">
        <v>0.40000000596046448</v>
      </c>
      <c r="C46">
        <v>20</v>
      </c>
      <c r="D46">
        <v>0.40000000596046448</v>
      </c>
      <c r="E46">
        <v>4</v>
      </c>
      <c r="F46">
        <v>1.049999952316284</v>
      </c>
      <c r="G46">
        <v>0.43000000715255737</v>
      </c>
      <c r="H46">
        <v>0.30000001192092901</v>
      </c>
      <c r="I46">
        <v>150</v>
      </c>
      <c r="J46" t="s">
        <v>718</v>
      </c>
      <c r="K46">
        <v>3</v>
      </c>
      <c r="L46">
        <v>0</v>
      </c>
      <c r="M46">
        <v>100</v>
      </c>
      <c r="N46">
        <v>0</v>
      </c>
      <c r="O46">
        <v>0.89999997615814209</v>
      </c>
    </row>
    <row r="47" spans="1:15" x14ac:dyDescent="0.3">
      <c r="A47" s="1" t="s">
        <v>619</v>
      </c>
      <c r="B47">
        <v>0.40000000596046448</v>
      </c>
      <c r="C47">
        <v>20</v>
      </c>
      <c r="D47">
        <v>0.40000000596046448</v>
      </c>
      <c r="E47">
        <v>4.130000114440918</v>
      </c>
      <c r="F47">
        <v>1.049999952316284</v>
      </c>
      <c r="G47">
        <v>0.43000000715255737</v>
      </c>
      <c r="H47">
        <v>0.30000001192092901</v>
      </c>
      <c r="I47">
        <v>150</v>
      </c>
      <c r="J47" t="s">
        <v>718</v>
      </c>
      <c r="K47">
        <v>3</v>
      </c>
      <c r="L47">
        <v>0</v>
      </c>
      <c r="M47">
        <v>100</v>
      </c>
      <c r="N47">
        <v>0</v>
      </c>
      <c r="O47">
        <v>0.89999997615814209</v>
      </c>
    </row>
    <row r="48" spans="1:15" x14ac:dyDescent="0.3">
      <c r="A48" s="1" t="s">
        <v>620</v>
      </c>
      <c r="B48">
        <v>0.62999999523162842</v>
      </c>
      <c r="C48">
        <v>20</v>
      </c>
      <c r="D48">
        <v>0.40000000596046448</v>
      </c>
      <c r="E48">
        <v>4.0399999618530273</v>
      </c>
      <c r="F48">
        <v>0.85714292526245117</v>
      </c>
      <c r="G48">
        <v>0.60000002384185791</v>
      </c>
      <c r="H48">
        <v>0.30000001192092901</v>
      </c>
      <c r="I48">
        <v>150</v>
      </c>
      <c r="J48" t="s">
        <v>718</v>
      </c>
      <c r="K48">
        <v>3</v>
      </c>
      <c r="L48">
        <v>0</v>
      </c>
      <c r="M48">
        <v>100</v>
      </c>
      <c r="N48">
        <v>0</v>
      </c>
      <c r="O48">
        <v>0.89999997615814209</v>
      </c>
    </row>
    <row r="49" spans="1:22" x14ac:dyDescent="0.3">
      <c r="A49" s="1" t="s">
        <v>621</v>
      </c>
      <c r="B49">
        <v>0.62999999523162842</v>
      </c>
      <c r="C49">
        <v>20</v>
      </c>
      <c r="D49">
        <v>0.40000000596046448</v>
      </c>
      <c r="E49">
        <v>4.0999999046325684</v>
      </c>
      <c r="F49">
        <v>0.85714292526245117</v>
      </c>
      <c r="G49">
        <v>0.60000002384185791</v>
      </c>
      <c r="H49">
        <v>0.30000001192092901</v>
      </c>
      <c r="I49">
        <v>150</v>
      </c>
      <c r="J49" t="s">
        <v>718</v>
      </c>
      <c r="K49">
        <v>3</v>
      </c>
      <c r="L49">
        <v>0</v>
      </c>
      <c r="M49">
        <v>100</v>
      </c>
      <c r="N49">
        <v>0</v>
      </c>
      <c r="O49">
        <v>0.89999997615814209</v>
      </c>
    </row>
    <row r="50" spans="1:22" x14ac:dyDescent="0.3">
      <c r="A50" s="1" t="s">
        <v>622</v>
      </c>
      <c r="B50">
        <v>0.25</v>
      </c>
      <c r="C50">
        <v>10</v>
      </c>
      <c r="D50">
        <v>0.4</v>
      </c>
      <c r="E50">
        <v>4</v>
      </c>
      <c r="F50">
        <v>1.2</v>
      </c>
      <c r="G50">
        <v>0.6</v>
      </c>
      <c r="H50">
        <v>0.24</v>
      </c>
      <c r="I50">
        <v>150</v>
      </c>
      <c r="J50" t="s">
        <v>718</v>
      </c>
      <c r="P50" t="s">
        <v>724</v>
      </c>
      <c r="Q50">
        <v>0</v>
      </c>
      <c r="R50">
        <v>-2</v>
      </c>
      <c r="S50">
        <v>2</v>
      </c>
      <c r="T50">
        <v>0</v>
      </c>
      <c r="U50">
        <v>2.5</v>
      </c>
      <c r="V50" t="b">
        <v>0</v>
      </c>
    </row>
    <row r="51" spans="1:22" x14ac:dyDescent="0.3">
      <c r="A51" s="1" t="s">
        <v>623</v>
      </c>
      <c r="B51">
        <v>0.62999999523162842</v>
      </c>
      <c r="C51">
        <v>20</v>
      </c>
      <c r="D51">
        <v>0.40000000596046448</v>
      </c>
      <c r="E51">
        <v>4</v>
      </c>
      <c r="F51">
        <v>0.85714292526245117</v>
      </c>
      <c r="G51">
        <v>0.60000002384185791</v>
      </c>
      <c r="H51">
        <v>0.30000001192092901</v>
      </c>
      <c r="I51">
        <v>150</v>
      </c>
      <c r="J51" t="s">
        <v>718</v>
      </c>
      <c r="K51">
        <v>3</v>
      </c>
      <c r="L51">
        <v>0</v>
      </c>
      <c r="M51">
        <v>100</v>
      </c>
      <c r="N51">
        <v>0</v>
      </c>
      <c r="O51">
        <v>0.89999997615814209</v>
      </c>
    </row>
    <row r="52" spans="1:22" x14ac:dyDescent="0.3">
      <c r="A52" s="1" t="s">
        <v>624</v>
      </c>
      <c r="B52">
        <v>0.62999999523162842</v>
      </c>
      <c r="C52">
        <v>20</v>
      </c>
      <c r="D52">
        <v>0.40000000596046448</v>
      </c>
      <c r="E52">
        <v>4.0100002288818359</v>
      </c>
      <c r="F52">
        <v>0.85714292526245117</v>
      </c>
      <c r="G52">
        <v>0.60000002384185791</v>
      </c>
      <c r="H52">
        <v>0.30000001192092901</v>
      </c>
      <c r="I52">
        <v>150</v>
      </c>
      <c r="J52" t="s">
        <v>718</v>
      </c>
      <c r="K52">
        <v>3</v>
      </c>
      <c r="L52">
        <v>0</v>
      </c>
      <c r="M52">
        <v>100</v>
      </c>
      <c r="N52">
        <v>0</v>
      </c>
      <c r="O52">
        <v>0.89999997615814209</v>
      </c>
    </row>
    <row r="53" spans="1:22" x14ac:dyDescent="0.3">
      <c r="A53" s="1" t="s">
        <v>625</v>
      </c>
      <c r="B53">
        <v>0.62999999523162842</v>
      </c>
      <c r="C53">
        <v>20</v>
      </c>
      <c r="D53">
        <v>0.40000000596046448</v>
      </c>
      <c r="E53">
        <v>4</v>
      </c>
      <c r="F53">
        <v>0.85714292526245117</v>
      </c>
      <c r="G53">
        <v>0.60000002384185791</v>
      </c>
      <c r="H53">
        <v>0.30000001192092901</v>
      </c>
      <c r="I53">
        <v>150</v>
      </c>
      <c r="J53" t="s">
        <v>718</v>
      </c>
      <c r="K53">
        <v>3</v>
      </c>
      <c r="L53">
        <v>0</v>
      </c>
      <c r="M53">
        <v>100</v>
      </c>
      <c r="N53">
        <v>0</v>
      </c>
      <c r="O53">
        <v>0.89999997615814209</v>
      </c>
    </row>
    <row r="54" spans="1:22" x14ac:dyDescent="0.3">
      <c r="A54" s="1" t="s">
        <v>626</v>
      </c>
      <c r="B54">
        <v>0.62999999523162842</v>
      </c>
      <c r="C54">
        <v>20</v>
      </c>
      <c r="D54">
        <v>0.40000000596046448</v>
      </c>
      <c r="E54">
        <v>4.1500000953674316</v>
      </c>
      <c r="F54">
        <v>0.85714292526245117</v>
      </c>
      <c r="G54">
        <v>0.60000002384185791</v>
      </c>
      <c r="H54">
        <v>0.30000001192092901</v>
      </c>
      <c r="I54">
        <v>150</v>
      </c>
      <c r="J54" t="s">
        <v>718</v>
      </c>
      <c r="K54">
        <v>3</v>
      </c>
      <c r="L54">
        <v>0</v>
      </c>
      <c r="M54">
        <v>100</v>
      </c>
      <c r="N54">
        <v>0</v>
      </c>
      <c r="O54">
        <v>0.89999997615814209</v>
      </c>
    </row>
    <row r="55" spans="1:22" x14ac:dyDescent="0.3">
      <c r="A55" s="1" t="s">
        <v>627</v>
      </c>
      <c r="B55">
        <v>0.62999999523162842</v>
      </c>
      <c r="C55">
        <v>20</v>
      </c>
      <c r="D55">
        <v>0.40000000596046448</v>
      </c>
      <c r="E55">
        <v>4</v>
      </c>
      <c r="F55">
        <v>0.85714292526245117</v>
      </c>
      <c r="G55">
        <v>0.60000002384185791</v>
      </c>
      <c r="H55">
        <v>0.30000001192092901</v>
      </c>
      <c r="I55">
        <v>150</v>
      </c>
      <c r="J55" t="s">
        <v>718</v>
      </c>
      <c r="K55">
        <v>3</v>
      </c>
      <c r="L55">
        <v>0</v>
      </c>
      <c r="M55">
        <v>100</v>
      </c>
      <c r="N55">
        <v>0</v>
      </c>
      <c r="O55">
        <v>0.89999997615814209</v>
      </c>
    </row>
    <row r="56" spans="1:22" x14ac:dyDescent="0.3">
      <c r="A56" s="1" t="s">
        <v>628</v>
      </c>
      <c r="B56">
        <v>0.62999999523162842</v>
      </c>
      <c r="C56">
        <v>20</v>
      </c>
      <c r="D56">
        <v>0.40000000596046448</v>
      </c>
      <c r="E56">
        <v>4.3000001907348633</v>
      </c>
      <c r="F56">
        <v>0.85714292526245117</v>
      </c>
      <c r="G56">
        <v>0.60000002384185791</v>
      </c>
      <c r="H56">
        <v>0.30000001192092901</v>
      </c>
      <c r="I56">
        <v>150</v>
      </c>
      <c r="J56" t="s">
        <v>720</v>
      </c>
      <c r="K56">
        <v>3</v>
      </c>
      <c r="L56">
        <v>0</v>
      </c>
      <c r="M56">
        <v>100</v>
      </c>
      <c r="N56">
        <v>0</v>
      </c>
      <c r="O56">
        <v>0.89999997615814209</v>
      </c>
    </row>
    <row r="57" spans="1:22" x14ac:dyDescent="0.3">
      <c r="A57" s="1" t="s">
        <v>629</v>
      </c>
      <c r="B57">
        <v>0.62999999523162842</v>
      </c>
      <c r="C57">
        <v>20</v>
      </c>
      <c r="D57">
        <v>0.40000000596046448</v>
      </c>
      <c r="E57">
        <v>3.9500000476837158</v>
      </c>
      <c r="F57">
        <v>0.78238087892532349</v>
      </c>
      <c r="G57">
        <v>0.59450000524520874</v>
      </c>
      <c r="H57">
        <v>0.30000001192092901</v>
      </c>
      <c r="I57">
        <v>150</v>
      </c>
      <c r="J57" t="s">
        <v>718</v>
      </c>
      <c r="K57">
        <v>3</v>
      </c>
      <c r="L57">
        <v>0</v>
      </c>
      <c r="M57">
        <v>100</v>
      </c>
      <c r="N57">
        <v>0</v>
      </c>
      <c r="O57">
        <v>0.89999997615814209</v>
      </c>
    </row>
    <row r="58" spans="1:22" x14ac:dyDescent="0.3">
      <c r="A58" s="1" t="s">
        <v>630</v>
      </c>
      <c r="B58">
        <v>0.40000000596046448</v>
      </c>
      <c r="C58">
        <v>20</v>
      </c>
      <c r="D58">
        <v>0.40000000596046448</v>
      </c>
      <c r="E58">
        <v>4</v>
      </c>
      <c r="F58">
        <v>1.049999952316284</v>
      </c>
      <c r="G58">
        <v>0.43000000715255737</v>
      </c>
      <c r="H58">
        <v>0.30000001192092901</v>
      </c>
      <c r="I58">
        <v>150</v>
      </c>
      <c r="J58" t="s">
        <v>718</v>
      </c>
      <c r="K58">
        <v>3</v>
      </c>
      <c r="L58">
        <v>0</v>
      </c>
      <c r="M58">
        <v>100</v>
      </c>
      <c r="N58">
        <v>0</v>
      </c>
      <c r="O58">
        <v>0.89999997615814209</v>
      </c>
    </row>
    <row r="59" spans="1:22" x14ac:dyDescent="0.3">
      <c r="A59" s="1" t="s">
        <v>631</v>
      </c>
      <c r="B59">
        <v>0.51499998569488525</v>
      </c>
      <c r="C59">
        <v>20</v>
      </c>
      <c r="D59">
        <v>0.40000000596046448</v>
      </c>
      <c r="E59">
        <v>3.9000000953674321</v>
      </c>
      <c r="F59">
        <v>1.0485438108444209</v>
      </c>
      <c r="G59">
        <v>0.30191349983215332</v>
      </c>
      <c r="H59">
        <v>0.30000001192092901</v>
      </c>
      <c r="I59">
        <v>150</v>
      </c>
      <c r="J59" t="s">
        <v>718</v>
      </c>
      <c r="K59">
        <v>3</v>
      </c>
      <c r="L59">
        <v>0</v>
      </c>
      <c r="M59">
        <v>100</v>
      </c>
      <c r="N59">
        <v>0</v>
      </c>
      <c r="O59">
        <v>0.89999997615814209</v>
      </c>
    </row>
    <row r="60" spans="1:22" x14ac:dyDescent="0.3">
      <c r="A60" s="1" t="s">
        <v>632</v>
      </c>
      <c r="B60">
        <v>0.25</v>
      </c>
      <c r="C60">
        <v>20</v>
      </c>
      <c r="D60">
        <v>0.4</v>
      </c>
      <c r="E60">
        <v>6</v>
      </c>
      <c r="F60">
        <v>1.44</v>
      </c>
      <c r="G60">
        <v>0.8</v>
      </c>
      <c r="H60">
        <v>0.32</v>
      </c>
      <c r="I60">
        <v>150</v>
      </c>
      <c r="J60" t="s">
        <v>721</v>
      </c>
      <c r="P60" t="s">
        <v>724</v>
      </c>
      <c r="Q60">
        <v>0</v>
      </c>
      <c r="R60">
        <v>-2</v>
      </c>
      <c r="S60">
        <v>2</v>
      </c>
      <c r="T60">
        <v>0</v>
      </c>
      <c r="U60">
        <v>2.5</v>
      </c>
      <c r="V60" t="b">
        <v>0</v>
      </c>
    </row>
    <row r="61" spans="1:22" x14ac:dyDescent="0.3">
      <c r="A61" s="1" t="s">
        <v>633</v>
      </c>
      <c r="B61">
        <v>0.40000000596046448</v>
      </c>
      <c r="C61">
        <v>20</v>
      </c>
      <c r="D61">
        <v>0.40000000596046448</v>
      </c>
      <c r="E61">
        <v>3.809999942779541</v>
      </c>
      <c r="F61">
        <v>1.049999952316284</v>
      </c>
      <c r="G61">
        <v>0.43000000715255737</v>
      </c>
      <c r="H61">
        <v>0.30000001192092901</v>
      </c>
      <c r="I61">
        <v>150</v>
      </c>
      <c r="J61" t="s">
        <v>718</v>
      </c>
      <c r="K61">
        <v>3</v>
      </c>
      <c r="L61">
        <v>0</v>
      </c>
      <c r="M61">
        <v>100</v>
      </c>
      <c r="N61">
        <v>0</v>
      </c>
      <c r="O61">
        <v>0.89999997615814209</v>
      </c>
    </row>
    <row r="62" spans="1:22" x14ac:dyDescent="0.3">
      <c r="A62" s="1" t="s">
        <v>634</v>
      </c>
      <c r="B62">
        <v>0.62999999523162842</v>
      </c>
      <c r="C62">
        <v>20</v>
      </c>
      <c r="D62">
        <v>0.40000000596046448</v>
      </c>
      <c r="E62">
        <v>4</v>
      </c>
      <c r="F62">
        <v>0.85714292526245117</v>
      </c>
      <c r="G62">
        <v>0.60000002384185791</v>
      </c>
      <c r="H62">
        <v>0.30000001192092901</v>
      </c>
      <c r="I62">
        <v>150</v>
      </c>
      <c r="J62" t="s">
        <v>718</v>
      </c>
      <c r="K62">
        <v>3</v>
      </c>
      <c r="L62">
        <v>0</v>
      </c>
      <c r="M62">
        <v>100</v>
      </c>
      <c r="N62">
        <v>0</v>
      </c>
      <c r="O62">
        <v>0.89999997615814209</v>
      </c>
    </row>
    <row r="63" spans="1:22" x14ac:dyDescent="0.3">
      <c r="A63" s="1" t="s">
        <v>635</v>
      </c>
      <c r="B63">
        <v>0.31499999761581421</v>
      </c>
      <c r="C63">
        <v>20</v>
      </c>
      <c r="D63">
        <v>0.40000000596046448</v>
      </c>
      <c r="E63">
        <v>4</v>
      </c>
      <c r="F63">
        <v>0.9841269850730896</v>
      </c>
      <c r="G63">
        <v>0.34999999403953552</v>
      </c>
      <c r="H63">
        <v>0.30000001192092901</v>
      </c>
      <c r="I63">
        <v>150</v>
      </c>
      <c r="J63" t="s">
        <v>718</v>
      </c>
      <c r="K63">
        <v>3</v>
      </c>
      <c r="L63">
        <v>0</v>
      </c>
      <c r="M63">
        <v>100</v>
      </c>
      <c r="N63">
        <v>0</v>
      </c>
      <c r="O63">
        <v>0.89999997615814209</v>
      </c>
    </row>
    <row r="64" spans="1:22" x14ac:dyDescent="0.3">
      <c r="A64" s="1" t="s">
        <v>636</v>
      </c>
      <c r="B64">
        <v>40</v>
      </c>
      <c r="C64">
        <v>110</v>
      </c>
      <c r="D64">
        <v>10</v>
      </c>
      <c r="E64">
        <v>16.2</v>
      </c>
      <c r="F64">
        <v>0.34</v>
      </c>
      <c r="G64">
        <v>18</v>
      </c>
      <c r="H64">
        <v>0.05</v>
      </c>
      <c r="I64">
        <v>150</v>
      </c>
      <c r="J64" t="s">
        <v>722</v>
      </c>
      <c r="P64" t="s">
        <v>724</v>
      </c>
      <c r="Q64">
        <v>0</v>
      </c>
      <c r="R64">
        <v>-9</v>
      </c>
      <c r="S64">
        <v>9</v>
      </c>
      <c r="T64">
        <v>0</v>
      </c>
      <c r="U64">
        <v>1.5</v>
      </c>
      <c r="V64" t="b">
        <v>0</v>
      </c>
    </row>
    <row r="65" spans="1:22" x14ac:dyDescent="0.3">
      <c r="A65" s="1" t="s">
        <v>637</v>
      </c>
      <c r="B65">
        <v>0.20000000298023221</v>
      </c>
      <c r="C65">
        <v>20</v>
      </c>
      <c r="D65">
        <v>0.40000000596046448</v>
      </c>
      <c r="E65">
        <v>4.2199997901916504</v>
      </c>
      <c r="F65">
        <v>1</v>
      </c>
      <c r="G65">
        <v>0.20000000298023221</v>
      </c>
      <c r="H65">
        <v>0.30000001192092901</v>
      </c>
      <c r="I65">
        <v>150</v>
      </c>
      <c r="J65" t="s">
        <v>723</v>
      </c>
      <c r="K65">
        <v>3</v>
      </c>
      <c r="L65">
        <v>0</v>
      </c>
      <c r="M65">
        <v>100</v>
      </c>
      <c r="N65">
        <v>0</v>
      </c>
      <c r="O65">
        <v>0.89999997615814209</v>
      </c>
    </row>
    <row r="66" spans="1:22" x14ac:dyDescent="0.3">
      <c r="A66" s="1" t="s">
        <v>638</v>
      </c>
      <c r="B66">
        <v>0.62999999523162842</v>
      </c>
      <c r="C66">
        <v>20</v>
      </c>
      <c r="D66">
        <v>0.40000000596046448</v>
      </c>
      <c r="E66">
        <v>4.1999998092651367</v>
      </c>
      <c r="F66">
        <v>0.83238089084625244</v>
      </c>
      <c r="G66">
        <v>0.58099997043609619</v>
      </c>
      <c r="H66">
        <v>0.30000001192092901</v>
      </c>
      <c r="I66">
        <v>150</v>
      </c>
      <c r="J66" t="s">
        <v>718</v>
      </c>
      <c r="K66">
        <v>3</v>
      </c>
      <c r="L66">
        <v>0</v>
      </c>
      <c r="M66">
        <v>100</v>
      </c>
      <c r="N66">
        <v>0</v>
      </c>
      <c r="O66">
        <v>0.89999997615814209</v>
      </c>
    </row>
    <row r="67" spans="1:22" x14ac:dyDescent="0.3">
      <c r="A67" s="1" t="s">
        <v>639</v>
      </c>
      <c r="B67">
        <v>0.63</v>
      </c>
      <c r="C67">
        <v>20</v>
      </c>
      <c r="D67">
        <v>0.4</v>
      </c>
      <c r="E67">
        <v>6</v>
      </c>
      <c r="F67">
        <v>1.206</v>
      </c>
      <c r="G67">
        <v>1.65</v>
      </c>
      <c r="H67">
        <v>0.26190000000000002</v>
      </c>
      <c r="I67">
        <v>150</v>
      </c>
      <c r="J67" t="s">
        <v>718</v>
      </c>
      <c r="P67" t="s">
        <v>724</v>
      </c>
      <c r="Q67">
        <v>0</v>
      </c>
      <c r="R67">
        <v>-2</v>
      </c>
      <c r="S67">
        <v>2</v>
      </c>
      <c r="T67">
        <v>0</v>
      </c>
      <c r="U67">
        <v>2.5</v>
      </c>
      <c r="V67" t="b">
        <v>0</v>
      </c>
    </row>
    <row r="68" spans="1:22" x14ac:dyDescent="0.3">
      <c r="A68" s="1" t="s">
        <v>640</v>
      </c>
      <c r="B68">
        <v>0.62999999523162842</v>
      </c>
      <c r="C68">
        <v>20</v>
      </c>
      <c r="D68">
        <v>0.40000000596046448</v>
      </c>
      <c r="E68">
        <v>4</v>
      </c>
      <c r="F68">
        <v>0.85714292526245117</v>
      </c>
      <c r="G68">
        <v>0.60000002384185791</v>
      </c>
      <c r="H68">
        <v>0.30000001192092901</v>
      </c>
      <c r="I68">
        <v>150</v>
      </c>
      <c r="J68" t="s">
        <v>720</v>
      </c>
      <c r="K68">
        <v>3</v>
      </c>
      <c r="L68">
        <v>0</v>
      </c>
      <c r="M68">
        <v>100</v>
      </c>
      <c r="N68">
        <v>0</v>
      </c>
      <c r="O68">
        <v>0.89999997615814209</v>
      </c>
    </row>
    <row r="69" spans="1:22" x14ac:dyDescent="0.3">
      <c r="A69" s="1" t="s">
        <v>641</v>
      </c>
      <c r="B69">
        <v>0.62999999523162842</v>
      </c>
      <c r="C69">
        <v>20</v>
      </c>
      <c r="D69">
        <v>0.40000000596046448</v>
      </c>
      <c r="E69">
        <v>4.4000000953674316</v>
      </c>
      <c r="F69">
        <v>0.85714292526245117</v>
      </c>
      <c r="G69">
        <v>0.60000002384185791</v>
      </c>
      <c r="H69">
        <v>0.30000001192092901</v>
      </c>
      <c r="I69">
        <v>150</v>
      </c>
      <c r="J69" t="s">
        <v>718</v>
      </c>
      <c r="K69">
        <v>3</v>
      </c>
      <c r="L69">
        <v>0</v>
      </c>
      <c r="M69">
        <v>100</v>
      </c>
      <c r="N69">
        <v>0</v>
      </c>
      <c r="O69">
        <v>0.89999997615814209</v>
      </c>
    </row>
    <row r="70" spans="1:22" x14ac:dyDescent="0.3">
      <c r="A70" s="1" t="s">
        <v>642</v>
      </c>
      <c r="B70">
        <v>0.4</v>
      </c>
      <c r="C70">
        <v>20</v>
      </c>
      <c r="D70">
        <v>0.4</v>
      </c>
      <c r="E70">
        <v>6</v>
      </c>
      <c r="F70">
        <v>1.425</v>
      </c>
      <c r="G70">
        <v>1.35</v>
      </c>
      <c r="H70">
        <v>0.33750000000000002</v>
      </c>
      <c r="I70">
        <v>150</v>
      </c>
      <c r="J70" t="s">
        <v>718</v>
      </c>
      <c r="P70" t="s">
        <v>724</v>
      </c>
      <c r="Q70">
        <v>0</v>
      </c>
      <c r="R70">
        <v>-2</v>
      </c>
      <c r="S70">
        <v>2</v>
      </c>
      <c r="T70">
        <v>0</v>
      </c>
      <c r="U70">
        <v>2.5</v>
      </c>
      <c r="V70" t="b">
        <v>0</v>
      </c>
    </row>
    <row r="71" spans="1:22" x14ac:dyDescent="0.3">
      <c r="A71" s="1" t="s">
        <v>643</v>
      </c>
      <c r="B71">
        <v>0.62999999523162842</v>
      </c>
      <c r="C71">
        <v>20</v>
      </c>
      <c r="D71">
        <v>0.40000000596046448</v>
      </c>
      <c r="E71">
        <v>4.1999998092651367</v>
      </c>
      <c r="F71">
        <v>0.81079357862472534</v>
      </c>
      <c r="G71">
        <v>0.54600000381469727</v>
      </c>
      <c r="H71">
        <v>0.30000001192092901</v>
      </c>
      <c r="I71">
        <v>150</v>
      </c>
      <c r="J71" t="s">
        <v>718</v>
      </c>
      <c r="K71">
        <v>3</v>
      </c>
      <c r="L71">
        <v>0</v>
      </c>
      <c r="M71">
        <v>100</v>
      </c>
      <c r="N71">
        <v>0</v>
      </c>
      <c r="O71">
        <v>0.89999997615814209</v>
      </c>
    </row>
    <row r="72" spans="1:22" x14ac:dyDescent="0.3">
      <c r="A72" s="1" t="s">
        <v>644</v>
      </c>
      <c r="B72">
        <v>0.62999999523162842</v>
      </c>
      <c r="C72">
        <v>20</v>
      </c>
      <c r="D72">
        <v>0.40000000596046448</v>
      </c>
      <c r="E72">
        <v>4.4000000953674316</v>
      </c>
      <c r="F72">
        <v>0.85714292526245117</v>
      </c>
      <c r="G72">
        <v>0.60000002384185791</v>
      </c>
      <c r="H72">
        <v>0.30000001192092901</v>
      </c>
      <c r="I72">
        <v>150</v>
      </c>
      <c r="J72" t="s">
        <v>718</v>
      </c>
      <c r="K72">
        <v>3</v>
      </c>
      <c r="L72">
        <v>0</v>
      </c>
      <c r="M72">
        <v>100</v>
      </c>
      <c r="N72">
        <v>0</v>
      </c>
      <c r="O72">
        <v>0.89999997615814209</v>
      </c>
    </row>
    <row r="73" spans="1:22" x14ac:dyDescent="0.3">
      <c r="A73" s="1" t="s">
        <v>645</v>
      </c>
      <c r="B73">
        <v>0.62999999523162842</v>
      </c>
      <c r="C73">
        <v>20</v>
      </c>
      <c r="D73">
        <v>0.40000000596046448</v>
      </c>
      <c r="E73">
        <v>4.0500001907348633</v>
      </c>
      <c r="F73">
        <v>0.85714292526245117</v>
      </c>
      <c r="G73">
        <v>0.60000002384185791</v>
      </c>
      <c r="H73">
        <v>0.30000001192092901</v>
      </c>
      <c r="I73">
        <v>150</v>
      </c>
      <c r="J73" t="s">
        <v>718</v>
      </c>
      <c r="K73">
        <v>3</v>
      </c>
      <c r="L73">
        <v>0</v>
      </c>
      <c r="M73">
        <v>100</v>
      </c>
      <c r="N73">
        <v>0</v>
      </c>
      <c r="O73">
        <v>0.89999997615814209</v>
      </c>
    </row>
    <row r="74" spans="1:22" x14ac:dyDescent="0.3">
      <c r="A74" s="1" t="s">
        <v>646</v>
      </c>
      <c r="B74">
        <v>0.20000000298023221</v>
      </c>
      <c r="C74">
        <v>20</v>
      </c>
      <c r="D74">
        <v>0.40000000596046448</v>
      </c>
      <c r="E74">
        <v>3.8599998950958252</v>
      </c>
      <c r="F74">
        <v>1</v>
      </c>
      <c r="G74">
        <v>0.20000000298023221</v>
      </c>
      <c r="H74">
        <v>0.30000001192092901</v>
      </c>
      <c r="I74">
        <v>150</v>
      </c>
      <c r="J74" t="s">
        <v>718</v>
      </c>
      <c r="K74">
        <v>3</v>
      </c>
      <c r="L74">
        <v>0</v>
      </c>
      <c r="M74">
        <v>100</v>
      </c>
      <c r="N74">
        <v>0</v>
      </c>
      <c r="O74">
        <v>0.89999997615814209</v>
      </c>
    </row>
    <row r="75" spans="1:22" x14ac:dyDescent="0.3">
      <c r="A75" s="1" t="s">
        <v>647</v>
      </c>
      <c r="B75">
        <v>0.62999999523162842</v>
      </c>
      <c r="C75">
        <v>20</v>
      </c>
      <c r="D75">
        <v>0.40000000596046448</v>
      </c>
      <c r="E75">
        <v>4</v>
      </c>
      <c r="F75">
        <v>0.85714292526245117</v>
      </c>
      <c r="G75">
        <v>0.60000002384185791</v>
      </c>
      <c r="H75">
        <v>0.30000001192092901</v>
      </c>
      <c r="I75">
        <v>150</v>
      </c>
      <c r="J75" t="s">
        <v>718</v>
      </c>
      <c r="K75">
        <v>3</v>
      </c>
      <c r="L75">
        <v>0</v>
      </c>
      <c r="M75">
        <v>100</v>
      </c>
      <c r="N75">
        <v>0</v>
      </c>
      <c r="O75">
        <v>0.89999997615814209</v>
      </c>
    </row>
    <row r="76" spans="1:22" x14ac:dyDescent="0.3">
      <c r="A76" s="1" t="s">
        <v>648</v>
      </c>
      <c r="B76">
        <v>0.62999999523162842</v>
      </c>
      <c r="C76">
        <v>20</v>
      </c>
      <c r="D76">
        <v>0.40000000596046448</v>
      </c>
      <c r="E76">
        <v>4.1999998092651367</v>
      </c>
      <c r="F76">
        <v>0.85714292526245117</v>
      </c>
      <c r="G76">
        <v>0.60000002384185791</v>
      </c>
      <c r="H76">
        <v>0.30000001192092901</v>
      </c>
      <c r="I76">
        <v>150</v>
      </c>
      <c r="J76" t="s">
        <v>718</v>
      </c>
      <c r="K76">
        <v>3</v>
      </c>
      <c r="L76">
        <v>0</v>
      </c>
      <c r="M76">
        <v>100</v>
      </c>
      <c r="N76">
        <v>0</v>
      </c>
      <c r="O76">
        <v>0.89999997615814209</v>
      </c>
    </row>
    <row r="77" spans="1:22" x14ac:dyDescent="0.3">
      <c r="A77" s="1" t="s">
        <v>649</v>
      </c>
      <c r="B77">
        <v>0.62999999523162842</v>
      </c>
      <c r="C77">
        <v>20</v>
      </c>
      <c r="D77">
        <v>0.40000000596046448</v>
      </c>
      <c r="E77">
        <v>4.4000000953674316</v>
      </c>
      <c r="F77">
        <v>0.85714292526245117</v>
      </c>
      <c r="G77">
        <v>0.60000002384185791</v>
      </c>
      <c r="H77">
        <v>0.30000001192092901</v>
      </c>
      <c r="I77">
        <v>150</v>
      </c>
      <c r="J77" t="s">
        <v>718</v>
      </c>
      <c r="K77">
        <v>3</v>
      </c>
      <c r="L77">
        <v>0</v>
      </c>
      <c r="M77">
        <v>100</v>
      </c>
      <c r="N77">
        <v>0</v>
      </c>
      <c r="O77">
        <v>0.89999997615814209</v>
      </c>
    </row>
    <row r="78" spans="1:22" x14ac:dyDescent="0.3">
      <c r="A78" s="1" t="s">
        <v>650</v>
      </c>
      <c r="B78">
        <v>0.62999999523162842</v>
      </c>
      <c r="C78">
        <v>20</v>
      </c>
      <c r="D78">
        <v>0.40000000596046448</v>
      </c>
      <c r="E78">
        <v>4</v>
      </c>
      <c r="F78">
        <v>0.7112697958946228</v>
      </c>
      <c r="G78">
        <v>0.58799999952316284</v>
      </c>
      <c r="H78">
        <v>0.30000001192092901</v>
      </c>
      <c r="I78">
        <v>150</v>
      </c>
      <c r="J78" t="s">
        <v>718</v>
      </c>
      <c r="K78">
        <v>3</v>
      </c>
      <c r="L78">
        <v>0</v>
      </c>
      <c r="M78">
        <v>100</v>
      </c>
      <c r="N78">
        <v>0</v>
      </c>
      <c r="O78">
        <v>0.89999997615814209</v>
      </c>
    </row>
    <row r="79" spans="1:22" x14ac:dyDescent="0.3">
      <c r="A79" s="1" t="s">
        <v>651</v>
      </c>
      <c r="B79">
        <v>0.40000000596046448</v>
      </c>
      <c r="C79">
        <v>20</v>
      </c>
      <c r="D79">
        <v>0.40000000596046448</v>
      </c>
      <c r="E79">
        <v>3.869999885559082</v>
      </c>
      <c r="F79">
        <v>0.76249998807907104</v>
      </c>
      <c r="G79">
        <v>0.43000000715255737</v>
      </c>
      <c r="H79">
        <v>0.30000001192092901</v>
      </c>
      <c r="I79">
        <v>150</v>
      </c>
      <c r="J79" t="s">
        <v>718</v>
      </c>
      <c r="K79">
        <v>3</v>
      </c>
      <c r="L79">
        <v>0</v>
      </c>
      <c r="M79">
        <v>100</v>
      </c>
      <c r="N79">
        <v>0</v>
      </c>
      <c r="O79">
        <v>0.89999997615814209</v>
      </c>
    </row>
    <row r="80" spans="1:22" x14ac:dyDescent="0.3">
      <c r="A80" s="1" t="s">
        <v>652</v>
      </c>
      <c r="B80">
        <v>0.62999999523162842</v>
      </c>
      <c r="C80">
        <v>20</v>
      </c>
      <c r="D80">
        <v>0.40000000596046448</v>
      </c>
      <c r="E80">
        <v>4.0100002288818359</v>
      </c>
      <c r="F80">
        <v>0.85714292526245117</v>
      </c>
      <c r="G80">
        <v>0.60000002384185791</v>
      </c>
      <c r="H80">
        <v>0.30000001192092901</v>
      </c>
      <c r="I80">
        <v>150</v>
      </c>
      <c r="J80" t="s">
        <v>718</v>
      </c>
      <c r="K80">
        <v>3</v>
      </c>
      <c r="L80">
        <v>0</v>
      </c>
      <c r="M80">
        <v>100</v>
      </c>
      <c r="N80">
        <v>0</v>
      </c>
      <c r="O80">
        <v>0.89999997615814209</v>
      </c>
    </row>
    <row r="81" spans="1:22" x14ac:dyDescent="0.3">
      <c r="A81" s="1" t="s">
        <v>653</v>
      </c>
      <c r="B81">
        <v>0.40000000596046448</v>
      </c>
      <c r="C81">
        <v>20</v>
      </c>
      <c r="D81">
        <v>0.40000000596046448</v>
      </c>
      <c r="E81">
        <v>4.880000114440918</v>
      </c>
      <c r="F81">
        <v>1.049999952316284</v>
      </c>
      <c r="G81">
        <v>0.43000000715255737</v>
      </c>
      <c r="H81">
        <v>0.30000001192092901</v>
      </c>
      <c r="I81">
        <v>150</v>
      </c>
      <c r="J81" t="s">
        <v>718</v>
      </c>
      <c r="K81">
        <v>3</v>
      </c>
      <c r="L81">
        <v>0</v>
      </c>
      <c r="M81">
        <v>100</v>
      </c>
      <c r="N81">
        <v>0</v>
      </c>
      <c r="O81">
        <v>0.89999997615814209</v>
      </c>
    </row>
    <row r="82" spans="1:22" x14ac:dyDescent="0.3">
      <c r="A82" s="1" t="s">
        <v>654</v>
      </c>
      <c r="B82">
        <v>0.4</v>
      </c>
      <c r="C82">
        <v>10</v>
      </c>
      <c r="D82">
        <v>0.4</v>
      </c>
      <c r="E82">
        <v>4</v>
      </c>
      <c r="F82">
        <v>1.325</v>
      </c>
      <c r="G82">
        <v>0.95</v>
      </c>
      <c r="H82">
        <v>0.23749999999999999</v>
      </c>
      <c r="I82">
        <v>150</v>
      </c>
      <c r="J82" t="s">
        <v>718</v>
      </c>
      <c r="P82" t="s">
        <v>724</v>
      </c>
      <c r="Q82">
        <v>0</v>
      </c>
      <c r="R82">
        <v>-2</v>
      </c>
      <c r="S82">
        <v>2</v>
      </c>
      <c r="T82">
        <v>0</v>
      </c>
      <c r="U82">
        <v>2.5</v>
      </c>
      <c r="V82" t="b">
        <v>0</v>
      </c>
    </row>
    <row r="83" spans="1:22" x14ac:dyDescent="0.3">
      <c r="A83" s="1" t="s">
        <v>398</v>
      </c>
      <c r="B83">
        <v>0.40000000596046448</v>
      </c>
      <c r="C83">
        <v>20</v>
      </c>
      <c r="D83">
        <v>0.40000000596046448</v>
      </c>
      <c r="E83">
        <v>3.809999942779541</v>
      </c>
      <c r="F83">
        <v>0.96050000190734863</v>
      </c>
      <c r="G83">
        <v>0.3970000147819519</v>
      </c>
      <c r="H83">
        <v>0.30000001192092901</v>
      </c>
      <c r="I83">
        <v>150</v>
      </c>
      <c r="J83" t="s">
        <v>718</v>
      </c>
      <c r="K83">
        <v>3</v>
      </c>
      <c r="L83">
        <v>0</v>
      </c>
      <c r="M83">
        <v>100</v>
      </c>
      <c r="N83">
        <v>0</v>
      </c>
      <c r="O83">
        <v>0.89999997615814209</v>
      </c>
    </row>
    <row r="84" spans="1:22" x14ac:dyDescent="0.3">
      <c r="A84" s="1" t="s">
        <v>655</v>
      </c>
      <c r="B84">
        <v>40</v>
      </c>
      <c r="C84">
        <v>115.09999847412109</v>
      </c>
      <c r="D84">
        <v>21</v>
      </c>
      <c r="E84">
        <v>13.920000076293951</v>
      </c>
      <c r="F84">
        <v>0.38255000114440918</v>
      </c>
      <c r="G84">
        <v>19.61300086975098</v>
      </c>
      <c r="H84">
        <v>5.000000074505806E-2</v>
      </c>
      <c r="I84">
        <v>150</v>
      </c>
      <c r="J84" t="s">
        <v>722</v>
      </c>
      <c r="K84">
        <v>0</v>
      </c>
      <c r="L84">
        <v>0</v>
      </c>
      <c r="M84">
        <v>100</v>
      </c>
      <c r="N84">
        <v>0</v>
      </c>
      <c r="O84">
        <v>0.89999997615814209</v>
      </c>
    </row>
    <row r="85" spans="1:22" x14ac:dyDescent="0.3">
      <c r="A85" s="1" t="s">
        <v>656</v>
      </c>
      <c r="B85">
        <v>63</v>
      </c>
      <c r="C85">
        <v>110</v>
      </c>
      <c r="D85">
        <v>20</v>
      </c>
      <c r="E85">
        <v>18</v>
      </c>
      <c r="F85">
        <v>0.32</v>
      </c>
      <c r="G85">
        <v>22</v>
      </c>
      <c r="H85">
        <v>0.04</v>
      </c>
      <c r="I85">
        <v>150</v>
      </c>
      <c r="J85" t="s">
        <v>722</v>
      </c>
      <c r="P85" t="s">
        <v>724</v>
      </c>
      <c r="Q85">
        <v>0</v>
      </c>
      <c r="R85">
        <v>-9</v>
      </c>
      <c r="S85">
        <v>9</v>
      </c>
      <c r="T85">
        <v>0</v>
      </c>
      <c r="U85">
        <v>1.5</v>
      </c>
      <c r="V85" t="b">
        <v>0</v>
      </c>
    </row>
    <row r="86" spans="1:22" x14ac:dyDescent="0.3">
      <c r="A86" s="1" t="s">
        <v>657</v>
      </c>
      <c r="B86">
        <v>0.62999999523162842</v>
      </c>
      <c r="C86">
        <v>20</v>
      </c>
      <c r="D86">
        <v>0.40000000596046448</v>
      </c>
      <c r="E86">
        <v>4</v>
      </c>
      <c r="F86">
        <v>0.85714292526245117</v>
      </c>
      <c r="G86">
        <v>0.60000002384185791</v>
      </c>
      <c r="H86">
        <v>0.30000001192092901</v>
      </c>
      <c r="I86">
        <v>150</v>
      </c>
      <c r="J86" t="s">
        <v>718</v>
      </c>
      <c r="K86">
        <v>3</v>
      </c>
      <c r="L86">
        <v>0</v>
      </c>
      <c r="M86">
        <v>100</v>
      </c>
      <c r="N86">
        <v>0</v>
      </c>
      <c r="O86">
        <v>0.89999997615814209</v>
      </c>
    </row>
    <row r="87" spans="1:22" x14ac:dyDescent="0.3">
      <c r="A87" s="1" t="s">
        <v>658</v>
      </c>
      <c r="B87">
        <v>0.62999999523162842</v>
      </c>
      <c r="C87">
        <v>20</v>
      </c>
      <c r="D87">
        <v>0.40000000596046448</v>
      </c>
      <c r="E87">
        <v>4</v>
      </c>
      <c r="F87">
        <v>0.85714292526245117</v>
      </c>
      <c r="G87">
        <v>0.60000002384185791</v>
      </c>
      <c r="H87">
        <v>0.30000001192092901</v>
      </c>
      <c r="I87">
        <v>150</v>
      </c>
      <c r="J87" t="s">
        <v>718</v>
      </c>
      <c r="K87">
        <v>3</v>
      </c>
      <c r="L87">
        <v>0</v>
      </c>
      <c r="M87">
        <v>100</v>
      </c>
      <c r="N87">
        <v>0</v>
      </c>
      <c r="O87">
        <v>0.89999997615814209</v>
      </c>
    </row>
    <row r="88" spans="1:22" x14ac:dyDescent="0.3">
      <c r="A88" s="1" t="s">
        <v>659</v>
      </c>
      <c r="B88">
        <v>0.20000000298023221</v>
      </c>
      <c r="C88">
        <v>20</v>
      </c>
      <c r="D88">
        <v>0.40000000596046448</v>
      </c>
      <c r="E88">
        <v>4</v>
      </c>
      <c r="F88">
        <v>1.1499999761581421</v>
      </c>
      <c r="G88">
        <v>0.2199999988079071</v>
      </c>
      <c r="H88">
        <v>0.30000001192092901</v>
      </c>
      <c r="I88">
        <v>150</v>
      </c>
      <c r="J88" t="s">
        <v>718</v>
      </c>
      <c r="K88">
        <v>3</v>
      </c>
      <c r="L88">
        <v>0</v>
      </c>
      <c r="M88">
        <v>100</v>
      </c>
      <c r="N88">
        <v>0</v>
      </c>
      <c r="O88">
        <v>0.89999997615814209</v>
      </c>
    </row>
    <row r="89" spans="1:22" x14ac:dyDescent="0.3">
      <c r="A89" s="1" t="s">
        <v>660</v>
      </c>
      <c r="B89">
        <v>0.62999999523162842</v>
      </c>
      <c r="C89">
        <v>20</v>
      </c>
      <c r="D89">
        <v>0.40000000596046448</v>
      </c>
      <c r="E89">
        <v>4</v>
      </c>
      <c r="F89">
        <v>0.85714292526245117</v>
      </c>
      <c r="G89">
        <v>0.60000002384185791</v>
      </c>
      <c r="H89">
        <v>0.30000001192092901</v>
      </c>
      <c r="I89">
        <v>150</v>
      </c>
      <c r="J89" t="s">
        <v>718</v>
      </c>
      <c r="K89">
        <v>3</v>
      </c>
      <c r="L89">
        <v>0</v>
      </c>
      <c r="M89">
        <v>100</v>
      </c>
      <c r="N89">
        <v>0</v>
      </c>
      <c r="O89">
        <v>0.89999997615814209</v>
      </c>
    </row>
    <row r="90" spans="1:22" x14ac:dyDescent="0.3">
      <c r="A90" s="1" t="s">
        <v>661</v>
      </c>
      <c r="B90">
        <v>0.62999999523162842</v>
      </c>
      <c r="C90">
        <v>20</v>
      </c>
      <c r="D90">
        <v>0.40000000596046448</v>
      </c>
      <c r="E90">
        <v>4.0100002288818359</v>
      </c>
      <c r="F90">
        <v>0.85714292526245117</v>
      </c>
      <c r="G90">
        <v>0.60000002384185791</v>
      </c>
      <c r="H90">
        <v>0.30000001192092901</v>
      </c>
      <c r="I90">
        <v>150</v>
      </c>
      <c r="J90" t="s">
        <v>718</v>
      </c>
      <c r="K90">
        <v>3</v>
      </c>
      <c r="L90">
        <v>0</v>
      </c>
      <c r="M90">
        <v>100</v>
      </c>
      <c r="N90">
        <v>0</v>
      </c>
      <c r="O90">
        <v>0.89999997615814209</v>
      </c>
    </row>
    <row r="91" spans="1:22" x14ac:dyDescent="0.3">
      <c r="A91" s="1" t="s">
        <v>662</v>
      </c>
      <c r="B91">
        <v>0.62999999523162842</v>
      </c>
      <c r="C91">
        <v>20</v>
      </c>
      <c r="D91">
        <v>0.40000000596046448</v>
      </c>
      <c r="E91">
        <v>3.9000000953674321</v>
      </c>
      <c r="F91">
        <v>0.85714292526245117</v>
      </c>
      <c r="G91">
        <v>0.60000002384185791</v>
      </c>
      <c r="H91">
        <v>0.30000001192092901</v>
      </c>
      <c r="I91">
        <v>150</v>
      </c>
      <c r="J91" t="s">
        <v>718</v>
      </c>
      <c r="K91">
        <v>3</v>
      </c>
      <c r="L91">
        <v>0</v>
      </c>
      <c r="M91">
        <v>100</v>
      </c>
      <c r="N91">
        <v>0</v>
      </c>
      <c r="O91">
        <v>0.89999997615814209</v>
      </c>
    </row>
    <row r="92" spans="1:22" x14ac:dyDescent="0.3">
      <c r="A92" s="1" t="s">
        <v>663</v>
      </c>
      <c r="B92">
        <v>0.62999999523162842</v>
      </c>
      <c r="C92">
        <v>20</v>
      </c>
      <c r="D92">
        <v>0.40000000596046448</v>
      </c>
      <c r="E92">
        <v>6</v>
      </c>
      <c r="F92">
        <v>1.1111111380159851E-3</v>
      </c>
      <c r="G92">
        <v>9.899999713525176E-4</v>
      </c>
      <c r="H92">
        <v>0.30000001192092901</v>
      </c>
      <c r="I92">
        <v>150</v>
      </c>
      <c r="J92" t="s">
        <v>718</v>
      </c>
      <c r="K92">
        <v>3</v>
      </c>
      <c r="L92">
        <v>0</v>
      </c>
      <c r="M92">
        <v>100</v>
      </c>
      <c r="N92">
        <v>0</v>
      </c>
      <c r="O92">
        <v>0.89999997615814209</v>
      </c>
    </row>
    <row r="93" spans="1:22" x14ac:dyDescent="0.3">
      <c r="A93" s="1" t="s">
        <v>664</v>
      </c>
      <c r="B93">
        <v>0.40000000596046448</v>
      </c>
      <c r="C93">
        <v>20</v>
      </c>
      <c r="D93">
        <v>0.40000000596046448</v>
      </c>
      <c r="E93">
        <v>4.1999998092651367</v>
      </c>
      <c r="F93">
        <v>1.049999952316284</v>
      </c>
      <c r="G93">
        <v>0.43000000715255737</v>
      </c>
      <c r="H93">
        <v>0.30000001192092901</v>
      </c>
      <c r="I93">
        <v>150</v>
      </c>
      <c r="J93" t="s">
        <v>718</v>
      </c>
      <c r="K93">
        <v>3</v>
      </c>
      <c r="L93">
        <v>0</v>
      </c>
      <c r="M93">
        <v>100</v>
      </c>
      <c r="N93">
        <v>0</v>
      </c>
      <c r="O93">
        <v>0.89999997615814209</v>
      </c>
    </row>
    <row r="94" spans="1:22" x14ac:dyDescent="0.3">
      <c r="A94" s="1" t="s">
        <v>665</v>
      </c>
      <c r="B94">
        <v>0.40000000596046448</v>
      </c>
      <c r="C94">
        <v>20</v>
      </c>
      <c r="D94">
        <v>0.40000000596046448</v>
      </c>
      <c r="E94">
        <v>3.5399999618530269</v>
      </c>
      <c r="F94">
        <v>1.049999952316284</v>
      </c>
      <c r="G94">
        <v>0.43000000715255737</v>
      </c>
      <c r="H94">
        <v>0.30000001192092901</v>
      </c>
      <c r="I94">
        <v>150</v>
      </c>
      <c r="J94" t="s">
        <v>718</v>
      </c>
      <c r="K94">
        <v>3</v>
      </c>
      <c r="L94">
        <v>0</v>
      </c>
      <c r="M94">
        <v>100</v>
      </c>
      <c r="N94">
        <v>0</v>
      </c>
      <c r="O94">
        <v>0.89999997615814209</v>
      </c>
    </row>
    <row r="95" spans="1:22" x14ac:dyDescent="0.3">
      <c r="A95" s="1" t="s">
        <v>666</v>
      </c>
      <c r="B95">
        <v>0.40000000596046448</v>
      </c>
      <c r="C95">
        <v>20</v>
      </c>
      <c r="D95">
        <v>0.40000000596046448</v>
      </c>
      <c r="E95">
        <v>4.1999998092651367</v>
      </c>
      <c r="F95">
        <v>1.049999952316284</v>
      </c>
      <c r="G95">
        <v>0.43000000715255737</v>
      </c>
      <c r="H95">
        <v>0.30000001192092901</v>
      </c>
      <c r="I95">
        <v>150</v>
      </c>
      <c r="J95" t="s">
        <v>718</v>
      </c>
      <c r="K95">
        <v>3</v>
      </c>
      <c r="L95">
        <v>0</v>
      </c>
      <c r="M95">
        <v>100</v>
      </c>
      <c r="N95">
        <v>0</v>
      </c>
      <c r="O95">
        <v>0.89999997615814209</v>
      </c>
    </row>
    <row r="96" spans="1:22" x14ac:dyDescent="0.3">
      <c r="A96" s="1" t="s">
        <v>667</v>
      </c>
      <c r="B96">
        <v>0.62999999523162842</v>
      </c>
      <c r="C96">
        <v>20</v>
      </c>
      <c r="D96">
        <v>0.40000000596046448</v>
      </c>
      <c r="E96">
        <v>4</v>
      </c>
      <c r="F96">
        <v>0.85714292526245117</v>
      </c>
      <c r="G96">
        <v>0.60000002384185791</v>
      </c>
      <c r="H96">
        <v>0.30000001192092901</v>
      </c>
      <c r="I96">
        <v>150</v>
      </c>
      <c r="J96" t="s">
        <v>718</v>
      </c>
      <c r="K96">
        <v>3</v>
      </c>
      <c r="L96">
        <v>0</v>
      </c>
      <c r="M96">
        <v>100</v>
      </c>
      <c r="N96">
        <v>0</v>
      </c>
      <c r="O96">
        <v>0.89999997615814209</v>
      </c>
    </row>
    <row r="97" spans="1:22" x14ac:dyDescent="0.3">
      <c r="A97" s="1" t="s">
        <v>668</v>
      </c>
      <c r="B97">
        <v>25</v>
      </c>
      <c r="C97">
        <v>110</v>
      </c>
      <c r="D97">
        <v>10</v>
      </c>
      <c r="E97">
        <v>12</v>
      </c>
      <c r="F97">
        <v>0.41</v>
      </c>
      <c r="G97">
        <v>14</v>
      </c>
      <c r="H97">
        <v>7.0000000000000007E-2</v>
      </c>
      <c r="I97">
        <v>150</v>
      </c>
      <c r="J97" t="s">
        <v>722</v>
      </c>
      <c r="P97" t="s">
        <v>724</v>
      </c>
      <c r="Q97">
        <v>0</v>
      </c>
      <c r="R97">
        <v>-9</v>
      </c>
      <c r="S97">
        <v>9</v>
      </c>
      <c r="T97">
        <v>0</v>
      </c>
      <c r="U97">
        <v>1.5</v>
      </c>
      <c r="V97" t="b">
        <v>0</v>
      </c>
    </row>
    <row r="98" spans="1:22" x14ac:dyDescent="0.3">
      <c r="A98" s="1" t="s">
        <v>669</v>
      </c>
      <c r="B98">
        <v>0.62999999523162842</v>
      </c>
      <c r="C98">
        <v>20</v>
      </c>
      <c r="D98">
        <v>0.40000000596046448</v>
      </c>
      <c r="E98">
        <v>3.8900001049041748</v>
      </c>
      <c r="F98">
        <v>0.85714292526245117</v>
      </c>
      <c r="G98">
        <v>0.60000002384185791</v>
      </c>
      <c r="H98">
        <v>0.30000001192092901</v>
      </c>
      <c r="I98">
        <v>150</v>
      </c>
      <c r="J98" t="s">
        <v>718</v>
      </c>
      <c r="K98">
        <v>3</v>
      </c>
      <c r="L98">
        <v>0</v>
      </c>
      <c r="M98">
        <v>100</v>
      </c>
      <c r="N98">
        <v>0</v>
      </c>
      <c r="O98">
        <v>0.89999997615814209</v>
      </c>
    </row>
    <row r="99" spans="1:22" x14ac:dyDescent="0.3">
      <c r="A99" s="1" t="s">
        <v>670</v>
      </c>
      <c r="B99">
        <v>0.51499998569488525</v>
      </c>
      <c r="C99">
        <v>20</v>
      </c>
      <c r="D99">
        <v>0.40000000596046448</v>
      </c>
      <c r="E99">
        <v>4.0250000953674316</v>
      </c>
      <c r="F99">
        <v>0.87038838863372803</v>
      </c>
      <c r="G99">
        <v>0.47499999403953552</v>
      </c>
      <c r="H99">
        <v>0.30000001192092901</v>
      </c>
      <c r="I99">
        <v>150</v>
      </c>
      <c r="J99" t="s">
        <v>718</v>
      </c>
      <c r="K99">
        <v>3</v>
      </c>
      <c r="L99">
        <v>0</v>
      </c>
      <c r="M99">
        <v>100</v>
      </c>
      <c r="N99">
        <v>0</v>
      </c>
      <c r="O99">
        <v>0.89999997615814209</v>
      </c>
    </row>
    <row r="100" spans="1:22" x14ac:dyDescent="0.3">
      <c r="A100" s="1" t="s">
        <v>671</v>
      </c>
      <c r="B100">
        <v>0.40000000596046448</v>
      </c>
      <c r="C100">
        <v>20</v>
      </c>
      <c r="D100">
        <v>0.40000000596046448</v>
      </c>
      <c r="E100">
        <v>4.5</v>
      </c>
      <c r="F100">
        <v>1.3500000238418579</v>
      </c>
      <c r="G100">
        <v>0.60000002384185791</v>
      </c>
      <c r="H100">
        <v>0.30000001192092901</v>
      </c>
      <c r="I100">
        <v>150</v>
      </c>
      <c r="J100" t="s">
        <v>718</v>
      </c>
      <c r="K100">
        <v>3</v>
      </c>
      <c r="L100">
        <v>0</v>
      </c>
      <c r="M100">
        <v>100</v>
      </c>
      <c r="N100">
        <v>0</v>
      </c>
      <c r="O100">
        <v>0.89999997615814209</v>
      </c>
    </row>
    <row r="101" spans="1:22" x14ac:dyDescent="0.3">
      <c r="A101" s="1" t="s">
        <v>672</v>
      </c>
      <c r="B101">
        <v>0.7149999737739563</v>
      </c>
      <c r="C101">
        <v>20</v>
      </c>
      <c r="D101">
        <v>0.40000000596046448</v>
      </c>
      <c r="E101">
        <v>4.0999999046325684</v>
      </c>
      <c r="F101">
        <v>0.86713284254074097</v>
      </c>
      <c r="G101">
        <v>0.69999998807907104</v>
      </c>
      <c r="H101">
        <v>0.30000001192092901</v>
      </c>
      <c r="I101">
        <v>150</v>
      </c>
      <c r="J101" t="s">
        <v>718</v>
      </c>
      <c r="K101">
        <v>3</v>
      </c>
      <c r="L101">
        <v>0</v>
      </c>
      <c r="M101">
        <v>100</v>
      </c>
      <c r="N101">
        <v>0</v>
      </c>
      <c r="O101">
        <v>0.89999997615814209</v>
      </c>
    </row>
    <row r="102" spans="1:22" x14ac:dyDescent="0.3">
      <c r="A102" s="1" t="s">
        <v>673</v>
      </c>
      <c r="B102">
        <v>0.40000000596046448</v>
      </c>
      <c r="C102">
        <v>20</v>
      </c>
      <c r="D102">
        <v>0.40000000596046448</v>
      </c>
      <c r="E102">
        <v>4</v>
      </c>
      <c r="F102">
        <v>1.049999952316284</v>
      </c>
      <c r="G102">
        <v>0.43000000715255737</v>
      </c>
      <c r="H102">
        <v>0.30000001192092901</v>
      </c>
      <c r="I102">
        <v>150</v>
      </c>
      <c r="J102" t="s">
        <v>718</v>
      </c>
      <c r="K102">
        <v>3</v>
      </c>
      <c r="L102">
        <v>0</v>
      </c>
      <c r="M102">
        <v>100</v>
      </c>
      <c r="N102">
        <v>0</v>
      </c>
      <c r="O102">
        <v>0.89999997615814209</v>
      </c>
    </row>
    <row r="103" spans="1:22" x14ac:dyDescent="0.3">
      <c r="A103" s="1" t="s">
        <v>674</v>
      </c>
      <c r="B103">
        <v>0.62999999523162842</v>
      </c>
      <c r="C103">
        <v>20</v>
      </c>
      <c r="D103">
        <v>0.40000000596046448</v>
      </c>
      <c r="E103">
        <v>3.8199999332427979</v>
      </c>
      <c r="F103">
        <v>6.3492066692560911E-4</v>
      </c>
      <c r="G103">
        <v>0.60000002384185791</v>
      </c>
      <c r="H103">
        <v>0.30000001192092901</v>
      </c>
      <c r="I103">
        <v>150</v>
      </c>
      <c r="J103" t="s">
        <v>718</v>
      </c>
      <c r="K103">
        <v>3</v>
      </c>
      <c r="L103">
        <v>0</v>
      </c>
      <c r="M103">
        <v>100</v>
      </c>
      <c r="N103">
        <v>0</v>
      </c>
      <c r="O103">
        <v>0.89999997615814209</v>
      </c>
    </row>
    <row r="104" spans="1:22" x14ac:dyDescent="0.3">
      <c r="A104" s="1" t="s">
        <v>675</v>
      </c>
      <c r="B104">
        <v>0.62999999523162842</v>
      </c>
      <c r="C104">
        <v>20</v>
      </c>
      <c r="D104">
        <v>0.40000000596046448</v>
      </c>
      <c r="E104">
        <v>4.1599998474121094</v>
      </c>
      <c r="F104">
        <v>0.76650798320770264</v>
      </c>
      <c r="G104">
        <v>0.55199998617172241</v>
      </c>
      <c r="H104">
        <v>0.30000001192092901</v>
      </c>
      <c r="I104">
        <v>150</v>
      </c>
      <c r="J104" t="s">
        <v>718</v>
      </c>
      <c r="K104">
        <v>3</v>
      </c>
      <c r="L104">
        <v>0</v>
      </c>
      <c r="M104">
        <v>100</v>
      </c>
      <c r="N104">
        <v>0</v>
      </c>
      <c r="O104">
        <v>0.89999997615814209</v>
      </c>
    </row>
    <row r="105" spans="1:22" x14ac:dyDescent="0.3">
      <c r="A105" s="1" t="s">
        <v>676</v>
      </c>
      <c r="B105">
        <v>0.40000000596046448</v>
      </c>
      <c r="C105">
        <v>20</v>
      </c>
      <c r="D105">
        <v>0.40000000596046448</v>
      </c>
      <c r="E105">
        <v>4.2699999809265137</v>
      </c>
      <c r="F105">
        <v>0.75125002861022949</v>
      </c>
      <c r="G105">
        <v>0.43000000715255737</v>
      </c>
      <c r="H105">
        <v>0.30000001192092901</v>
      </c>
      <c r="I105">
        <v>150</v>
      </c>
      <c r="J105" t="s">
        <v>718</v>
      </c>
      <c r="K105">
        <v>3</v>
      </c>
      <c r="L105">
        <v>0</v>
      </c>
      <c r="M105">
        <v>100</v>
      </c>
      <c r="N105">
        <v>0</v>
      </c>
      <c r="O105">
        <v>0.89999997615814209</v>
      </c>
    </row>
    <row r="106" spans="1:22" x14ac:dyDescent="0.3">
      <c r="A106" s="1" t="s">
        <v>677</v>
      </c>
      <c r="B106">
        <v>0.62999999523162842</v>
      </c>
      <c r="C106">
        <v>20</v>
      </c>
      <c r="D106">
        <v>0.40000000596046448</v>
      </c>
      <c r="E106">
        <v>3.9800000190734859</v>
      </c>
      <c r="F106">
        <v>0.45984125137329102</v>
      </c>
      <c r="G106">
        <v>0.52300000190734863</v>
      </c>
      <c r="H106">
        <v>0.30000001192092901</v>
      </c>
      <c r="I106">
        <v>150</v>
      </c>
      <c r="J106" t="s">
        <v>718</v>
      </c>
      <c r="K106">
        <v>3</v>
      </c>
      <c r="L106">
        <v>0</v>
      </c>
      <c r="M106">
        <v>100</v>
      </c>
      <c r="N106">
        <v>0</v>
      </c>
      <c r="O106">
        <v>0.89999997615814209</v>
      </c>
    </row>
    <row r="107" spans="1:22" x14ac:dyDescent="0.3">
      <c r="A107" s="1" t="s">
        <v>678</v>
      </c>
      <c r="B107">
        <v>0.63</v>
      </c>
      <c r="C107">
        <v>10</v>
      </c>
      <c r="D107">
        <v>0.4</v>
      </c>
      <c r="E107">
        <v>4</v>
      </c>
      <c r="F107">
        <v>1.0793999999999999</v>
      </c>
      <c r="G107">
        <v>1.18</v>
      </c>
      <c r="H107">
        <v>0.18729999999999999</v>
      </c>
      <c r="I107">
        <v>150</v>
      </c>
      <c r="J107" t="s">
        <v>718</v>
      </c>
      <c r="P107" t="s">
        <v>724</v>
      </c>
      <c r="Q107">
        <v>0</v>
      </c>
      <c r="R107">
        <v>-2</v>
      </c>
      <c r="S107">
        <v>2</v>
      </c>
      <c r="T107">
        <v>0</v>
      </c>
      <c r="U107">
        <v>2.5</v>
      </c>
      <c r="V107" t="b">
        <v>0</v>
      </c>
    </row>
    <row r="108" spans="1:22" x14ac:dyDescent="0.3">
      <c r="A108" s="1" t="s">
        <v>679</v>
      </c>
      <c r="B108">
        <v>0.40000000596046448</v>
      </c>
      <c r="C108">
        <v>20</v>
      </c>
      <c r="D108">
        <v>0.40000000596046448</v>
      </c>
      <c r="E108">
        <v>4.0999999046325684</v>
      </c>
      <c r="F108">
        <v>1.049999952316284</v>
      </c>
      <c r="G108">
        <v>0.43000000715255737</v>
      </c>
      <c r="H108">
        <v>0.30000001192092901</v>
      </c>
      <c r="I108">
        <v>150</v>
      </c>
      <c r="J108" t="s">
        <v>718</v>
      </c>
      <c r="K108">
        <v>3</v>
      </c>
      <c r="L108">
        <v>0</v>
      </c>
      <c r="M108">
        <v>100</v>
      </c>
      <c r="N108">
        <v>0</v>
      </c>
      <c r="O108">
        <v>0.89999997615814209</v>
      </c>
    </row>
    <row r="109" spans="1:22" x14ac:dyDescent="0.3">
      <c r="A109" s="1" t="s">
        <v>680</v>
      </c>
      <c r="B109">
        <v>0.62999999523162842</v>
      </c>
      <c r="C109">
        <v>20</v>
      </c>
      <c r="D109">
        <v>0.40000000596046448</v>
      </c>
      <c r="E109">
        <v>4</v>
      </c>
      <c r="F109">
        <v>0.85714292526245117</v>
      </c>
      <c r="G109">
        <v>0.60000002384185791</v>
      </c>
      <c r="H109">
        <v>0.30000001192092901</v>
      </c>
      <c r="I109">
        <v>150</v>
      </c>
      <c r="J109" t="s">
        <v>718</v>
      </c>
      <c r="K109">
        <v>3</v>
      </c>
      <c r="L109">
        <v>0</v>
      </c>
      <c r="M109">
        <v>100</v>
      </c>
      <c r="N109">
        <v>0</v>
      </c>
      <c r="O109">
        <v>0.89999997615814209</v>
      </c>
    </row>
    <row r="110" spans="1:22" x14ac:dyDescent="0.3">
      <c r="A110" s="1" t="s">
        <v>681</v>
      </c>
      <c r="B110">
        <v>0.40000000596046448</v>
      </c>
      <c r="C110">
        <v>20</v>
      </c>
      <c r="D110">
        <v>0.40000000596046448</v>
      </c>
      <c r="E110">
        <v>3.7899999618530269</v>
      </c>
      <c r="F110">
        <v>0.75125002861022949</v>
      </c>
      <c r="G110">
        <v>0.43000000715255737</v>
      </c>
      <c r="H110">
        <v>0.30000001192092901</v>
      </c>
      <c r="I110">
        <v>150</v>
      </c>
      <c r="J110" t="s">
        <v>718</v>
      </c>
      <c r="K110">
        <v>3</v>
      </c>
      <c r="L110">
        <v>0</v>
      </c>
      <c r="M110">
        <v>100</v>
      </c>
      <c r="N110">
        <v>0</v>
      </c>
      <c r="O110">
        <v>0.89999997615814209</v>
      </c>
    </row>
    <row r="111" spans="1:22" x14ac:dyDescent="0.3">
      <c r="A111" s="1" t="s">
        <v>682</v>
      </c>
      <c r="B111">
        <v>0.62999999523162842</v>
      </c>
      <c r="C111">
        <v>20</v>
      </c>
      <c r="D111">
        <v>0.40000000596046448</v>
      </c>
      <c r="E111">
        <v>4.0999999046325684</v>
      </c>
      <c r="F111">
        <v>0.85714292526245117</v>
      </c>
      <c r="G111">
        <v>0.60000002384185791</v>
      </c>
      <c r="H111">
        <v>0.30000001192092901</v>
      </c>
      <c r="I111">
        <v>150</v>
      </c>
      <c r="J111" t="s">
        <v>718</v>
      </c>
      <c r="K111">
        <v>3</v>
      </c>
      <c r="L111">
        <v>0</v>
      </c>
      <c r="M111">
        <v>100</v>
      </c>
      <c r="N111">
        <v>0</v>
      </c>
      <c r="O111">
        <v>0.89999997615814209</v>
      </c>
    </row>
    <row r="112" spans="1:22" x14ac:dyDescent="0.3">
      <c r="A112" s="1" t="s">
        <v>683</v>
      </c>
      <c r="B112">
        <v>0.62999999523162842</v>
      </c>
      <c r="C112">
        <v>20</v>
      </c>
      <c r="D112">
        <v>0.40000000596046448</v>
      </c>
      <c r="E112">
        <v>4.1500000953674316</v>
      </c>
      <c r="F112">
        <v>0.85714292526245117</v>
      </c>
      <c r="G112">
        <v>0.60000002384185791</v>
      </c>
      <c r="H112">
        <v>0.30000001192092901</v>
      </c>
      <c r="I112">
        <v>150</v>
      </c>
      <c r="J112" t="s">
        <v>718</v>
      </c>
      <c r="K112">
        <v>3</v>
      </c>
      <c r="L112">
        <v>0</v>
      </c>
      <c r="M112">
        <v>100</v>
      </c>
      <c r="N112">
        <v>0</v>
      </c>
      <c r="O112">
        <v>0.89999997615814209</v>
      </c>
    </row>
    <row r="113" spans="1:22" x14ac:dyDescent="0.3">
      <c r="A113" s="1" t="s">
        <v>684</v>
      </c>
      <c r="B113">
        <v>0.40000000596046448</v>
      </c>
      <c r="C113">
        <v>20</v>
      </c>
      <c r="D113">
        <v>0.40000000596046448</v>
      </c>
      <c r="E113">
        <v>4.0500001907348633</v>
      </c>
      <c r="F113">
        <v>1.049999952316284</v>
      </c>
      <c r="G113">
        <v>0.43000000715255737</v>
      </c>
      <c r="H113">
        <v>0.30000001192092901</v>
      </c>
      <c r="I113">
        <v>150</v>
      </c>
      <c r="J113" t="s">
        <v>718</v>
      </c>
      <c r="K113">
        <v>3</v>
      </c>
      <c r="L113">
        <v>0</v>
      </c>
      <c r="M113">
        <v>100</v>
      </c>
      <c r="N113">
        <v>0</v>
      </c>
      <c r="O113">
        <v>0.89999997615814209</v>
      </c>
    </row>
    <row r="114" spans="1:22" x14ac:dyDescent="0.3">
      <c r="A114" s="1" t="s">
        <v>685</v>
      </c>
      <c r="B114">
        <v>0.40000000596046448</v>
      </c>
      <c r="C114">
        <v>20</v>
      </c>
      <c r="D114">
        <v>0.40000000596046448</v>
      </c>
      <c r="E114">
        <v>3.9000000953674321</v>
      </c>
      <c r="F114">
        <v>0.65750002861022949</v>
      </c>
      <c r="G114">
        <v>0.40700000524520868</v>
      </c>
      <c r="H114">
        <v>0.30000001192092901</v>
      </c>
      <c r="I114">
        <v>150</v>
      </c>
      <c r="J114" t="s">
        <v>718</v>
      </c>
      <c r="K114">
        <v>3</v>
      </c>
      <c r="L114">
        <v>0</v>
      </c>
      <c r="M114">
        <v>100</v>
      </c>
      <c r="N114">
        <v>0</v>
      </c>
      <c r="O114">
        <v>0.89999997615814209</v>
      </c>
    </row>
    <row r="115" spans="1:22" x14ac:dyDescent="0.3">
      <c r="A115" s="1" t="s">
        <v>686</v>
      </c>
      <c r="B115">
        <v>0.62999999523162842</v>
      </c>
      <c r="C115">
        <v>20</v>
      </c>
      <c r="D115">
        <v>0.40000000596046448</v>
      </c>
      <c r="E115">
        <v>4</v>
      </c>
      <c r="F115">
        <v>0.85714292526245117</v>
      </c>
      <c r="G115">
        <v>0.60000002384185791</v>
      </c>
      <c r="H115">
        <v>0.30000001192092901</v>
      </c>
      <c r="I115">
        <v>150</v>
      </c>
      <c r="J115" t="s">
        <v>718</v>
      </c>
      <c r="K115">
        <v>3</v>
      </c>
      <c r="L115">
        <v>0</v>
      </c>
      <c r="M115">
        <v>100</v>
      </c>
      <c r="N115">
        <v>0</v>
      </c>
      <c r="O115">
        <v>0.89999997615814209</v>
      </c>
    </row>
    <row r="116" spans="1:22" x14ac:dyDescent="0.3">
      <c r="A116" s="1" t="s">
        <v>687</v>
      </c>
      <c r="B116">
        <v>0.62999999523162842</v>
      </c>
      <c r="C116">
        <v>20</v>
      </c>
      <c r="D116">
        <v>0.40000000596046448</v>
      </c>
      <c r="E116">
        <v>4.0999999046325684</v>
      </c>
      <c r="F116">
        <v>0.84317457675933838</v>
      </c>
      <c r="G116">
        <v>0.84399998188018799</v>
      </c>
      <c r="H116">
        <v>0.30000001192092901</v>
      </c>
      <c r="I116">
        <v>150</v>
      </c>
      <c r="J116" t="s">
        <v>718</v>
      </c>
      <c r="K116">
        <v>3</v>
      </c>
      <c r="L116">
        <v>0</v>
      </c>
      <c r="M116">
        <v>100</v>
      </c>
      <c r="N116">
        <v>0</v>
      </c>
      <c r="O116">
        <v>0.89999997615814209</v>
      </c>
    </row>
    <row r="117" spans="1:22" x14ac:dyDescent="0.3">
      <c r="A117" s="1" t="s">
        <v>688</v>
      </c>
      <c r="B117">
        <v>0.40000000596046448</v>
      </c>
      <c r="C117">
        <v>20</v>
      </c>
      <c r="D117">
        <v>0.40000000596046448</v>
      </c>
      <c r="E117">
        <v>4</v>
      </c>
      <c r="F117">
        <v>1.049999952316284</v>
      </c>
      <c r="G117">
        <v>0.43000000715255737</v>
      </c>
      <c r="H117">
        <v>0.30000001192092901</v>
      </c>
      <c r="I117">
        <v>150</v>
      </c>
      <c r="J117" t="s">
        <v>718</v>
      </c>
      <c r="K117">
        <v>3</v>
      </c>
      <c r="L117">
        <v>0</v>
      </c>
      <c r="M117">
        <v>100</v>
      </c>
      <c r="N117">
        <v>0</v>
      </c>
      <c r="O117">
        <v>0.89999997615814209</v>
      </c>
    </row>
    <row r="118" spans="1:22" x14ac:dyDescent="0.3">
      <c r="A118" s="1" t="s">
        <v>689</v>
      </c>
      <c r="B118">
        <v>0.40000000596046448</v>
      </c>
      <c r="C118">
        <v>20</v>
      </c>
      <c r="D118">
        <v>0.40000000596046448</v>
      </c>
      <c r="E118">
        <v>3.75</v>
      </c>
      <c r="F118">
        <v>1.049999952316284</v>
      </c>
      <c r="G118">
        <v>0.43000000715255737</v>
      </c>
      <c r="H118">
        <v>0.30000001192092901</v>
      </c>
      <c r="I118">
        <v>150</v>
      </c>
      <c r="J118" t="s">
        <v>718</v>
      </c>
      <c r="K118">
        <v>3</v>
      </c>
      <c r="L118">
        <v>0</v>
      </c>
      <c r="M118">
        <v>100</v>
      </c>
      <c r="N118">
        <v>0</v>
      </c>
      <c r="O118">
        <v>0.89999997615814209</v>
      </c>
    </row>
    <row r="119" spans="1:22" x14ac:dyDescent="0.3">
      <c r="A119" s="1" t="s">
        <v>690</v>
      </c>
      <c r="B119">
        <v>0.62999999523162842</v>
      </c>
      <c r="C119">
        <v>20</v>
      </c>
      <c r="D119">
        <v>0.40000000596046448</v>
      </c>
      <c r="E119">
        <v>4.0500001907348633</v>
      </c>
      <c r="F119">
        <v>0.85714292526245117</v>
      </c>
      <c r="G119">
        <v>0.60000002384185791</v>
      </c>
      <c r="H119">
        <v>0.30000001192092901</v>
      </c>
      <c r="I119">
        <v>150</v>
      </c>
      <c r="J119" t="s">
        <v>718</v>
      </c>
      <c r="K119">
        <v>3</v>
      </c>
      <c r="L119">
        <v>0</v>
      </c>
      <c r="M119">
        <v>100</v>
      </c>
      <c r="N119">
        <v>0</v>
      </c>
      <c r="O119">
        <v>0.89999997615814209</v>
      </c>
    </row>
    <row r="120" spans="1:22" x14ac:dyDescent="0.3">
      <c r="A120" s="1" t="s">
        <v>691</v>
      </c>
      <c r="B120">
        <v>0.62999999523162842</v>
      </c>
      <c r="C120">
        <v>20</v>
      </c>
      <c r="D120">
        <v>0.40000000596046448</v>
      </c>
      <c r="E120">
        <v>4.0500001907348633</v>
      </c>
      <c r="F120">
        <v>0.85714292526245117</v>
      </c>
      <c r="G120">
        <v>0.60000002384185791</v>
      </c>
      <c r="H120">
        <v>0.30000001192092901</v>
      </c>
      <c r="I120">
        <v>150</v>
      </c>
      <c r="J120" t="s">
        <v>718</v>
      </c>
      <c r="K120">
        <v>3</v>
      </c>
      <c r="L120">
        <v>0</v>
      </c>
      <c r="M120">
        <v>100</v>
      </c>
      <c r="N120">
        <v>0</v>
      </c>
      <c r="O120">
        <v>0.89999997615814209</v>
      </c>
    </row>
    <row r="121" spans="1:22" x14ac:dyDescent="0.3">
      <c r="A121" s="1" t="s">
        <v>692</v>
      </c>
      <c r="B121">
        <v>0.62999999523162842</v>
      </c>
      <c r="C121">
        <v>20</v>
      </c>
      <c r="D121">
        <v>0.40000000596046448</v>
      </c>
      <c r="E121">
        <v>4.0500001907348633</v>
      </c>
      <c r="F121">
        <v>0.85714292526245117</v>
      </c>
      <c r="G121">
        <v>0.60000002384185791</v>
      </c>
      <c r="H121">
        <v>0.30000001192092901</v>
      </c>
      <c r="I121">
        <v>150</v>
      </c>
      <c r="J121" t="s">
        <v>718</v>
      </c>
      <c r="K121">
        <v>3</v>
      </c>
      <c r="L121">
        <v>0</v>
      </c>
      <c r="M121">
        <v>100</v>
      </c>
      <c r="N121">
        <v>0</v>
      </c>
      <c r="O121">
        <v>0.89999997615814209</v>
      </c>
    </row>
    <row r="122" spans="1:22" x14ac:dyDescent="0.3">
      <c r="A122" s="1" t="s">
        <v>693</v>
      </c>
      <c r="B122">
        <v>0.62999999523162842</v>
      </c>
      <c r="C122">
        <v>20</v>
      </c>
      <c r="D122">
        <v>0.40000000596046448</v>
      </c>
      <c r="E122">
        <v>4.1999998092651367</v>
      </c>
      <c r="F122">
        <v>0.85714292526245117</v>
      </c>
      <c r="G122">
        <v>0.60000002384185791</v>
      </c>
      <c r="H122">
        <v>0.30000001192092901</v>
      </c>
      <c r="I122">
        <v>150</v>
      </c>
      <c r="J122" t="s">
        <v>718</v>
      </c>
      <c r="K122">
        <v>3</v>
      </c>
      <c r="L122">
        <v>0</v>
      </c>
      <c r="M122">
        <v>100</v>
      </c>
      <c r="N122">
        <v>0</v>
      </c>
      <c r="O122">
        <v>0.89999997615814209</v>
      </c>
    </row>
    <row r="123" spans="1:22" x14ac:dyDescent="0.3">
      <c r="A123" s="1" t="s">
        <v>694</v>
      </c>
      <c r="B123">
        <v>0.40000000596046448</v>
      </c>
      <c r="C123">
        <v>20</v>
      </c>
      <c r="D123">
        <v>0.40000000596046448</v>
      </c>
      <c r="E123">
        <v>3.7999999523162842</v>
      </c>
      <c r="F123">
        <v>0.75125002861022949</v>
      </c>
      <c r="G123">
        <v>0.43000000715255737</v>
      </c>
      <c r="H123">
        <v>0.30000001192092901</v>
      </c>
      <c r="I123">
        <v>150</v>
      </c>
      <c r="J123" t="s">
        <v>718</v>
      </c>
      <c r="K123">
        <v>3</v>
      </c>
      <c r="L123">
        <v>0</v>
      </c>
      <c r="M123">
        <v>100</v>
      </c>
      <c r="N123">
        <v>0</v>
      </c>
      <c r="O123">
        <v>0.89999997615814209</v>
      </c>
    </row>
    <row r="124" spans="1:22" x14ac:dyDescent="0.3">
      <c r="A124" s="1" t="s">
        <v>695</v>
      </c>
      <c r="B124">
        <v>0.40000000596046448</v>
      </c>
      <c r="C124">
        <v>20</v>
      </c>
      <c r="D124">
        <v>0.40000000596046448</v>
      </c>
      <c r="E124">
        <v>4</v>
      </c>
      <c r="F124">
        <v>1.049999952316284</v>
      </c>
      <c r="G124">
        <v>0.43000000715255737</v>
      </c>
      <c r="H124">
        <v>0.30000001192092901</v>
      </c>
      <c r="I124">
        <v>150</v>
      </c>
      <c r="J124" t="s">
        <v>718</v>
      </c>
      <c r="K124">
        <v>3</v>
      </c>
      <c r="L124">
        <v>0</v>
      </c>
      <c r="M124">
        <v>100</v>
      </c>
      <c r="N124">
        <v>0</v>
      </c>
      <c r="O124">
        <v>0.89999997615814209</v>
      </c>
    </row>
    <row r="125" spans="1:22" x14ac:dyDescent="0.3">
      <c r="A125" s="1" t="s">
        <v>696</v>
      </c>
      <c r="B125">
        <v>0.25</v>
      </c>
      <c r="C125">
        <v>20</v>
      </c>
      <c r="D125">
        <v>0.40000000596046448</v>
      </c>
      <c r="E125">
        <v>3.7999999523162842</v>
      </c>
      <c r="F125">
        <v>0.35000002384185791</v>
      </c>
      <c r="G125">
        <v>9.0000003576278687E-2</v>
      </c>
      <c r="H125">
        <v>0.30000001192092901</v>
      </c>
      <c r="I125">
        <v>150</v>
      </c>
      <c r="J125" t="s">
        <v>718</v>
      </c>
      <c r="K125">
        <v>3</v>
      </c>
      <c r="L125">
        <v>0</v>
      </c>
      <c r="M125">
        <v>100</v>
      </c>
      <c r="N125">
        <v>0</v>
      </c>
      <c r="O125">
        <v>0.89999997615814209</v>
      </c>
    </row>
    <row r="126" spans="1:22" x14ac:dyDescent="0.3">
      <c r="A126" s="1" t="s">
        <v>697</v>
      </c>
      <c r="B126">
        <v>25</v>
      </c>
      <c r="C126">
        <v>110</v>
      </c>
      <c r="D126">
        <v>20</v>
      </c>
      <c r="E126">
        <v>12</v>
      </c>
      <c r="F126">
        <v>0.41</v>
      </c>
      <c r="G126">
        <v>14</v>
      </c>
      <c r="H126">
        <v>7.0000000000000007E-2</v>
      </c>
      <c r="I126">
        <v>150</v>
      </c>
      <c r="J126" t="s">
        <v>722</v>
      </c>
      <c r="P126" t="s">
        <v>724</v>
      </c>
      <c r="Q126">
        <v>0</v>
      </c>
      <c r="R126">
        <v>-9</v>
      </c>
      <c r="S126">
        <v>9</v>
      </c>
      <c r="T126">
        <v>0</v>
      </c>
      <c r="U126">
        <v>1.5</v>
      </c>
      <c r="V126" t="b">
        <v>0</v>
      </c>
    </row>
    <row r="127" spans="1:22" x14ac:dyDescent="0.3">
      <c r="A127" s="1" t="s">
        <v>698</v>
      </c>
      <c r="B127">
        <v>0.62999999523162842</v>
      </c>
      <c r="C127">
        <v>20</v>
      </c>
      <c r="D127">
        <v>0.40000000596046448</v>
      </c>
      <c r="E127">
        <v>4.0300002098083496</v>
      </c>
      <c r="F127">
        <v>0.85714292526245117</v>
      </c>
      <c r="G127">
        <v>0.60000002384185791</v>
      </c>
      <c r="H127">
        <v>0.30000001192092901</v>
      </c>
      <c r="I127">
        <v>150</v>
      </c>
      <c r="J127" t="s">
        <v>718</v>
      </c>
      <c r="K127">
        <v>3</v>
      </c>
      <c r="L127">
        <v>0</v>
      </c>
      <c r="M127">
        <v>100</v>
      </c>
      <c r="N127">
        <v>0</v>
      </c>
      <c r="O127">
        <v>0.89999997615814209</v>
      </c>
    </row>
    <row r="128" spans="1:22" x14ac:dyDescent="0.3">
      <c r="A128" s="1" t="s">
        <v>699</v>
      </c>
      <c r="B128">
        <v>0.62999999523162842</v>
      </c>
      <c r="C128">
        <v>20</v>
      </c>
      <c r="D128">
        <v>0.40000000596046448</v>
      </c>
      <c r="E128">
        <v>4.1999998092651367</v>
      </c>
      <c r="F128">
        <v>0.85714292526245117</v>
      </c>
      <c r="G128">
        <v>0.60000002384185791</v>
      </c>
      <c r="H128">
        <v>0.30000001192092901</v>
      </c>
      <c r="I128">
        <v>150</v>
      </c>
      <c r="J128" t="s">
        <v>718</v>
      </c>
      <c r="K128">
        <v>3</v>
      </c>
      <c r="L128">
        <v>0</v>
      </c>
      <c r="M128">
        <v>100</v>
      </c>
      <c r="N128">
        <v>0</v>
      </c>
      <c r="O128">
        <v>0.89999997615814209</v>
      </c>
    </row>
    <row r="129" spans="1:22" x14ac:dyDescent="0.3">
      <c r="A129" s="1" t="s">
        <v>700</v>
      </c>
      <c r="B129">
        <v>0.40000000596046448</v>
      </c>
      <c r="C129">
        <v>20</v>
      </c>
      <c r="D129">
        <v>0.40000000596046448</v>
      </c>
      <c r="E129">
        <v>3.6500000953674321</v>
      </c>
      <c r="F129">
        <v>1.049999952316284</v>
      </c>
      <c r="G129">
        <v>0.43000000715255737</v>
      </c>
      <c r="H129">
        <v>0.30000001192092901</v>
      </c>
      <c r="I129">
        <v>150</v>
      </c>
      <c r="J129" t="s">
        <v>718</v>
      </c>
      <c r="K129">
        <v>3</v>
      </c>
      <c r="L129">
        <v>0</v>
      </c>
      <c r="M129">
        <v>100</v>
      </c>
      <c r="N129">
        <v>0</v>
      </c>
      <c r="O129">
        <v>0.89999997615814209</v>
      </c>
    </row>
    <row r="130" spans="1:22" x14ac:dyDescent="0.3">
      <c r="A130" s="1" t="s">
        <v>701</v>
      </c>
      <c r="B130">
        <v>0.80000001192092896</v>
      </c>
      <c r="C130">
        <v>20</v>
      </c>
      <c r="D130">
        <v>0.40000000596046448</v>
      </c>
      <c r="E130">
        <v>4.1999998092651367</v>
      </c>
      <c r="F130">
        <v>0.875</v>
      </c>
      <c r="G130">
        <v>0.80000001192092896</v>
      </c>
      <c r="H130">
        <v>0.30000001192092901</v>
      </c>
      <c r="I130">
        <v>150</v>
      </c>
      <c r="J130" t="s">
        <v>718</v>
      </c>
      <c r="K130">
        <v>3</v>
      </c>
      <c r="L130">
        <v>0</v>
      </c>
      <c r="M130">
        <v>100</v>
      </c>
      <c r="N130">
        <v>0</v>
      </c>
      <c r="O130">
        <v>0.89999997615814209</v>
      </c>
    </row>
    <row r="131" spans="1:22" x14ac:dyDescent="0.3">
      <c r="A131" s="1" t="s">
        <v>702</v>
      </c>
      <c r="B131">
        <v>0.62999999523162842</v>
      </c>
      <c r="C131">
        <v>20</v>
      </c>
      <c r="D131">
        <v>0.40000000596046448</v>
      </c>
      <c r="E131">
        <v>4.065000057220459</v>
      </c>
      <c r="F131">
        <v>0.97047621011734009</v>
      </c>
      <c r="G131">
        <v>0.7839999794960022</v>
      </c>
      <c r="H131">
        <v>0.30000001192092901</v>
      </c>
      <c r="I131">
        <v>150</v>
      </c>
      <c r="J131" t="s">
        <v>718</v>
      </c>
      <c r="K131">
        <v>3</v>
      </c>
      <c r="L131">
        <v>0</v>
      </c>
      <c r="M131">
        <v>100</v>
      </c>
      <c r="N131">
        <v>0</v>
      </c>
      <c r="O131">
        <v>0.89999997615814209</v>
      </c>
    </row>
    <row r="132" spans="1:22" x14ac:dyDescent="0.3">
      <c r="A132" s="1" t="s">
        <v>703</v>
      </c>
      <c r="B132">
        <v>0.62999999523162842</v>
      </c>
      <c r="C132">
        <v>20</v>
      </c>
      <c r="D132">
        <v>0.40000000596046448</v>
      </c>
      <c r="E132">
        <v>3.7699999809265141</v>
      </c>
      <c r="F132">
        <v>0.85714292526245117</v>
      </c>
      <c r="G132">
        <v>0.60000002384185791</v>
      </c>
      <c r="H132">
        <v>0.30000001192092901</v>
      </c>
      <c r="I132">
        <v>150</v>
      </c>
      <c r="J132" t="s">
        <v>718</v>
      </c>
      <c r="K132">
        <v>3</v>
      </c>
      <c r="L132">
        <v>0</v>
      </c>
      <c r="M132">
        <v>100</v>
      </c>
      <c r="N132">
        <v>0</v>
      </c>
      <c r="O132">
        <v>0.89999997615814209</v>
      </c>
    </row>
    <row r="133" spans="1:22" x14ac:dyDescent="0.3">
      <c r="A133" s="1" t="s">
        <v>704</v>
      </c>
      <c r="B133">
        <v>0.40000000596046448</v>
      </c>
      <c r="C133">
        <v>20</v>
      </c>
      <c r="D133">
        <v>0.40000000596046448</v>
      </c>
      <c r="E133">
        <v>4.4499998092651367</v>
      </c>
      <c r="F133">
        <v>1.200000047683716</v>
      </c>
      <c r="G133">
        <v>0.51499998569488525</v>
      </c>
      <c r="H133">
        <v>0.30000001192092901</v>
      </c>
      <c r="I133">
        <v>150</v>
      </c>
      <c r="J133" t="s">
        <v>718</v>
      </c>
      <c r="K133">
        <v>3</v>
      </c>
      <c r="L133">
        <v>0</v>
      </c>
      <c r="M133">
        <v>100</v>
      </c>
      <c r="N133">
        <v>0</v>
      </c>
      <c r="O133">
        <v>0.89999997615814209</v>
      </c>
    </row>
    <row r="134" spans="1:22" x14ac:dyDescent="0.3">
      <c r="A134" s="1" t="s">
        <v>705</v>
      </c>
      <c r="B134">
        <v>0.40000000596046448</v>
      </c>
      <c r="C134">
        <v>20</v>
      </c>
      <c r="D134">
        <v>0.40000000596046448</v>
      </c>
      <c r="E134">
        <v>3.4800000190734859</v>
      </c>
      <c r="F134">
        <v>1.049999952316284</v>
      </c>
      <c r="G134">
        <v>0.43000000715255737</v>
      </c>
      <c r="H134">
        <v>0.30000001192092901</v>
      </c>
      <c r="I134">
        <v>150</v>
      </c>
      <c r="J134" t="s">
        <v>720</v>
      </c>
      <c r="K134">
        <v>3</v>
      </c>
      <c r="L134">
        <v>0</v>
      </c>
      <c r="M134">
        <v>100</v>
      </c>
      <c r="N134">
        <v>0</v>
      </c>
      <c r="O134">
        <v>0.89999997615814209</v>
      </c>
    </row>
    <row r="135" spans="1:22" x14ac:dyDescent="0.3">
      <c r="A135" s="1" t="s">
        <v>706</v>
      </c>
      <c r="B135">
        <v>0.51499998569488525</v>
      </c>
      <c r="C135">
        <v>20</v>
      </c>
      <c r="D135">
        <v>0.40000000596046448</v>
      </c>
      <c r="E135">
        <v>4</v>
      </c>
      <c r="F135">
        <v>0.93203884363174438</v>
      </c>
      <c r="G135">
        <v>0.51499998569488525</v>
      </c>
      <c r="H135">
        <v>0.30000001192092901</v>
      </c>
      <c r="I135">
        <v>150</v>
      </c>
      <c r="J135" t="s">
        <v>718</v>
      </c>
      <c r="K135">
        <v>3</v>
      </c>
      <c r="L135">
        <v>0</v>
      </c>
      <c r="M135">
        <v>100</v>
      </c>
      <c r="N135">
        <v>0</v>
      </c>
      <c r="O135">
        <v>0.89999997615814209</v>
      </c>
    </row>
    <row r="136" spans="1:22" x14ac:dyDescent="0.3">
      <c r="A136" s="1" t="s">
        <v>707</v>
      </c>
      <c r="B136">
        <v>0.62999999523162842</v>
      </c>
      <c r="C136">
        <v>20</v>
      </c>
      <c r="D136">
        <v>0.40000000596046448</v>
      </c>
      <c r="E136">
        <v>4</v>
      </c>
      <c r="F136">
        <v>0.85714292526245117</v>
      </c>
      <c r="G136">
        <v>0.60000002384185791</v>
      </c>
      <c r="H136">
        <v>0.30000001192092901</v>
      </c>
      <c r="I136">
        <v>150</v>
      </c>
      <c r="J136" t="s">
        <v>718</v>
      </c>
      <c r="K136">
        <v>3</v>
      </c>
      <c r="L136">
        <v>0</v>
      </c>
      <c r="M136">
        <v>100</v>
      </c>
      <c r="N136">
        <v>0</v>
      </c>
      <c r="O136">
        <v>0.89999997615814209</v>
      </c>
    </row>
    <row r="137" spans="1:22" x14ac:dyDescent="0.3">
      <c r="A137" s="1" t="s">
        <v>708</v>
      </c>
      <c r="B137">
        <v>0.40000000596046448</v>
      </c>
      <c r="C137">
        <v>20</v>
      </c>
      <c r="D137">
        <v>0.40000000596046448</v>
      </c>
      <c r="E137">
        <v>3.7899999618530269</v>
      </c>
      <c r="F137">
        <v>1.3500000238418579</v>
      </c>
      <c r="G137">
        <v>0.60000002384185791</v>
      </c>
      <c r="H137">
        <v>0.30000001192092901</v>
      </c>
      <c r="I137">
        <v>150</v>
      </c>
      <c r="J137" t="s">
        <v>718</v>
      </c>
      <c r="K137">
        <v>3</v>
      </c>
      <c r="L137">
        <v>0</v>
      </c>
      <c r="M137">
        <v>100</v>
      </c>
      <c r="N137">
        <v>0</v>
      </c>
      <c r="O137">
        <v>0.89999997615814209</v>
      </c>
    </row>
    <row r="138" spans="1:22" x14ac:dyDescent="0.3">
      <c r="A138" s="1" t="s">
        <v>709</v>
      </c>
      <c r="B138">
        <v>0.62999999523162842</v>
      </c>
      <c r="C138">
        <v>20</v>
      </c>
      <c r="D138">
        <v>0.40000000596046448</v>
      </c>
      <c r="E138">
        <v>4.0999999046325684</v>
      </c>
      <c r="F138">
        <v>0.85714292526245117</v>
      </c>
      <c r="G138">
        <v>0.60000002384185791</v>
      </c>
      <c r="H138">
        <v>0.30000001192092901</v>
      </c>
      <c r="I138">
        <v>150</v>
      </c>
      <c r="J138" t="s">
        <v>720</v>
      </c>
      <c r="K138">
        <v>3</v>
      </c>
      <c r="L138">
        <v>0</v>
      </c>
      <c r="M138">
        <v>100</v>
      </c>
      <c r="N138">
        <v>0</v>
      </c>
      <c r="O138">
        <v>0.89999997615814209</v>
      </c>
    </row>
    <row r="139" spans="1:22" x14ac:dyDescent="0.3">
      <c r="A139" s="1" t="s">
        <v>710</v>
      </c>
      <c r="B139">
        <v>40</v>
      </c>
      <c r="C139">
        <v>110</v>
      </c>
      <c r="D139">
        <v>20</v>
      </c>
      <c r="E139">
        <v>16.2</v>
      </c>
      <c r="F139">
        <v>0.34</v>
      </c>
      <c r="G139">
        <v>18</v>
      </c>
      <c r="H139">
        <v>0.05</v>
      </c>
      <c r="I139">
        <v>150</v>
      </c>
      <c r="J139" t="s">
        <v>722</v>
      </c>
      <c r="P139" t="s">
        <v>724</v>
      </c>
      <c r="Q139">
        <v>0</v>
      </c>
      <c r="R139">
        <v>-9</v>
      </c>
      <c r="S139">
        <v>9</v>
      </c>
      <c r="T139">
        <v>0</v>
      </c>
      <c r="U139">
        <v>1.5</v>
      </c>
      <c r="V139" t="b">
        <v>0</v>
      </c>
    </row>
    <row r="140" spans="1:22" x14ac:dyDescent="0.3">
      <c r="A140" s="1" t="s">
        <v>711</v>
      </c>
      <c r="B140">
        <v>63</v>
      </c>
      <c r="C140">
        <v>110</v>
      </c>
      <c r="D140">
        <v>10</v>
      </c>
      <c r="E140">
        <v>18</v>
      </c>
      <c r="F140">
        <v>0.32</v>
      </c>
      <c r="G140">
        <v>22</v>
      </c>
      <c r="H140">
        <v>0.04</v>
      </c>
      <c r="I140">
        <v>150</v>
      </c>
      <c r="J140" t="s">
        <v>722</v>
      </c>
      <c r="P140" t="s">
        <v>724</v>
      </c>
      <c r="Q140">
        <v>0</v>
      </c>
      <c r="R140">
        <v>-9</v>
      </c>
      <c r="S140">
        <v>9</v>
      </c>
      <c r="T140">
        <v>0</v>
      </c>
      <c r="U140">
        <v>1.5</v>
      </c>
      <c r="V140" t="b">
        <v>0</v>
      </c>
    </row>
    <row r="141" spans="1:22" x14ac:dyDescent="0.3">
      <c r="A141" s="1" t="s">
        <v>712</v>
      </c>
      <c r="B141">
        <v>0.40000000596046448</v>
      </c>
      <c r="C141">
        <v>20</v>
      </c>
      <c r="D141">
        <v>0.40000000596046448</v>
      </c>
      <c r="E141">
        <v>3.6500000953674321</v>
      </c>
      <c r="F141">
        <v>1.049999952316284</v>
      </c>
      <c r="G141">
        <v>0.43000000715255737</v>
      </c>
      <c r="H141">
        <v>0.30000001192092901</v>
      </c>
      <c r="I141">
        <v>150</v>
      </c>
      <c r="J141" t="s">
        <v>718</v>
      </c>
      <c r="K141">
        <v>3</v>
      </c>
      <c r="L141">
        <v>0</v>
      </c>
      <c r="M141">
        <v>100</v>
      </c>
      <c r="N141">
        <v>0</v>
      </c>
      <c r="O141">
        <v>0.89999997615814209</v>
      </c>
    </row>
    <row r="142" spans="1:22" x14ac:dyDescent="0.3">
      <c r="A142" s="1" t="s">
        <v>713</v>
      </c>
      <c r="B142">
        <v>0.62999999523162842</v>
      </c>
      <c r="C142">
        <v>20</v>
      </c>
      <c r="D142">
        <v>0.40000000596046448</v>
      </c>
      <c r="E142">
        <v>4</v>
      </c>
      <c r="F142">
        <v>0.85714292526245117</v>
      </c>
      <c r="G142">
        <v>0.60000002384185791</v>
      </c>
      <c r="H142">
        <v>0.30000001192092901</v>
      </c>
      <c r="I142">
        <v>150</v>
      </c>
      <c r="J142" t="s">
        <v>718</v>
      </c>
      <c r="K142">
        <v>3</v>
      </c>
      <c r="L142">
        <v>0</v>
      </c>
      <c r="M142">
        <v>100</v>
      </c>
      <c r="N142">
        <v>0</v>
      </c>
      <c r="O142">
        <v>0.89999997615814209</v>
      </c>
    </row>
    <row r="143" spans="1:22" x14ac:dyDescent="0.3">
      <c r="A143" s="1" t="s">
        <v>714</v>
      </c>
      <c r="B143">
        <v>0.62999999523162842</v>
      </c>
      <c r="C143">
        <v>20</v>
      </c>
      <c r="D143">
        <v>0.40000000596046448</v>
      </c>
      <c r="E143">
        <v>3.9000000953674321</v>
      </c>
      <c r="F143">
        <v>0.85714292526245117</v>
      </c>
      <c r="G143">
        <v>0.60000002384185791</v>
      </c>
      <c r="H143">
        <v>0.30000001192092901</v>
      </c>
      <c r="I143">
        <v>150</v>
      </c>
      <c r="J143" t="s">
        <v>718</v>
      </c>
      <c r="K143">
        <v>3</v>
      </c>
      <c r="L143">
        <v>0</v>
      </c>
      <c r="M143">
        <v>100</v>
      </c>
      <c r="N143">
        <v>0</v>
      </c>
      <c r="O143">
        <v>0.89999997615814209</v>
      </c>
    </row>
    <row r="144" spans="1:22" x14ac:dyDescent="0.3">
      <c r="A144" s="1" t="s">
        <v>715</v>
      </c>
      <c r="B144">
        <v>0.40000000596046448</v>
      </c>
      <c r="C144">
        <v>20</v>
      </c>
      <c r="D144">
        <v>0.40000000596046448</v>
      </c>
      <c r="E144">
        <v>4.0999999046325684</v>
      </c>
      <c r="F144">
        <v>1.049999952316284</v>
      </c>
      <c r="G144">
        <v>0.43000000715255737</v>
      </c>
      <c r="H144">
        <v>0.30000001192092901</v>
      </c>
      <c r="I144">
        <v>150</v>
      </c>
      <c r="J144" t="s">
        <v>718</v>
      </c>
      <c r="K144">
        <v>3</v>
      </c>
      <c r="L144">
        <v>0</v>
      </c>
      <c r="M144">
        <v>100</v>
      </c>
      <c r="N144">
        <v>0</v>
      </c>
      <c r="O144">
        <v>0.89999997615814209</v>
      </c>
    </row>
    <row r="145" spans="1:22" x14ac:dyDescent="0.3">
      <c r="A145" s="1" t="s">
        <v>716</v>
      </c>
      <c r="B145">
        <v>0.62999999523162842</v>
      </c>
      <c r="C145">
        <v>20</v>
      </c>
      <c r="D145">
        <v>0.40000000596046448</v>
      </c>
      <c r="E145">
        <v>4.119999885559082</v>
      </c>
      <c r="F145">
        <v>0.7776191234588623</v>
      </c>
      <c r="G145">
        <v>0.56699997186660767</v>
      </c>
      <c r="H145">
        <v>0.30000001192092901</v>
      </c>
      <c r="I145">
        <v>150</v>
      </c>
      <c r="J145" t="s">
        <v>718</v>
      </c>
      <c r="K145">
        <v>3</v>
      </c>
      <c r="L145">
        <v>0</v>
      </c>
      <c r="M145">
        <v>100</v>
      </c>
      <c r="N145">
        <v>0</v>
      </c>
      <c r="O145">
        <v>0.89999997615814209</v>
      </c>
    </row>
    <row r="146" spans="1:22" x14ac:dyDescent="0.3">
      <c r="A146" s="1" t="s">
        <v>717</v>
      </c>
      <c r="B146">
        <v>100</v>
      </c>
      <c r="C146">
        <v>220</v>
      </c>
      <c r="D146">
        <v>110</v>
      </c>
      <c r="E146">
        <v>12</v>
      </c>
      <c r="F146">
        <v>0.26</v>
      </c>
      <c r="G146">
        <v>55</v>
      </c>
      <c r="H146">
        <v>0.06</v>
      </c>
      <c r="I146">
        <v>0</v>
      </c>
      <c r="J146" t="s">
        <v>719</v>
      </c>
      <c r="P146" t="s">
        <v>724</v>
      </c>
      <c r="Q146">
        <v>0</v>
      </c>
      <c r="R146">
        <v>-9</v>
      </c>
      <c r="S146">
        <v>9</v>
      </c>
      <c r="T146">
        <v>0</v>
      </c>
      <c r="U146">
        <v>1.5</v>
      </c>
      <c r="V14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"/>
  <sheetViews>
    <sheetView workbookViewId="0"/>
  </sheetViews>
  <sheetFormatPr defaultRowHeight="14.4" x14ac:dyDescent="0.3"/>
  <sheetData>
    <row r="1" spans="1:23" x14ac:dyDescent="0.3">
      <c r="B1" s="1" t="s">
        <v>725</v>
      </c>
      <c r="C1" s="1" t="s">
        <v>726</v>
      </c>
      <c r="D1" s="1" t="s">
        <v>727</v>
      </c>
      <c r="E1" s="1" t="s">
        <v>375</v>
      </c>
      <c r="F1" s="1" t="s">
        <v>728</v>
      </c>
      <c r="G1" s="1" t="s">
        <v>376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379</v>
      </c>
      <c r="O1" s="1" t="s">
        <v>380</v>
      </c>
      <c r="P1" s="1" t="s">
        <v>735</v>
      </c>
      <c r="Q1" s="1" t="s">
        <v>736</v>
      </c>
      <c r="R1" s="1" t="s">
        <v>573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</row>
    <row r="2" spans="1:23" x14ac:dyDescent="0.3">
      <c r="A2" s="1" t="s">
        <v>737</v>
      </c>
      <c r="B2">
        <v>63</v>
      </c>
      <c r="C2">
        <v>25</v>
      </c>
      <c r="D2">
        <v>38</v>
      </c>
      <c r="E2">
        <v>110</v>
      </c>
      <c r="F2">
        <v>10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739</v>
      </c>
      <c r="S2" t="s">
        <v>724</v>
      </c>
      <c r="T2">
        <v>0</v>
      </c>
      <c r="U2">
        <v>-10</v>
      </c>
      <c r="V2">
        <v>10</v>
      </c>
      <c r="W2">
        <v>1.2</v>
      </c>
    </row>
    <row r="3" spans="1:23" x14ac:dyDescent="0.3">
      <c r="A3" s="1" t="s">
        <v>738</v>
      </c>
      <c r="B3">
        <v>63</v>
      </c>
      <c r="C3">
        <v>25</v>
      </c>
      <c r="D3">
        <v>38</v>
      </c>
      <c r="E3">
        <v>110</v>
      </c>
      <c r="F3">
        <v>20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739</v>
      </c>
      <c r="S3" t="s">
        <v>724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9"/>
  <sheetViews>
    <sheetView workbookViewId="0"/>
  </sheetViews>
  <sheetFormatPr defaultRowHeight="14.4" x14ac:dyDescent="0.3"/>
  <sheetData>
    <row r="1" spans="1:4" x14ac:dyDescent="0.3">
      <c r="B1" s="1" t="s">
        <v>242</v>
      </c>
      <c r="C1" s="1" t="s">
        <v>740</v>
      </c>
      <c r="D1" s="1" t="s">
        <v>741</v>
      </c>
    </row>
    <row r="2" spans="1:4" x14ac:dyDescent="0.3">
      <c r="A2" s="1">
        <v>0</v>
      </c>
      <c r="B2" t="s">
        <v>128</v>
      </c>
      <c r="C2" t="s">
        <v>2</v>
      </c>
      <c r="D2" t="s">
        <v>750</v>
      </c>
    </row>
    <row r="3" spans="1:4" x14ac:dyDescent="0.3">
      <c r="A3" s="1">
        <v>1</v>
      </c>
      <c r="B3" t="s">
        <v>128</v>
      </c>
      <c r="C3" t="s">
        <v>7</v>
      </c>
      <c r="D3" t="s">
        <v>751</v>
      </c>
    </row>
    <row r="4" spans="1:4" x14ac:dyDescent="0.3">
      <c r="A4" s="1">
        <v>2</v>
      </c>
      <c r="B4" t="s">
        <v>128</v>
      </c>
      <c r="C4" t="s">
        <v>8</v>
      </c>
      <c r="D4" t="s">
        <v>750</v>
      </c>
    </row>
    <row r="5" spans="1:4" x14ac:dyDescent="0.3">
      <c r="A5" s="1">
        <v>3</v>
      </c>
      <c r="B5" t="s">
        <v>128</v>
      </c>
      <c r="C5" t="s">
        <v>9</v>
      </c>
      <c r="D5" t="s">
        <v>750</v>
      </c>
    </row>
    <row r="6" spans="1:4" x14ac:dyDescent="0.3">
      <c r="A6" s="1">
        <v>4</v>
      </c>
      <c r="B6" t="s">
        <v>128</v>
      </c>
      <c r="C6" t="s">
        <v>10</v>
      </c>
      <c r="D6" t="s">
        <v>752</v>
      </c>
    </row>
    <row r="7" spans="1:4" x14ac:dyDescent="0.3">
      <c r="A7" s="1">
        <v>5</v>
      </c>
      <c r="B7" t="s">
        <v>128</v>
      </c>
      <c r="C7" t="s">
        <v>11</v>
      </c>
      <c r="D7" t="s">
        <v>750</v>
      </c>
    </row>
    <row r="8" spans="1:4" x14ac:dyDescent="0.3">
      <c r="A8" s="1">
        <v>6</v>
      </c>
      <c r="B8" t="s">
        <v>128</v>
      </c>
      <c r="C8" t="s">
        <v>12</v>
      </c>
      <c r="D8" t="s">
        <v>750</v>
      </c>
    </row>
    <row r="9" spans="1:4" x14ac:dyDescent="0.3">
      <c r="A9" s="1">
        <v>7</v>
      </c>
      <c r="B9" t="s">
        <v>128</v>
      </c>
      <c r="C9" t="s">
        <v>13</v>
      </c>
      <c r="D9" t="s">
        <v>750</v>
      </c>
    </row>
    <row r="10" spans="1:4" x14ac:dyDescent="0.3">
      <c r="A10" s="1">
        <v>8</v>
      </c>
      <c r="B10" t="s">
        <v>128</v>
      </c>
      <c r="C10" t="s">
        <v>14</v>
      </c>
      <c r="D10" t="s">
        <v>750</v>
      </c>
    </row>
    <row r="11" spans="1:4" x14ac:dyDescent="0.3">
      <c r="A11" s="1">
        <v>9</v>
      </c>
      <c r="B11" t="s">
        <v>128</v>
      </c>
      <c r="C11" t="s">
        <v>15</v>
      </c>
      <c r="D11" t="s">
        <v>750</v>
      </c>
    </row>
    <row r="12" spans="1:4" x14ac:dyDescent="0.3">
      <c r="A12" s="1">
        <v>10</v>
      </c>
      <c r="B12" t="s">
        <v>128</v>
      </c>
      <c r="C12" t="s">
        <v>16</v>
      </c>
      <c r="D12" t="s">
        <v>750</v>
      </c>
    </row>
    <row r="13" spans="1:4" x14ac:dyDescent="0.3">
      <c r="A13" s="1">
        <v>11</v>
      </c>
      <c r="B13" t="s">
        <v>742</v>
      </c>
      <c r="C13" t="s">
        <v>2</v>
      </c>
      <c r="D13" t="s">
        <v>750</v>
      </c>
    </row>
    <row r="14" spans="1:4" x14ac:dyDescent="0.3">
      <c r="A14" s="1">
        <v>12</v>
      </c>
      <c r="B14" t="s">
        <v>742</v>
      </c>
      <c r="C14" t="s">
        <v>128</v>
      </c>
      <c r="D14" t="s">
        <v>753</v>
      </c>
    </row>
    <row r="15" spans="1:4" x14ac:dyDescent="0.3">
      <c r="A15" s="1">
        <v>13</v>
      </c>
      <c r="B15" t="s">
        <v>742</v>
      </c>
      <c r="C15" t="s">
        <v>129</v>
      </c>
      <c r="D15" t="s">
        <v>751</v>
      </c>
    </row>
    <row r="16" spans="1:4" x14ac:dyDescent="0.3">
      <c r="A16" s="1">
        <v>14</v>
      </c>
      <c r="B16" t="s">
        <v>742</v>
      </c>
      <c r="C16" t="s">
        <v>130</v>
      </c>
      <c r="D16" t="s">
        <v>751</v>
      </c>
    </row>
    <row r="17" spans="1:4" x14ac:dyDescent="0.3">
      <c r="A17" s="1">
        <v>15</v>
      </c>
      <c r="B17" t="s">
        <v>742</v>
      </c>
      <c r="C17" t="s">
        <v>131</v>
      </c>
      <c r="D17" t="s">
        <v>751</v>
      </c>
    </row>
    <row r="18" spans="1:4" x14ac:dyDescent="0.3">
      <c r="A18" s="1">
        <v>16</v>
      </c>
      <c r="B18" t="s">
        <v>742</v>
      </c>
      <c r="C18" t="s">
        <v>132</v>
      </c>
      <c r="D18" t="s">
        <v>751</v>
      </c>
    </row>
    <row r="19" spans="1:4" x14ac:dyDescent="0.3">
      <c r="A19" s="1">
        <v>17</v>
      </c>
      <c r="B19" t="s">
        <v>742</v>
      </c>
      <c r="C19" t="s">
        <v>4</v>
      </c>
      <c r="D19" t="s">
        <v>751</v>
      </c>
    </row>
    <row r="20" spans="1:4" x14ac:dyDescent="0.3">
      <c r="A20" s="1">
        <v>18</v>
      </c>
      <c r="B20" t="s">
        <v>742</v>
      </c>
      <c r="C20" t="s">
        <v>133</v>
      </c>
      <c r="D20" t="s">
        <v>751</v>
      </c>
    </row>
    <row r="21" spans="1:4" x14ac:dyDescent="0.3">
      <c r="A21" s="1">
        <v>19</v>
      </c>
      <c r="B21" t="s">
        <v>742</v>
      </c>
      <c r="C21" t="s">
        <v>10</v>
      </c>
      <c r="D21" t="s">
        <v>752</v>
      </c>
    </row>
    <row r="22" spans="1:4" x14ac:dyDescent="0.3">
      <c r="A22" s="1">
        <v>20</v>
      </c>
      <c r="B22" t="s">
        <v>742</v>
      </c>
      <c r="C22" t="s">
        <v>8</v>
      </c>
      <c r="D22" t="s">
        <v>750</v>
      </c>
    </row>
    <row r="23" spans="1:4" x14ac:dyDescent="0.3">
      <c r="A23" s="1">
        <v>21</v>
      </c>
      <c r="B23" t="s">
        <v>742</v>
      </c>
      <c r="C23" t="s">
        <v>11</v>
      </c>
      <c r="D23" t="s">
        <v>750</v>
      </c>
    </row>
    <row r="24" spans="1:4" x14ac:dyDescent="0.3">
      <c r="A24" s="1">
        <v>22</v>
      </c>
      <c r="B24" t="s">
        <v>742</v>
      </c>
      <c r="C24" t="s">
        <v>14</v>
      </c>
      <c r="D24" t="s">
        <v>750</v>
      </c>
    </row>
    <row r="25" spans="1:4" x14ac:dyDescent="0.3">
      <c r="A25" s="1">
        <v>23</v>
      </c>
      <c r="B25" t="s">
        <v>742</v>
      </c>
      <c r="C25" t="s">
        <v>15</v>
      </c>
      <c r="D25" t="s">
        <v>750</v>
      </c>
    </row>
    <row r="26" spans="1:4" x14ac:dyDescent="0.3">
      <c r="A26" s="1">
        <v>24</v>
      </c>
      <c r="B26" t="s">
        <v>742</v>
      </c>
      <c r="C26" t="s">
        <v>16</v>
      </c>
      <c r="D26" t="s">
        <v>750</v>
      </c>
    </row>
    <row r="27" spans="1:4" x14ac:dyDescent="0.3">
      <c r="A27" s="1">
        <v>25</v>
      </c>
      <c r="B27" t="s">
        <v>743</v>
      </c>
      <c r="C27" t="s">
        <v>2</v>
      </c>
      <c r="D27" t="s">
        <v>750</v>
      </c>
    </row>
    <row r="28" spans="1:4" x14ac:dyDescent="0.3">
      <c r="A28" s="1">
        <v>26</v>
      </c>
      <c r="B28" t="s">
        <v>743</v>
      </c>
      <c r="C28" t="s">
        <v>128</v>
      </c>
      <c r="D28" t="s">
        <v>754</v>
      </c>
    </row>
    <row r="29" spans="1:4" x14ac:dyDescent="0.3">
      <c r="A29" s="1">
        <v>27</v>
      </c>
      <c r="B29" t="s">
        <v>743</v>
      </c>
      <c r="C29" t="s">
        <v>129</v>
      </c>
      <c r="D29" t="s">
        <v>751</v>
      </c>
    </row>
    <row r="30" spans="1:4" x14ac:dyDescent="0.3">
      <c r="A30" s="1">
        <v>28</v>
      </c>
      <c r="B30" t="s">
        <v>743</v>
      </c>
      <c r="C30" t="s">
        <v>130</v>
      </c>
      <c r="D30" t="s">
        <v>751</v>
      </c>
    </row>
    <row r="31" spans="1:4" x14ac:dyDescent="0.3">
      <c r="A31" s="1">
        <v>29</v>
      </c>
      <c r="B31" t="s">
        <v>743</v>
      </c>
      <c r="C31" t="s">
        <v>4</v>
      </c>
      <c r="D31" t="s">
        <v>751</v>
      </c>
    </row>
    <row r="32" spans="1:4" x14ac:dyDescent="0.3">
      <c r="A32" s="1">
        <v>30</v>
      </c>
      <c r="B32" t="s">
        <v>743</v>
      </c>
      <c r="C32" t="s">
        <v>133</v>
      </c>
      <c r="D32" t="s">
        <v>751</v>
      </c>
    </row>
    <row r="33" spans="1:4" x14ac:dyDescent="0.3">
      <c r="A33" s="1">
        <v>31</v>
      </c>
      <c r="B33" t="s">
        <v>743</v>
      </c>
      <c r="C33" t="s">
        <v>10</v>
      </c>
      <c r="D33" t="s">
        <v>752</v>
      </c>
    </row>
    <row r="34" spans="1:4" x14ac:dyDescent="0.3">
      <c r="A34" s="1">
        <v>32</v>
      </c>
      <c r="B34" t="s">
        <v>743</v>
      </c>
      <c r="C34" t="s">
        <v>8</v>
      </c>
      <c r="D34" t="s">
        <v>750</v>
      </c>
    </row>
    <row r="35" spans="1:4" x14ac:dyDescent="0.3">
      <c r="A35" s="1">
        <v>33</v>
      </c>
      <c r="B35" t="s">
        <v>743</v>
      </c>
      <c r="C35" t="s">
        <v>234</v>
      </c>
      <c r="D35" t="s">
        <v>752</v>
      </c>
    </row>
    <row r="36" spans="1:4" x14ac:dyDescent="0.3">
      <c r="A36" s="1">
        <v>34</v>
      </c>
      <c r="B36" t="s">
        <v>743</v>
      </c>
      <c r="C36" t="s">
        <v>11</v>
      </c>
      <c r="D36" t="s">
        <v>750</v>
      </c>
    </row>
    <row r="37" spans="1:4" x14ac:dyDescent="0.3">
      <c r="A37" s="1">
        <v>35</v>
      </c>
      <c r="B37" t="s">
        <v>743</v>
      </c>
      <c r="C37" t="s">
        <v>14</v>
      </c>
      <c r="D37" t="s">
        <v>750</v>
      </c>
    </row>
    <row r="38" spans="1:4" x14ac:dyDescent="0.3">
      <c r="A38" s="1">
        <v>36</v>
      </c>
      <c r="B38" t="s">
        <v>743</v>
      </c>
      <c r="C38" t="s">
        <v>15</v>
      </c>
      <c r="D38" t="s">
        <v>750</v>
      </c>
    </row>
    <row r="39" spans="1:4" x14ac:dyDescent="0.3">
      <c r="A39" s="1">
        <v>37</v>
      </c>
      <c r="B39" t="s">
        <v>743</v>
      </c>
      <c r="C39" t="s">
        <v>16</v>
      </c>
      <c r="D39" t="s">
        <v>750</v>
      </c>
    </row>
    <row r="40" spans="1:4" x14ac:dyDescent="0.3">
      <c r="A40" s="1">
        <v>38</v>
      </c>
      <c r="B40" t="s">
        <v>744</v>
      </c>
      <c r="C40" t="s">
        <v>128</v>
      </c>
      <c r="D40" t="s">
        <v>754</v>
      </c>
    </row>
    <row r="41" spans="1:4" x14ac:dyDescent="0.3">
      <c r="A41" s="1">
        <v>39</v>
      </c>
      <c r="B41" t="s">
        <v>744</v>
      </c>
      <c r="C41" t="s">
        <v>242</v>
      </c>
      <c r="D41" t="s">
        <v>754</v>
      </c>
    </row>
    <row r="42" spans="1:4" x14ac:dyDescent="0.3">
      <c r="A42" s="1">
        <v>40</v>
      </c>
      <c r="B42" t="s">
        <v>744</v>
      </c>
      <c r="C42" t="s">
        <v>243</v>
      </c>
      <c r="D42" t="s">
        <v>750</v>
      </c>
    </row>
    <row r="43" spans="1:4" x14ac:dyDescent="0.3">
      <c r="A43" s="1">
        <v>41</v>
      </c>
      <c r="B43" t="s">
        <v>744</v>
      </c>
      <c r="C43" t="s">
        <v>8</v>
      </c>
      <c r="D43" t="s">
        <v>750</v>
      </c>
    </row>
    <row r="44" spans="1:4" x14ac:dyDescent="0.3">
      <c r="A44" s="1">
        <v>42</v>
      </c>
      <c r="B44" t="s">
        <v>744</v>
      </c>
      <c r="C44" t="s">
        <v>244</v>
      </c>
      <c r="D44" t="s">
        <v>752</v>
      </c>
    </row>
    <row r="45" spans="1:4" x14ac:dyDescent="0.3">
      <c r="A45" s="1">
        <v>43</v>
      </c>
      <c r="B45" t="s">
        <v>744</v>
      </c>
      <c r="C45" t="s">
        <v>2</v>
      </c>
      <c r="D45" t="s">
        <v>750</v>
      </c>
    </row>
    <row r="46" spans="1:4" x14ac:dyDescent="0.3">
      <c r="A46" s="1">
        <v>44</v>
      </c>
      <c r="B46" t="s">
        <v>744</v>
      </c>
      <c r="C46" t="s">
        <v>245</v>
      </c>
      <c r="D46" t="s">
        <v>751</v>
      </c>
    </row>
    <row r="47" spans="1:4" x14ac:dyDescent="0.3">
      <c r="A47" s="1">
        <v>45</v>
      </c>
      <c r="B47" t="s">
        <v>745</v>
      </c>
      <c r="C47" t="s">
        <v>2</v>
      </c>
      <c r="D47" t="s">
        <v>750</v>
      </c>
    </row>
    <row r="48" spans="1:4" x14ac:dyDescent="0.3">
      <c r="A48" s="1">
        <v>46</v>
      </c>
      <c r="B48" t="s">
        <v>745</v>
      </c>
      <c r="C48" t="s">
        <v>128</v>
      </c>
      <c r="D48" t="s">
        <v>753</v>
      </c>
    </row>
    <row r="49" spans="1:4" x14ac:dyDescent="0.3">
      <c r="A49" s="1">
        <v>47</v>
      </c>
      <c r="B49" t="s">
        <v>745</v>
      </c>
      <c r="C49" t="s">
        <v>248</v>
      </c>
      <c r="D49" t="s">
        <v>751</v>
      </c>
    </row>
    <row r="50" spans="1:4" x14ac:dyDescent="0.3">
      <c r="A50" s="1">
        <v>48</v>
      </c>
      <c r="B50" t="s">
        <v>745</v>
      </c>
      <c r="C50" t="s">
        <v>249</v>
      </c>
      <c r="D50" t="s">
        <v>751</v>
      </c>
    </row>
    <row r="51" spans="1:4" x14ac:dyDescent="0.3">
      <c r="A51" s="1">
        <v>49</v>
      </c>
      <c r="B51" t="s">
        <v>745</v>
      </c>
      <c r="C51" t="s">
        <v>250</v>
      </c>
      <c r="D51" t="s">
        <v>751</v>
      </c>
    </row>
    <row r="52" spans="1:4" x14ac:dyDescent="0.3">
      <c r="A52" s="1">
        <v>50</v>
      </c>
      <c r="B52" t="s">
        <v>745</v>
      </c>
      <c r="C52" t="s">
        <v>10</v>
      </c>
      <c r="D52" t="s">
        <v>752</v>
      </c>
    </row>
    <row r="53" spans="1:4" x14ac:dyDescent="0.3">
      <c r="A53" s="1">
        <v>51</v>
      </c>
      <c r="B53" t="s">
        <v>745</v>
      </c>
      <c r="C53" t="s">
        <v>251</v>
      </c>
      <c r="D53" t="s">
        <v>751</v>
      </c>
    </row>
    <row r="54" spans="1:4" x14ac:dyDescent="0.3">
      <c r="A54" s="1">
        <v>52</v>
      </c>
      <c r="B54" t="s">
        <v>745</v>
      </c>
      <c r="C54" t="s">
        <v>252</v>
      </c>
      <c r="D54" t="s">
        <v>751</v>
      </c>
    </row>
    <row r="55" spans="1:4" x14ac:dyDescent="0.3">
      <c r="A55" s="1">
        <v>53</v>
      </c>
      <c r="B55" t="s">
        <v>745</v>
      </c>
      <c r="C55" t="s">
        <v>253</v>
      </c>
      <c r="D55" t="s">
        <v>751</v>
      </c>
    </row>
    <row r="56" spans="1:4" x14ac:dyDescent="0.3">
      <c r="A56" s="1">
        <v>54</v>
      </c>
      <c r="B56" t="s">
        <v>745</v>
      </c>
      <c r="C56" t="s">
        <v>254</v>
      </c>
      <c r="D56" t="s">
        <v>751</v>
      </c>
    </row>
    <row r="57" spans="1:4" x14ac:dyDescent="0.3">
      <c r="A57" s="1">
        <v>55</v>
      </c>
      <c r="B57" t="s">
        <v>745</v>
      </c>
      <c r="C57" t="s">
        <v>255</v>
      </c>
      <c r="D57" t="s">
        <v>751</v>
      </c>
    </row>
    <row r="58" spans="1:4" x14ac:dyDescent="0.3">
      <c r="A58" s="1">
        <v>56</v>
      </c>
      <c r="B58" t="s">
        <v>745</v>
      </c>
      <c r="C58" t="s">
        <v>256</v>
      </c>
      <c r="D58" t="s">
        <v>751</v>
      </c>
    </row>
    <row r="59" spans="1:4" x14ac:dyDescent="0.3">
      <c r="A59" s="1">
        <v>57</v>
      </c>
      <c r="B59" t="s">
        <v>745</v>
      </c>
      <c r="C59" t="s">
        <v>257</v>
      </c>
      <c r="D59" t="s">
        <v>751</v>
      </c>
    </row>
    <row r="60" spans="1:4" x14ac:dyDescent="0.3">
      <c r="A60" s="1">
        <v>58</v>
      </c>
      <c r="B60" t="s">
        <v>745</v>
      </c>
      <c r="C60" t="s">
        <v>258</v>
      </c>
      <c r="D60" t="s">
        <v>751</v>
      </c>
    </row>
    <row r="61" spans="1:4" x14ac:dyDescent="0.3">
      <c r="A61" s="1">
        <v>59</v>
      </c>
      <c r="B61" t="s">
        <v>745</v>
      </c>
      <c r="C61" t="s">
        <v>11</v>
      </c>
      <c r="D61" t="s">
        <v>750</v>
      </c>
    </row>
    <row r="62" spans="1:4" x14ac:dyDescent="0.3">
      <c r="A62" s="1">
        <v>60</v>
      </c>
      <c r="B62" t="s">
        <v>746</v>
      </c>
      <c r="C62" t="s">
        <v>2</v>
      </c>
      <c r="D62" t="s">
        <v>750</v>
      </c>
    </row>
    <row r="63" spans="1:4" x14ac:dyDescent="0.3">
      <c r="A63" s="1">
        <v>61</v>
      </c>
      <c r="B63" t="s">
        <v>746</v>
      </c>
      <c r="C63" t="s">
        <v>260</v>
      </c>
      <c r="D63" t="s">
        <v>750</v>
      </c>
    </row>
    <row r="64" spans="1:4" x14ac:dyDescent="0.3">
      <c r="A64" s="1">
        <v>62</v>
      </c>
      <c r="B64" t="s">
        <v>746</v>
      </c>
      <c r="C64" t="s">
        <v>261</v>
      </c>
      <c r="D64" t="s">
        <v>753</v>
      </c>
    </row>
    <row r="65" spans="1:4" x14ac:dyDescent="0.3">
      <c r="A65" s="1">
        <v>63</v>
      </c>
      <c r="B65" t="s">
        <v>746</v>
      </c>
      <c r="C65" t="s">
        <v>262</v>
      </c>
      <c r="D65" t="s">
        <v>753</v>
      </c>
    </row>
    <row r="66" spans="1:4" x14ac:dyDescent="0.3">
      <c r="A66" s="1">
        <v>64</v>
      </c>
      <c r="B66" t="s">
        <v>746</v>
      </c>
      <c r="C66" t="s">
        <v>263</v>
      </c>
      <c r="D66" t="s">
        <v>751</v>
      </c>
    </row>
    <row r="67" spans="1:4" x14ac:dyDescent="0.3">
      <c r="A67" s="1">
        <v>65</v>
      </c>
      <c r="B67" t="s">
        <v>746</v>
      </c>
      <c r="C67" t="s">
        <v>264</v>
      </c>
      <c r="D67" t="s">
        <v>751</v>
      </c>
    </row>
    <row r="68" spans="1:4" x14ac:dyDescent="0.3">
      <c r="A68" s="1">
        <v>66</v>
      </c>
      <c r="B68" t="s">
        <v>746</v>
      </c>
      <c r="C68" t="s">
        <v>265</v>
      </c>
      <c r="D68" t="s">
        <v>751</v>
      </c>
    </row>
    <row r="69" spans="1:4" x14ac:dyDescent="0.3">
      <c r="A69" s="1">
        <v>67</v>
      </c>
      <c r="B69" t="s">
        <v>746</v>
      </c>
      <c r="C69" t="s">
        <v>266</v>
      </c>
      <c r="D69" t="s">
        <v>751</v>
      </c>
    </row>
    <row r="70" spans="1:4" x14ac:dyDescent="0.3">
      <c r="A70" s="1">
        <v>68</v>
      </c>
      <c r="B70" t="s">
        <v>746</v>
      </c>
      <c r="C70" t="s">
        <v>267</v>
      </c>
      <c r="D70" t="s">
        <v>751</v>
      </c>
    </row>
    <row r="71" spans="1:4" x14ac:dyDescent="0.3">
      <c r="A71" s="1">
        <v>69</v>
      </c>
      <c r="B71" t="s">
        <v>746</v>
      </c>
      <c r="C71" t="s">
        <v>268</v>
      </c>
      <c r="D71" t="s">
        <v>751</v>
      </c>
    </row>
    <row r="72" spans="1:4" x14ac:dyDescent="0.3">
      <c r="A72" s="1">
        <v>70</v>
      </c>
      <c r="B72" t="s">
        <v>746</v>
      </c>
      <c r="C72" t="s">
        <v>269</v>
      </c>
      <c r="D72" t="s">
        <v>751</v>
      </c>
    </row>
    <row r="73" spans="1:4" x14ac:dyDescent="0.3">
      <c r="A73" s="1">
        <v>71</v>
      </c>
      <c r="B73" t="s">
        <v>746</v>
      </c>
      <c r="C73" t="s">
        <v>270</v>
      </c>
      <c r="D73" t="s">
        <v>753</v>
      </c>
    </row>
    <row r="74" spans="1:4" x14ac:dyDescent="0.3">
      <c r="A74" s="1">
        <v>72</v>
      </c>
      <c r="B74" t="s">
        <v>746</v>
      </c>
      <c r="C74" t="s">
        <v>8</v>
      </c>
      <c r="D74" t="s">
        <v>750</v>
      </c>
    </row>
    <row r="75" spans="1:4" x14ac:dyDescent="0.3">
      <c r="A75" s="1">
        <v>73</v>
      </c>
      <c r="B75" t="s">
        <v>746</v>
      </c>
      <c r="C75" t="s">
        <v>10</v>
      </c>
      <c r="D75" t="s">
        <v>752</v>
      </c>
    </row>
    <row r="76" spans="1:4" x14ac:dyDescent="0.3">
      <c r="A76" s="1">
        <v>74</v>
      </c>
      <c r="B76" t="s">
        <v>746</v>
      </c>
      <c r="C76" t="s">
        <v>271</v>
      </c>
      <c r="D76" t="s">
        <v>751</v>
      </c>
    </row>
    <row r="77" spans="1:4" x14ac:dyDescent="0.3">
      <c r="A77" s="1">
        <v>75</v>
      </c>
      <c r="B77" t="s">
        <v>746</v>
      </c>
      <c r="C77" t="s">
        <v>272</v>
      </c>
      <c r="D77" t="s">
        <v>751</v>
      </c>
    </row>
    <row r="78" spans="1:4" x14ac:dyDescent="0.3">
      <c r="A78" s="1">
        <v>76</v>
      </c>
      <c r="B78" t="s">
        <v>746</v>
      </c>
      <c r="C78" t="s">
        <v>273</v>
      </c>
      <c r="D78" t="s">
        <v>751</v>
      </c>
    </row>
    <row r="79" spans="1:4" x14ac:dyDescent="0.3">
      <c r="A79" s="1">
        <v>77</v>
      </c>
      <c r="B79" t="s">
        <v>746</v>
      </c>
      <c r="C79" t="s">
        <v>274</v>
      </c>
      <c r="D79" t="s">
        <v>751</v>
      </c>
    </row>
    <row r="80" spans="1:4" x14ac:dyDescent="0.3">
      <c r="A80" s="1">
        <v>78</v>
      </c>
      <c r="B80" t="s">
        <v>746</v>
      </c>
      <c r="C80" t="s">
        <v>275</v>
      </c>
      <c r="D80" t="s">
        <v>751</v>
      </c>
    </row>
    <row r="81" spans="1:4" x14ac:dyDescent="0.3">
      <c r="A81" s="1">
        <v>79</v>
      </c>
      <c r="B81" t="s">
        <v>746</v>
      </c>
      <c r="C81" t="s">
        <v>11</v>
      </c>
      <c r="D81" t="s">
        <v>750</v>
      </c>
    </row>
    <row r="82" spans="1:4" x14ac:dyDescent="0.3">
      <c r="A82" s="1">
        <v>80</v>
      </c>
      <c r="B82" t="s">
        <v>746</v>
      </c>
      <c r="C82" t="s">
        <v>276</v>
      </c>
      <c r="D82" t="s">
        <v>751</v>
      </c>
    </row>
    <row r="83" spans="1:4" x14ac:dyDescent="0.3">
      <c r="A83" s="1">
        <v>81</v>
      </c>
      <c r="B83" t="s">
        <v>746</v>
      </c>
      <c r="C83" t="s">
        <v>13</v>
      </c>
      <c r="D83" t="s">
        <v>750</v>
      </c>
    </row>
    <row r="84" spans="1:4" x14ac:dyDescent="0.3">
      <c r="A84" s="1">
        <v>82</v>
      </c>
      <c r="B84" t="s">
        <v>746</v>
      </c>
      <c r="C84" t="s">
        <v>277</v>
      </c>
      <c r="D84" t="s">
        <v>754</v>
      </c>
    </row>
    <row r="85" spans="1:4" x14ac:dyDescent="0.3">
      <c r="A85" s="1">
        <v>83</v>
      </c>
      <c r="B85" t="s">
        <v>747</v>
      </c>
      <c r="C85" t="s">
        <v>2</v>
      </c>
      <c r="D85" t="s">
        <v>750</v>
      </c>
    </row>
    <row r="86" spans="1:4" x14ac:dyDescent="0.3">
      <c r="A86" s="1">
        <v>84</v>
      </c>
      <c r="B86" t="s">
        <v>747</v>
      </c>
      <c r="C86" t="s">
        <v>260</v>
      </c>
      <c r="D86" t="s">
        <v>750</v>
      </c>
    </row>
    <row r="87" spans="1:4" x14ac:dyDescent="0.3">
      <c r="A87" s="1">
        <v>85</v>
      </c>
      <c r="B87" t="s">
        <v>747</v>
      </c>
      <c r="C87" t="s">
        <v>373</v>
      </c>
      <c r="D87" t="s">
        <v>753</v>
      </c>
    </row>
    <row r="88" spans="1:4" x14ac:dyDescent="0.3">
      <c r="A88" s="1">
        <v>86</v>
      </c>
      <c r="B88" t="s">
        <v>747</v>
      </c>
      <c r="C88" t="s">
        <v>374</v>
      </c>
      <c r="D88" t="s">
        <v>753</v>
      </c>
    </row>
    <row r="89" spans="1:4" x14ac:dyDescent="0.3">
      <c r="A89" s="1">
        <v>87</v>
      </c>
      <c r="B89" t="s">
        <v>747</v>
      </c>
      <c r="C89" t="s">
        <v>4</v>
      </c>
      <c r="D89" t="s">
        <v>751</v>
      </c>
    </row>
    <row r="90" spans="1:4" x14ac:dyDescent="0.3">
      <c r="A90" s="1">
        <v>88</v>
      </c>
      <c r="B90" t="s">
        <v>747</v>
      </c>
      <c r="C90" t="s">
        <v>375</v>
      </c>
      <c r="D90" t="s">
        <v>751</v>
      </c>
    </row>
    <row r="91" spans="1:4" x14ac:dyDescent="0.3">
      <c r="A91" s="1">
        <v>89</v>
      </c>
      <c r="B91" t="s">
        <v>747</v>
      </c>
      <c r="C91" t="s">
        <v>376</v>
      </c>
      <c r="D91" t="s">
        <v>751</v>
      </c>
    </row>
    <row r="92" spans="1:4" x14ac:dyDescent="0.3">
      <c r="A92" s="1">
        <v>90</v>
      </c>
      <c r="B92" t="s">
        <v>747</v>
      </c>
      <c r="C92" t="s">
        <v>377</v>
      </c>
      <c r="D92" t="s">
        <v>751</v>
      </c>
    </row>
    <row r="93" spans="1:4" x14ac:dyDescent="0.3">
      <c r="A93" s="1">
        <v>91</v>
      </c>
      <c r="B93" t="s">
        <v>747</v>
      </c>
      <c r="C93" t="s">
        <v>378</v>
      </c>
      <c r="D93" t="s">
        <v>751</v>
      </c>
    </row>
    <row r="94" spans="1:4" x14ac:dyDescent="0.3">
      <c r="A94" s="1">
        <v>92</v>
      </c>
      <c r="B94" t="s">
        <v>747</v>
      </c>
      <c r="C94" t="s">
        <v>379</v>
      </c>
      <c r="D94" t="s">
        <v>751</v>
      </c>
    </row>
    <row r="95" spans="1:4" x14ac:dyDescent="0.3">
      <c r="A95" s="1">
        <v>93</v>
      </c>
      <c r="B95" t="s">
        <v>747</v>
      </c>
      <c r="C95" t="s">
        <v>380</v>
      </c>
      <c r="D95" t="s">
        <v>751</v>
      </c>
    </row>
    <row r="96" spans="1:4" x14ac:dyDescent="0.3">
      <c r="A96" s="1">
        <v>94</v>
      </c>
      <c r="B96" t="s">
        <v>747</v>
      </c>
      <c r="C96" t="s">
        <v>381</v>
      </c>
      <c r="D96" t="s">
        <v>751</v>
      </c>
    </row>
    <row r="97" spans="1:4" x14ac:dyDescent="0.3">
      <c r="A97" s="1">
        <v>95</v>
      </c>
      <c r="B97" t="s">
        <v>747</v>
      </c>
      <c r="C97" t="s">
        <v>382</v>
      </c>
      <c r="D97" t="s">
        <v>750</v>
      </c>
    </row>
    <row r="98" spans="1:4" x14ac:dyDescent="0.3">
      <c r="A98" s="1">
        <v>96</v>
      </c>
      <c r="B98" t="s">
        <v>747</v>
      </c>
      <c r="C98" t="s">
        <v>383</v>
      </c>
      <c r="D98" t="s">
        <v>751</v>
      </c>
    </row>
    <row r="99" spans="1:4" x14ac:dyDescent="0.3">
      <c r="A99" s="1">
        <v>97</v>
      </c>
      <c r="B99" t="s">
        <v>747</v>
      </c>
      <c r="C99" t="s">
        <v>384</v>
      </c>
      <c r="D99" t="s">
        <v>751</v>
      </c>
    </row>
    <row r="100" spans="1:4" x14ac:dyDescent="0.3">
      <c r="A100" s="1">
        <v>98</v>
      </c>
      <c r="B100" t="s">
        <v>747</v>
      </c>
      <c r="C100" t="s">
        <v>385</v>
      </c>
      <c r="D100" t="s">
        <v>751</v>
      </c>
    </row>
    <row r="101" spans="1:4" x14ac:dyDescent="0.3">
      <c r="A101" s="1">
        <v>99</v>
      </c>
      <c r="B101" t="s">
        <v>747</v>
      </c>
      <c r="C101" t="s">
        <v>386</v>
      </c>
      <c r="D101" t="s">
        <v>751</v>
      </c>
    </row>
    <row r="102" spans="1:4" x14ac:dyDescent="0.3">
      <c r="A102" s="1">
        <v>100</v>
      </c>
      <c r="B102" t="s">
        <v>747</v>
      </c>
      <c r="C102" t="s">
        <v>387</v>
      </c>
      <c r="D102" t="s">
        <v>751</v>
      </c>
    </row>
    <row r="103" spans="1:4" x14ac:dyDescent="0.3">
      <c r="A103" s="1">
        <v>101</v>
      </c>
      <c r="B103" t="s">
        <v>747</v>
      </c>
      <c r="C103" t="s">
        <v>388</v>
      </c>
      <c r="D103" t="s">
        <v>755</v>
      </c>
    </row>
    <row r="104" spans="1:4" x14ac:dyDescent="0.3">
      <c r="A104" s="1">
        <v>102</v>
      </c>
      <c r="B104" t="s">
        <v>747</v>
      </c>
      <c r="C104" t="s">
        <v>389</v>
      </c>
      <c r="D104" t="s">
        <v>752</v>
      </c>
    </row>
    <row r="105" spans="1:4" x14ac:dyDescent="0.3">
      <c r="A105" s="1">
        <v>103</v>
      </c>
      <c r="B105" t="s">
        <v>747</v>
      </c>
      <c r="C105" t="s">
        <v>270</v>
      </c>
      <c r="D105" t="s">
        <v>753</v>
      </c>
    </row>
    <row r="106" spans="1:4" x14ac:dyDescent="0.3">
      <c r="A106" s="1">
        <v>104</v>
      </c>
      <c r="B106" t="s">
        <v>747</v>
      </c>
      <c r="C106" t="s">
        <v>269</v>
      </c>
      <c r="D106" t="s">
        <v>751</v>
      </c>
    </row>
    <row r="107" spans="1:4" x14ac:dyDescent="0.3">
      <c r="A107" s="1">
        <v>105</v>
      </c>
      <c r="B107" t="s">
        <v>747</v>
      </c>
      <c r="C107" t="s">
        <v>10</v>
      </c>
      <c r="D107" t="s">
        <v>752</v>
      </c>
    </row>
    <row r="108" spans="1:4" x14ac:dyDescent="0.3">
      <c r="A108" s="1">
        <v>106</v>
      </c>
      <c r="B108" t="s">
        <v>747</v>
      </c>
      <c r="C108" t="s">
        <v>390</v>
      </c>
      <c r="D108" t="s">
        <v>751</v>
      </c>
    </row>
    <row r="109" spans="1:4" x14ac:dyDescent="0.3">
      <c r="A109" s="1">
        <v>107</v>
      </c>
      <c r="B109" t="s">
        <v>747</v>
      </c>
      <c r="C109" t="s">
        <v>391</v>
      </c>
      <c r="D109" t="s">
        <v>751</v>
      </c>
    </row>
    <row r="110" spans="1:4" x14ac:dyDescent="0.3">
      <c r="A110" s="1">
        <v>108</v>
      </c>
      <c r="B110" t="s">
        <v>747</v>
      </c>
      <c r="C110" t="s">
        <v>392</v>
      </c>
      <c r="D110" t="s">
        <v>751</v>
      </c>
    </row>
    <row r="111" spans="1:4" x14ac:dyDescent="0.3">
      <c r="A111" s="1">
        <v>109</v>
      </c>
      <c r="B111" t="s">
        <v>747</v>
      </c>
      <c r="C111" t="s">
        <v>393</v>
      </c>
      <c r="D111" t="s">
        <v>751</v>
      </c>
    </row>
    <row r="112" spans="1:4" x14ac:dyDescent="0.3">
      <c r="A112" s="1">
        <v>110</v>
      </c>
      <c r="B112" t="s">
        <v>747</v>
      </c>
      <c r="C112" t="s">
        <v>394</v>
      </c>
      <c r="D112" t="s">
        <v>751</v>
      </c>
    </row>
    <row r="113" spans="1:4" x14ac:dyDescent="0.3">
      <c r="A113" s="1">
        <v>111</v>
      </c>
      <c r="B113" t="s">
        <v>747</v>
      </c>
      <c r="C113" t="s">
        <v>395</v>
      </c>
      <c r="D113" t="s">
        <v>751</v>
      </c>
    </row>
    <row r="114" spans="1:4" x14ac:dyDescent="0.3">
      <c r="A114" s="1">
        <v>112</v>
      </c>
      <c r="B114" t="s">
        <v>747</v>
      </c>
      <c r="C114" t="s">
        <v>11</v>
      </c>
      <c r="D114" t="s">
        <v>750</v>
      </c>
    </row>
    <row r="115" spans="1:4" x14ac:dyDescent="0.3">
      <c r="A115" s="1">
        <v>113</v>
      </c>
      <c r="B115" t="s">
        <v>747</v>
      </c>
      <c r="C115" t="s">
        <v>396</v>
      </c>
      <c r="D115" t="s">
        <v>750</v>
      </c>
    </row>
    <row r="116" spans="1:4" x14ac:dyDescent="0.3">
      <c r="A116" s="1">
        <v>114</v>
      </c>
      <c r="B116" t="s">
        <v>748</v>
      </c>
      <c r="C116" t="s">
        <v>445</v>
      </c>
      <c r="D116" t="s">
        <v>750</v>
      </c>
    </row>
    <row r="117" spans="1:4" x14ac:dyDescent="0.3">
      <c r="A117" s="1">
        <v>115</v>
      </c>
      <c r="B117" t="s">
        <v>749</v>
      </c>
      <c r="C117" t="s">
        <v>443</v>
      </c>
      <c r="D117" t="s">
        <v>751</v>
      </c>
    </row>
    <row r="118" spans="1:4" x14ac:dyDescent="0.3">
      <c r="A118" s="1">
        <v>116</v>
      </c>
      <c r="B118" t="s">
        <v>749</v>
      </c>
      <c r="C118" t="s">
        <v>444</v>
      </c>
      <c r="D118" t="s">
        <v>751</v>
      </c>
    </row>
    <row r="119" spans="1:4" x14ac:dyDescent="0.3">
      <c r="A119" s="1">
        <v>117</v>
      </c>
      <c r="B119" t="s">
        <v>749</v>
      </c>
      <c r="C119" t="s">
        <v>445</v>
      </c>
      <c r="D119" t="s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M1" sqref="M1:M1048576"/>
    </sheetView>
  </sheetViews>
  <sheetFormatPr defaultRowHeight="14.4" x14ac:dyDescent="0.3"/>
  <cols>
    <col min="7" max="7" width="60.88671875" bestFit="1" customWidth="1"/>
  </cols>
  <sheetData>
    <row r="1" spans="1:12" x14ac:dyDescent="0.3"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1">
        <v>14854</v>
      </c>
      <c r="B2" t="s">
        <v>17</v>
      </c>
      <c r="C2">
        <v>0.40000000596046398</v>
      </c>
      <c r="D2" t="s">
        <v>96</v>
      </c>
      <c r="E2" t="s">
        <v>98</v>
      </c>
      <c r="F2" t="b">
        <v>1</v>
      </c>
      <c r="G2" t="e">
        <f>"building_id:"&amp;$A2&amp;",address:"&amp;IF(#REF!&lt;&gt;"SWF",#REF!,"NaN")&amp;",zip_code:NaN,city:Forchheim"</f>
        <v>#REF!</v>
      </c>
      <c r="I2" t="s">
        <v>98</v>
      </c>
      <c r="K2" t="s">
        <v>99</v>
      </c>
    </row>
    <row r="3" spans="1:12" x14ac:dyDescent="0.3">
      <c r="A3" s="1">
        <v>13846</v>
      </c>
      <c r="B3" t="s">
        <v>18</v>
      </c>
      <c r="C3">
        <v>0.40000000596046398</v>
      </c>
      <c r="D3" t="s">
        <v>96</v>
      </c>
      <c r="E3" t="s">
        <v>98</v>
      </c>
      <c r="F3" t="b">
        <v>1</v>
      </c>
      <c r="G3" t="e">
        <f>"building_id:"&amp;$A3&amp;",address:"&amp;IF(#REF!&lt;&gt;"SWF",#REF!,"NaN")&amp;",zip_code:NaN,city:Forchheim"</f>
        <v>#REF!</v>
      </c>
      <c r="I3" t="s">
        <v>98</v>
      </c>
      <c r="K3" t="s">
        <v>100</v>
      </c>
    </row>
    <row r="4" spans="1:12" x14ac:dyDescent="0.3">
      <c r="A4" s="1">
        <v>23081</v>
      </c>
      <c r="B4" t="s">
        <v>19</v>
      </c>
      <c r="C4">
        <v>0.40000000596046398</v>
      </c>
      <c r="D4" t="s">
        <v>96</v>
      </c>
      <c r="E4" t="s">
        <v>98</v>
      </c>
      <c r="F4" t="b">
        <v>1</v>
      </c>
      <c r="G4" t="e">
        <f>"building_id:"&amp;$A4&amp;",address:"&amp;IF(#REF!&lt;&gt;"SWF",#REF!,"NaN")&amp;",zip_code:NaN,city:Forchheim"</f>
        <v>#REF!</v>
      </c>
      <c r="I4" t="s">
        <v>98</v>
      </c>
    </row>
    <row r="5" spans="1:12" x14ac:dyDescent="0.3">
      <c r="A5" s="1">
        <v>29243</v>
      </c>
      <c r="B5" t="s">
        <v>20</v>
      </c>
      <c r="C5">
        <v>0.40000000596046398</v>
      </c>
      <c r="D5" t="s">
        <v>96</v>
      </c>
      <c r="E5" t="s">
        <v>98</v>
      </c>
      <c r="F5" t="b">
        <v>1</v>
      </c>
      <c r="G5" t="e">
        <f>"building_id:"&amp;$A5&amp;",address:"&amp;IF(#REF!&lt;&gt;"SWF",#REF!,"NaN")&amp;",zip_code:NaN,city:Forchheim"</f>
        <v>#REF!</v>
      </c>
      <c r="I5" t="s">
        <v>98</v>
      </c>
    </row>
    <row r="6" spans="1:12" x14ac:dyDescent="0.3">
      <c r="A6" s="1">
        <v>13888</v>
      </c>
      <c r="B6" t="s">
        <v>21</v>
      </c>
      <c r="C6">
        <v>0.40000000596046398</v>
      </c>
      <c r="D6" t="s">
        <v>96</v>
      </c>
      <c r="E6" t="s">
        <v>98</v>
      </c>
      <c r="F6" t="b">
        <v>1</v>
      </c>
      <c r="G6" t="e">
        <f>"building_id:"&amp;$A6&amp;",address:"&amp;IF(#REF!&lt;&gt;"SWF",#REF!,"NaN")&amp;",zip_code:NaN,city:Forchheim"</f>
        <v>#REF!</v>
      </c>
      <c r="I6" t="s">
        <v>98</v>
      </c>
      <c r="K6" t="s">
        <v>101</v>
      </c>
    </row>
    <row r="7" spans="1:12" x14ac:dyDescent="0.3">
      <c r="A7" s="1">
        <v>23128</v>
      </c>
      <c r="B7" t="s">
        <v>22</v>
      </c>
      <c r="C7">
        <v>0.40000000596046398</v>
      </c>
      <c r="D7" t="s">
        <v>96</v>
      </c>
      <c r="E7" t="s">
        <v>98</v>
      </c>
      <c r="F7" t="b">
        <v>1</v>
      </c>
      <c r="G7" t="e">
        <f>"building_id:"&amp;$A7&amp;",address:"&amp;IF(#REF!&lt;&gt;"SWF",#REF!,"NaN")&amp;",zip_code:NaN,city:Forchheim"</f>
        <v>#REF!</v>
      </c>
      <c r="I7" t="s">
        <v>98</v>
      </c>
    </row>
    <row r="8" spans="1:12" x14ac:dyDescent="0.3">
      <c r="A8" s="1">
        <v>23129</v>
      </c>
      <c r="B8" t="s">
        <v>23</v>
      </c>
      <c r="C8">
        <v>0.40000000596046398</v>
      </c>
      <c r="D8" t="s">
        <v>96</v>
      </c>
      <c r="E8" t="s">
        <v>98</v>
      </c>
      <c r="F8" t="b">
        <v>1</v>
      </c>
      <c r="G8" t="e">
        <f>"building_id:"&amp;$A8&amp;",address:"&amp;IF(#REF!&lt;&gt;"SWF",#REF!,"NaN")&amp;",zip_code:NaN,city:Forchheim"</f>
        <v>#REF!</v>
      </c>
      <c r="I8" t="s">
        <v>98</v>
      </c>
    </row>
    <row r="9" spans="1:12" x14ac:dyDescent="0.3">
      <c r="A9" s="1">
        <v>25191</v>
      </c>
      <c r="B9" t="s">
        <v>24</v>
      </c>
      <c r="C9">
        <v>0.40000000596046398</v>
      </c>
      <c r="D9" t="s">
        <v>96</v>
      </c>
      <c r="E9" t="s">
        <v>98</v>
      </c>
      <c r="F9" t="b">
        <v>1</v>
      </c>
      <c r="G9" t="e">
        <f>"building_id:"&amp;$A9&amp;",address:"&amp;IF(#REF!&lt;&gt;"SWF",#REF!,"NaN")&amp;",zip_code:NaN,city:Forchheim"</f>
        <v>#REF!</v>
      </c>
      <c r="I9" t="s">
        <v>98</v>
      </c>
    </row>
    <row r="10" spans="1:12" x14ac:dyDescent="0.3">
      <c r="A10" s="1">
        <v>21610</v>
      </c>
      <c r="B10" t="s">
        <v>25</v>
      </c>
      <c r="C10">
        <v>0.40000000596046398</v>
      </c>
      <c r="D10" t="s">
        <v>96</v>
      </c>
      <c r="E10" t="s">
        <v>98</v>
      </c>
      <c r="F10" t="b">
        <v>1</v>
      </c>
      <c r="G10" t="e">
        <f>"building_id:"&amp;$A10&amp;",address:"&amp;IF(#REF!&lt;&gt;"SWF",#REF!,"NaN")&amp;",zip_code:NaN,city:Forchheim"</f>
        <v>#REF!</v>
      </c>
      <c r="I10" t="s">
        <v>98</v>
      </c>
    </row>
    <row r="11" spans="1:12" x14ac:dyDescent="0.3">
      <c r="A11" s="1">
        <v>20588</v>
      </c>
      <c r="B11" t="s">
        <v>26</v>
      </c>
      <c r="C11">
        <v>0.40000000596046398</v>
      </c>
      <c r="D11" t="s">
        <v>96</v>
      </c>
      <c r="E11" t="s">
        <v>98</v>
      </c>
      <c r="F11" t="b">
        <v>1</v>
      </c>
      <c r="G11" t="e">
        <f>"building_id:"&amp;$A11&amp;",address:"&amp;IF(#REF!&lt;&gt;"SWF",#REF!,"NaN")&amp;",zip_code:NaN,city:Forchheim"</f>
        <v>#REF!</v>
      </c>
      <c r="I11" t="s">
        <v>98</v>
      </c>
      <c r="K11" t="s">
        <v>102</v>
      </c>
    </row>
    <row r="12" spans="1:12" x14ac:dyDescent="0.3">
      <c r="A12" s="1">
        <v>21623</v>
      </c>
      <c r="B12" t="s">
        <v>27</v>
      </c>
      <c r="C12">
        <v>0.40000000596046398</v>
      </c>
      <c r="D12" t="s">
        <v>96</v>
      </c>
      <c r="E12" t="s">
        <v>98</v>
      </c>
      <c r="F12" t="b">
        <v>1</v>
      </c>
      <c r="G12" t="e">
        <f>"building_id:"&amp;$A12&amp;",address:"&amp;IF(#REF!&lt;&gt;"SWF",#REF!,"NaN")&amp;",zip_code:NaN,city:Forchheim"</f>
        <v>#REF!</v>
      </c>
      <c r="I12" t="s">
        <v>98</v>
      </c>
    </row>
    <row r="13" spans="1:12" x14ac:dyDescent="0.3">
      <c r="A13" s="1">
        <v>16503</v>
      </c>
      <c r="B13" t="s">
        <v>28</v>
      </c>
      <c r="C13">
        <v>0.40000000596046398</v>
      </c>
      <c r="D13" t="s">
        <v>96</v>
      </c>
      <c r="E13" t="s">
        <v>98</v>
      </c>
      <c r="F13" t="b">
        <v>1</v>
      </c>
      <c r="G13" t="e">
        <f>"building_id:"&amp;$A13&amp;",address:"&amp;IF(#REF!&lt;&gt;"SWF",#REF!,"NaN")&amp;",zip_code:NaN,city:Forchheim"</f>
        <v>#REF!</v>
      </c>
      <c r="I13" t="s">
        <v>98</v>
      </c>
      <c r="K13" t="s">
        <v>103</v>
      </c>
    </row>
    <row r="14" spans="1:12" x14ac:dyDescent="0.3">
      <c r="A14" s="1">
        <v>24189</v>
      </c>
      <c r="B14" t="s">
        <v>29</v>
      </c>
      <c r="C14">
        <v>0.40000000596046398</v>
      </c>
      <c r="D14" t="s">
        <v>96</v>
      </c>
      <c r="E14" t="s">
        <v>98</v>
      </c>
      <c r="F14" t="b">
        <v>1</v>
      </c>
      <c r="G14" t="e">
        <f>"building_id:"&amp;$A14&amp;",address:"&amp;IF(#REF!&lt;&gt;"SWF",#REF!,"NaN")&amp;",zip_code:NaN,city:Forchheim"</f>
        <v>#REF!</v>
      </c>
      <c r="I14" t="s">
        <v>98</v>
      </c>
    </row>
    <row r="15" spans="1:12" x14ac:dyDescent="0.3">
      <c r="A15" s="1">
        <v>24190</v>
      </c>
      <c r="B15" t="s">
        <v>30</v>
      </c>
      <c r="C15">
        <v>0.40000000596046398</v>
      </c>
      <c r="D15" t="s">
        <v>96</v>
      </c>
      <c r="E15" t="s">
        <v>98</v>
      </c>
      <c r="F15" t="b">
        <v>1</v>
      </c>
      <c r="G15" t="e">
        <f>"building_id:"&amp;$A15&amp;",address:"&amp;IF(#REF!&lt;&gt;"SWF",#REF!,"NaN")&amp;",zip_code:NaN,city:Forchheim"</f>
        <v>#REF!</v>
      </c>
      <c r="I15" t="s">
        <v>98</v>
      </c>
    </row>
    <row r="16" spans="1:12" x14ac:dyDescent="0.3">
      <c r="A16" s="1">
        <v>16517</v>
      </c>
      <c r="B16" t="s">
        <v>31</v>
      </c>
      <c r="C16">
        <v>0.40000000596046398</v>
      </c>
      <c r="D16" t="s">
        <v>96</v>
      </c>
      <c r="E16" t="s">
        <v>98</v>
      </c>
      <c r="F16" t="b">
        <v>1</v>
      </c>
      <c r="G16" t="e">
        <f>"building_id:"&amp;$A16&amp;",address:"&amp;IF(#REF!&lt;&gt;"SWF",#REF!,"NaN")&amp;",zip_code:NaN,city:Forchheim"</f>
        <v>#REF!</v>
      </c>
      <c r="I16" t="s">
        <v>98</v>
      </c>
      <c r="K16" t="s">
        <v>104</v>
      </c>
    </row>
    <row r="17" spans="1:11" x14ac:dyDescent="0.3">
      <c r="A17" s="1">
        <v>24723</v>
      </c>
      <c r="B17" t="s">
        <v>32</v>
      </c>
      <c r="C17">
        <v>0.40000000596046398</v>
      </c>
      <c r="D17" t="s">
        <v>96</v>
      </c>
      <c r="E17" t="s">
        <v>98</v>
      </c>
      <c r="F17" t="b">
        <v>1</v>
      </c>
      <c r="G17" t="e">
        <f>"building_id:"&amp;$A17&amp;",address:"&amp;IF(#REF!&lt;&gt;"SWF",#REF!,"NaN")&amp;",zip_code:NaN,city:Forchheim"</f>
        <v>#REF!</v>
      </c>
      <c r="I17" t="s">
        <v>98</v>
      </c>
    </row>
    <row r="18" spans="1:11" x14ac:dyDescent="0.3">
      <c r="A18" s="1">
        <v>26773</v>
      </c>
      <c r="B18" t="s">
        <v>33</v>
      </c>
      <c r="C18">
        <v>0.40000000596046398</v>
      </c>
      <c r="D18" t="s">
        <v>96</v>
      </c>
      <c r="E18" t="s">
        <v>98</v>
      </c>
      <c r="F18" t="b">
        <v>1</v>
      </c>
      <c r="G18" t="e">
        <f>"building_id:"&amp;$A18&amp;",address:"&amp;IF(#REF!&lt;&gt;"SWF",#REF!,"NaN")&amp;",zip_code:NaN,city:Forchheim"</f>
        <v>#REF!</v>
      </c>
      <c r="I18" t="s">
        <v>98</v>
      </c>
    </row>
    <row r="19" spans="1:11" x14ac:dyDescent="0.3">
      <c r="A19" s="1">
        <v>22166</v>
      </c>
      <c r="B19" t="s">
        <v>34</v>
      </c>
      <c r="C19">
        <v>0.40000000596046398</v>
      </c>
      <c r="D19" t="s">
        <v>97</v>
      </c>
      <c r="E19" t="s">
        <v>98</v>
      </c>
      <c r="F19" t="b">
        <v>1</v>
      </c>
      <c r="G19" t="e">
        <f>"building_id:"&amp;$A19&amp;",address:"&amp;IF(#REF!&lt;&gt;"SWF",#REF!,"NaN")&amp;",zip_code:NaN,city:Forchheim"</f>
        <v>#REF!</v>
      </c>
      <c r="I19" t="s">
        <v>98</v>
      </c>
    </row>
    <row r="20" spans="1:11" x14ac:dyDescent="0.3">
      <c r="A20" s="1">
        <v>26774</v>
      </c>
      <c r="B20" t="s">
        <v>35</v>
      </c>
      <c r="C20">
        <v>0.40000000596046398</v>
      </c>
      <c r="D20" t="s">
        <v>96</v>
      </c>
      <c r="E20" t="s">
        <v>98</v>
      </c>
      <c r="F20" t="b">
        <v>1</v>
      </c>
      <c r="G20" t="e">
        <f>"building_id:"&amp;$A20&amp;",address:"&amp;IF(#REF!&lt;&gt;"SWF",#REF!,"NaN")&amp;",zip_code:NaN,city:Forchheim"</f>
        <v>#REF!</v>
      </c>
      <c r="I20" t="s">
        <v>98</v>
      </c>
    </row>
    <row r="21" spans="1:11" x14ac:dyDescent="0.3">
      <c r="A21" s="1">
        <v>22165</v>
      </c>
      <c r="B21" t="s">
        <v>36</v>
      </c>
      <c r="C21">
        <v>21</v>
      </c>
      <c r="D21" t="s">
        <v>97</v>
      </c>
      <c r="E21" t="s">
        <v>98</v>
      </c>
      <c r="F21" t="b">
        <v>1</v>
      </c>
      <c r="G21" t="e">
        <f>"building_id:"&amp;$A21&amp;",address:"&amp;IF(#REF!&lt;&gt;"SWF",#REF!,"NaN")&amp;",zip_code:NaN,city:Forchheim"</f>
        <v>#REF!</v>
      </c>
      <c r="I21" t="s">
        <v>98</v>
      </c>
    </row>
    <row r="22" spans="1:11" x14ac:dyDescent="0.3">
      <c r="A22" s="1">
        <v>20128</v>
      </c>
      <c r="B22" t="s">
        <v>37</v>
      </c>
      <c r="C22">
        <v>0.40000000596046398</v>
      </c>
      <c r="D22" t="s">
        <v>96</v>
      </c>
      <c r="E22" t="s">
        <v>98</v>
      </c>
      <c r="F22" t="b">
        <v>1</v>
      </c>
      <c r="G22" t="e">
        <f>"building_id:"&amp;$A22&amp;",address:"&amp;IF(#REF!&lt;&gt;"SWF",#REF!,"NaN")&amp;",zip_code:NaN,city:Forchheim"</f>
        <v>#REF!</v>
      </c>
      <c r="I22" t="s">
        <v>98</v>
      </c>
      <c r="K22" t="s">
        <v>105</v>
      </c>
    </row>
    <row r="23" spans="1:11" x14ac:dyDescent="0.3">
      <c r="A23" s="1">
        <v>33442</v>
      </c>
      <c r="B23" t="s">
        <v>38</v>
      </c>
      <c r="C23">
        <v>0.40000000596046398</v>
      </c>
      <c r="D23" t="s">
        <v>96</v>
      </c>
      <c r="E23" t="s">
        <v>98</v>
      </c>
      <c r="F23" t="b">
        <v>1</v>
      </c>
      <c r="G23" t="e">
        <f>"building_id:"&amp;$A23&amp;",address:"&amp;IF(#REF!&lt;&gt;"SWF",#REF!,"NaN")&amp;",zip_code:NaN,city:Forchheim"</f>
        <v>#REF!</v>
      </c>
      <c r="I23" t="s">
        <v>98</v>
      </c>
    </row>
    <row r="24" spans="1:11" x14ac:dyDescent="0.3">
      <c r="A24" s="1">
        <v>14505</v>
      </c>
      <c r="B24" t="s">
        <v>39</v>
      </c>
      <c r="C24">
        <v>0.40000000596046398</v>
      </c>
      <c r="D24" t="s">
        <v>96</v>
      </c>
      <c r="E24" t="s">
        <v>98</v>
      </c>
      <c r="F24" t="b">
        <v>1</v>
      </c>
      <c r="G24" t="e">
        <f>"building_id:"&amp;$A24&amp;",address:"&amp;IF(#REF!&lt;&gt;"SWF",#REF!,"NaN")&amp;",zip_code:NaN,city:Forchheim"</f>
        <v>#REF!</v>
      </c>
      <c r="I24" t="s">
        <v>98</v>
      </c>
      <c r="K24" t="s">
        <v>106</v>
      </c>
    </row>
    <row r="25" spans="1:11" x14ac:dyDescent="0.3">
      <c r="A25" s="1">
        <v>20652</v>
      </c>
      <c r="B25" t="s">
        <v>40</v>
      </c>
      <c r="C25">
        <v>0.40000000596046398</v>
      </c>
      <c r="D25" t="s">
        <v>96</v>
      </c>
      <c r="E25" t="s">
        <v>98</v>
      </c>
      <c r="F25" t="b">
        <v>1</v>
      </c>
      <c r="G25" t="e">
        <f>"building_id:"&amp;$A25&amp;",address:"&amp;IF(#REF!&lt;&gt;"SWF",#REF!,"NaN")&amp;",zip_code:NaN,city:Forchheim"</f>
        <v>#REF!</v>
      </c>
      <c r="I25" t="s">
        <v>98</v>
      </c>
      <c r="K25" t="s">
        <v>107</v>
      </c>
    </row>
    <row r="26" spans="1:11" x14ac:dyDescent="0.3">
      <c r="A26" s="1">
        <v>28854</v>
      </c>
      <c r="B26" t="s">
        <v>41</v>
      </c>
      <c r="C26">
        <v>0.40000000596046398</v>
      </c>
      <c r="D26" t="s">
        <v>96</v>
      </c>
      <c r="E26" t="s">
        <v>98</v>
      </c>
      <c r="F26" t="b">
        <v>1</v>
      </c>
      <c r="G26" t="e">
        <f>"building_id:"&amp;$A26&amp;",address:"&amp;IF(#REF!&lt;&gt;"SWF",#REF!,"NaN")&amp;",zip_code:NaN,city:Forchheim"</f>
        <v>#REF!</v>
      </c>
      <c r="I26" t="s">
        <v>98</v>
      </c>
    </row>
    <row r="27" spans="1:11" x14ac:dyDescent="0.3">
      <c r="A27" s="1">
        <v>30390</v>
      </c>
      <c r="B27" t="s">
        <v>42</v>
      </c>
      <c r="C27">
        <v>0.40000000596046398</v>
      </c>
      <c r="D27" t="s">
        <v>96</v>
      </c>
      <c r="E27" t="s">
        <v>98</v>
      </c>
      <c r="F27" t="b">
        <v>1</v>
      </c>
      <c r="G27" t="e">
        <f>"building_id:"&amp;$A27&amp;",address:"&amp;IF(#REF!&lt;&gt;"SWF",#REF!,"NaN")&amp;",zip_code:NaN,city:Forchheim"</f>
        <v>#REF!</v>
      </c>
      <c r="I27" t="s">
        <v>98</v>
      </c>
    </row>
    <row r="28" spans="1:11" x14ac:dyDescent="0.3">
      <c r="A28" s="1">
        <v>17087</v>
      </c>
      <c r="B28" t="s">
        <v>43</v>
      </c>
      <c r="C28">
        <v>0.40000000596046398</v>
      </c>
      <c r="D28" t="s">
        <v>96</v>
      </c>
      <c r="E28" t="s">
        <v>98</v>
      </c>
      <c r="F28" t="b">
        <v>1</v>
      </c>
      <c r="G28" t="e">
        <f>"building_id:"&amp;$A28&amp;",address:"&amp;IF(#REF!&lt;&gt;"SWF",#REF!,"NaN")&amp;",zip_code:NaN,city:Forchheim"</f>
        <v>#REF!</v>
      </c>
      <c r="I28" t="s">
        <v>98</v>
      </c>
      <c r="K28" t="s">
        <v>108</v>
      </c>
    </row>
    <row r="29" spans="1:11" x14ac:dyDescent="0.3">
      <c r="A29" s="1">
        <v>25791</v>
      </c>
      <c r="B29" t="s">
        <v>44</v>
      </c>
      <c r="C29">
        <v>0.40000000596046398</v>
      </c>
      <c r="D29" t="s">
        <v>96</v>
      </c>
      <c r="E29" t="s">
        <v>98</v>
      </c>
      <c r="F29" t="b">
        <v>1</v>
      </c>
      <c r="G29" t="e">
        <f>"building_id:"&amp;$A29&amp;",address:"&amp;IF(#REF!&lt;&gt;"SWF",#REF!,"NaN")&amp;",zip_code:NaN,city:Forchheim"</f>
        <v>#REF!</v>
      </c>
      <c r="I29" t="s">
        <v>98</v>
      </c>
    </row>
    <row r="30" spans="1:11" x14ac:dyDescent="0.3">
      <c r="A30" s="1">
        <v>16582</v>
      </c>
      <c r="B30" t="s">
        <v>45</v>
      </c>
      <c r="C30">
        <v>0.40000000596046398</v>
      </c>
      <c r="D30" t="s">
        <v>96</v>
      </c>
      <c r="E30" t="s">
        <v>98</v>
      </c>
      <c r="F30" t="b">
        <v>1</v>
      </c>
      <c r="G30" t="e">
        <f>"building_id:"&amp;$A30&amp;",address:"&amp;IF(#REF!&lt;&gt;"SWF",#REF!,"NaN")&amp;",zip_code:NaN,city:Forchheim"</f>
        <v>#REF!</v>
      </c>
      <c r="I30" t="s">
        <v>98</v>
      </c>
      <c r="K30" t="s">
        <v>109</v>
      </c>
    </row>
    <row r="31" spans="1:11" x14ac:dyDescent="0.3">
      <c r="A31" s="1">
        <v>20680</v>
      </c>
      <c r="B31" t="s">
        <v>46</v>
      </c>
      <c r="C31">
        <v>0.40000000596046398</v>
      </c>
      <c r="D31" t="s">
        <v>96</v>
      </c>
      <c r="E31" t="s">
        <v>98</v>
      </c>
      <c r="F31" t="b">
        <v>1</v>
      </c>
      <c r="G31" t="e">
        <f>"building_id:"&amp;$A31&amp;",address:"&amp;IF(#REF!&lt;&gt;"SWF",#REF!,"NaN")&amp;",zip_code:NaN,city:Forchheim"</f>
        <v>#REF!</v>
      </c>
      <c r="I31" t="s">
        <v>98</v>
      </c>
      <c r="K31" t="s">
        <v>110</v>
      </c>
    </row>
    <row r="32" spans="1:11" x14ac:dyDescent="0.3">
      <c r="A32" s="1">
        <v>27337</v>
      </c>
      <c r="B32" t="s">
        <v>47</v>
      </c>
      <c r="C32">
        <v>0.40000000596046398</v>
      </c>
      <c r="D32" t="s">
        <v>96</v>
      </c>
      <c r="E32" t="s">
        <v>98</v>
      </c>
      <c r="F32" t="b">
        <v>1</v>
      </c>
      <c r="G32" t="e">
        <f>"building_id:"&amp;$A32&amp;",address:"&amp;IF(#REF!&lt;&gt;"SWF",#REF!,"NaN")&amp;",zip_code:NaN,city:Forchheim"</f>
        <v>#REF!</v>
      </c>
      <c r="I32" t="s">
        <v>98</v>
      </c>
    </row>
    <row r="33" spans="1:11" x14ac:dyDescent="0.3">
      <c r="A33" s="1">
        <v>27338</v>
      </c>
      <c r="B33" t="s">
        <v>48</v>
      </c>
      <c r="C33">
        <v>0.40000000596046398</v>
      </c>
      <c r="D33" t="s">
        <v>96</v>
      </c>
      <c r="E33" t="s">
        <v>98</v>
      </c>
      <c r="F33" t="b">
        <v>1</v>
      </c>
      <c r="G33" t="e">
        <f>"building_id:"&amp;$A33&amp;",address:"&amp;IF(#REF!&lt;&gt;"SWF",#REF!,"NaN")&amp;",zip_code:NaN,city:Forchheim"</f>
        <v>#REF!</v>
      </c>
      <c r="I33" t="s">
        <v>98</v>
      </c>
    </row>
    <row r="34" spans="1:11" x14ac:dyDescent="0.3">
      <c r="A34" s="1">
        <v>23763</v>
      </c>
      <c r="B34" t="s">
        <v>49</v>
      </c>
      <c r="C34">
        <v>0.40000000596046398</v>
      </c>
      <c r="D34" t="s">
        <v>96</v>
      </c>
      <c r="E34" t="s">
        <v>98</v>
      </c>
      <c r="F34" t="b">
        <v>1</v>
      </c>
      <c r="G34" t="e">
        <f>"building_id:"&amp;$A34&amp;",address:"&amp;IF(#REF!&lt;&gt;"SWF",#REF!,"NaN")&amp;",zip_code:NaN,city:Forchheim"</f>
        <v>#REF!</v>
      </c>
      <c r="I34" t="s">
        <v>98</v>
      </c>
    </row>
    <row r="35" spans="1:11" x14ac:dyDescent="0.3">
      <c r="A35" s="1">
        <v>23764</v>
      </c>
      <c r="B35" t="s">
        <v>50</v>
      </c>
      <c r="C35">
        <v>0.40000000596046398</v>
      </c>
      <c r="D35" t="s">
        <v>96</v>
      </c>
      <c r="E35" t="s">
        <v>98</v>
      </c>
      <c r="F35" t="b">
        <v>1</v>
      </c>
      <c r="G35" t="e">
        <f>"building_id:"&amp;$A35&amp;",address:"&amp;IF(#REF!&lt;&gt;"SWF",#REF!,"NaN")&amp;",zip_code:NaN,city:Forchheim"</f>
        <v>#REF!</v>
      </c>
      <c r="I35" t="s">
        <v>98</v>
      </c>
    </row>
    <row r="36" spans="1:11" x14ac:dyDescent="0.3">
      <c r="A36" s="1">
        <v>13014</v>
      </c>
      <c r="B36" t="s">
        <v>51</v>
      </c>
      <c r="C36">
        <v>0.40000000596046398</v>
      </c>
      <c r="D36" t="s">
        <v>96</v>
      </c>
      <c r="E36" t="s">
        <v>98</v>
      </c>
      <c r="F36" t="b">
        <v>1</v>
      </c>
      <c r="G36" t="e">
        <f>"building_id:"&amp;$A36&amp;",address:"&amp;IF(#REF!&lt;&gt;"SWF",#REF!,"NaN")&amp;",zip_code:NaN,city:Forchheim"</f>
        <v>#REF!</v>
      </c>
      <c r="I36" t="s">
        <v>98</v>
      </c>
      <c r="K36" t="s">
        <v>111</v>
      </c>
    </row>
    <row r="37" spans="1:11" x14ac:dyDescent="0.3">
      <c r="A37" s="1">
        <v>23256</v>
      </c>
      <c r="B37" t="s">
        <v>52</v>
      </c>
      <c r="C37">
        <v>0.40000000596046398</v>
      </c>
      <c r="D37" t="s">
        <v>96</v>
      </c>
      <c r="E37" t="s">
        <v>98</v>
      </c>
      <c r="F37" t="b">
        <v>1</v>
      </c>
      <c r="G37" t="e">
        <f>"building_id:"&amp;$A37&amp;",address:"&amp;IF(#REF!&lt;&gt;"SWF",#REF!,"NaN")&amp;",zip_code:NaN,city:Forchheim"</f>
        <v>#REF!</v>
      </c>
      <c r="I37" t="s">
        <v>98</v>
      </c>
    </row>
    <row r="38" spans="1:11" x14ac:dyDescent="0.3">
      <c r="A38" s="1">
        <v>19705</v>
      </c>
      <c r="B38" t="s">
        <v>53</v>
      </c>
      <c r="C38">
        <v>0.40000000596046398</v>
      </c>
      <c r="D38" t="s">
        <v>96</v>
      </c>
      <c r="E38" t="s">
        <v>98</v>
      </c>
      <c r="F38" t="b">
        <v>1</v>
      </c>
      <c r="G38" t="e">
        <f>"building_id:"&amp;$A38&amp;",address:"&amp;IF(#REF!&lt;&gt;"SWF",#REF!,"NaN")&amp;",zip_code:NaN,city:Forchheim"</f>
        <v>#REF!</v>
      </c>
      <c r="I38" t="s">
        <v>98</v>
      </c>
      <c r="K38" t="s">
        <v>112</v>
      </c>
    </row>
    <row r="39" spans="1:11" x14ac:dyDescent="0.3">
      <c r="A39" s="1">
        <v>17155</v>
      </c>
      <c r="B39" t="s">
        <v>54</v>
      </c>
      <c r="C39">
        <v>0.40000000596046398</v>
      </c>
      <c r="D39" t="s">
        <v>96</v>
      </c>
      <c r="E39" t="s">
        <v>98</v>
      </c>
      <c r="F39" t="b">
        <v>1</v>
      </c>
      <c r="G39" t="e">
        <f>"building_id:"&amp;$A39&amp;",address:"&amp;IF(#REF!&lt;&gt;"SWF",#REF!,"NaN")&amp;",zip_code:NaN,city:Forchheim"</f>
        <v>#REF!</v>
      </c>
      <c r="I39" t="s">
        <v>98</v>
      </c>
      <c r="K39" t="s">
        <v>113</v>
      </c>
    </row>
    <row r="40" spans="1:11" x14ac:dyDescent="0.3">
      <c r="A40" s="1">
        <v>21767</v>
      </c>
      <c r="B40" t="s">
        <v>55</v>
      </c>
      <c r="C40">
        <v>0.40000000596046398</v>
      </c>
      <c r="D40" t="s">
        <v>96</v>
      </c>
      <c r="E40" t="s">
        <v>98</v>
      </c>
      <c r="F40" t="b">
        <v>1</v>
      </c>
      <c r="G40" t="e">
        <f>"building_id:"&amp;$A40&amp;",address:"&amp;IF(#REF!&lt;&gt;"SWF",#REF!,"NaN")&amp;",zip_code:NaN,city:Forchheim"</f>
        <v>#REF!</v>
      </c>
      <c r="I40" t="s">
        <v>98</v>
      </c>
    </row>
    <row r="41" spans="1:11" x14ac:dyDescent="0.3">
      <c r="A41" s="1">
        <v>13076</v>
      </c>
      <c r="B41" t="s">
        <v>56</v>
      </c>
      <c r="C41">
        <v>0.40000000596046398</v>
      </c>
      <c r="D41" t="s">
        <v>96</v>
      </c>
      <c r="E41" t="s">
        <v>98</v>
      </c>
      <c r="F41" t="b">
        <v>1</v>
      </c>
      <c r="G41" t="e">
        <f>"building_id:"&amp;$A41&amp;",address:"&amp;IF(#REF!&lt;&gt;"SWF",#REF!,"NaN")&amp;",zip_code:NaN,city:Forchheim"</f>
        <v>#REF!</v>
      </c>
      <c r="I41" t="s">
        <v>98</v>
      </c>
      <c r="K41" t="s">
        <v>114</v>
      </c>
    </row>
    <row r="42" spans="1:11" x14ac:dyDescent="0.3">
      <c r="A42" s="1">
        <v>30999</v>
      </c>
      <c r="B42" t="s">
        <v>57</v>
      </c>
      <c r="C42">
        <v>0.40000000596046398</v>
      </c>
      <c r="D42" t="s">
        <v>96</v>
      </c>
      <c r="E42" t="s">
        <v>98</v>
      </c>
      <c r="F42" t="b">
        <v>1</v>
      </c>
      <c r="G42" t="e">
        <f>"building_id:"&amp;$A42&amp;",address:"&amp;IF(#REF!&lt;&gt;"SWF",#REF!,"NaN")&amp;",zip_code:NaN,city:Forchheim"</f>
        <v>#REF!</v>
      </c>
      <c r="I42" t="s">
        <v>98</v>
      </c>
    </row>
    <row r="43" spans="1:11" x14ac:dyDescent="0.3">
      <c r="A43" s="1">
        <v>26400</v>
      </c>
      <c r="B43" t="s">
        <v>58</v>
      </c>
      <c r="C43">
        <v>0.40000000596046398</v>
      </c>
      <c r="D43" t="s">
        <v>96</v>
      </c>
      <c r="E43" t="s">
        <v>98</v>
      </c>
      <c r="F43" t="b">
        <v>1</v>
      </c>
      <c r="G43" t="e">
        <f>"building_id:"&amp;$A43&amp;",address:"&amp;IF(#REF!&lt;&gt;"SWF",#REF!,"NaN")&amp;",zip_code:NaN,city:Forchheim"</f>
        <v>#REF!</v>
      </c>
      <c r="I43" t="s">
        <v>98</v>
      </c>
    </row>
    <row r="44" spans="1:11" x14ac:dyDescent="0.3">
      <c r="A44" s="1">
        <v>26401</v>
      </c>
      <c r="B44" t="s">
        <v>59</v>
      </c>
      <c r="C44">
        <v>0.40000000596046398</v>
      </c>
      <c r="D44" t="s">
        <v>96</v>
      </c>
      <c r="E44" t="s">
        <v>98</v>
      </c>
      <c r="F44" t="b">
        <v>1</v>
      </c>
      <c r="G44" t="e">
        <f>"building_id:"&amp;$A44&amp;",address:"&amp;IF(#REF!&lt;&gt;"SWF",#REF!,"NaN")&amp;",zip_code:NaN,city:Forchheim"</f>
        <v>#REF!</v>
      </c>
      <c r="I44" t="s">
        <v>98</v>
      </c>
    </row>
    <row r="45" spans="1:11" x14ac:dyDescent="0.3">
      <c r="A45" s="1">
        <v>20267</v>
      </c>
      <c r="B45" t="s">
        <v>60</v>
      </c>
      <c r="C45">
        <v>0.40000000596046398</v>
      </c>
      <c r="D45" t="s">
        <v>96</v>
      </c>
      <c r="E45" t="s">
        <v>98</v>
      </c>
      <c r="F45" t="b">
        <v>1</v>
      </c>
      <c r="G45" t="e">
        <f>"building_id:"&amp;$A45&amp;",address:"&amp;IF(#REF!&lt;&gt;"SWF",#REF!,"NaN")&amp;",zip_code:NaN,city:Forchheim"</f>
        <v>#REF!</v>
      </c>
      <c r="I45" t="s">
        <v>98</v>
      </c>
      <c r="K45" t="s">
        <v>115</v>
      </c>
    </row>
    <row r="46" spans="1:11" x14ac:dyDescent="0.3">
      <c r="A46" s="1">
        <v>22836</v>
      </c>
      <c r="B46" t="s">
        <v>61</v>
      </c>
      <c r="C46">
        <v>0.40000000596046398</v>
      </c>
      <c r="D46" t="s">
        <v>96</v>
      </c>
      <c r="E46" t="s">
        <v>98</v>
      </c>
      <c r="F46" t="b">
        <v>1</v>
      </c>
      <c r="G46" t="e">
        <f>"building_id:"&amp;$A46&amp;",address:"&amp;IF(#REF!&lt;&gt;"SWF",#REF!,"NaN")&amp;",zip_code:NaN,city:Forchheim"</f>
        <v>#REF!</v>
      </c>
      <c r="I46" t="s">
        <v>98</v>
      </c>
    </row>
    <row r="47" spans="1:11" x14ac:dyDescent="0.3">
      <c r="A47" s="1">
        <v>18229</v>
      </c>
      <c r="B47" t="s">
        <v>62</v>
      </c>
      <c r="C47">
        <v>0.40000000596046398</v>
      </c>
      <c r="D47" t="s">
        <v>96</v>
      </c>
      <c r="E47" t="s">
        <v>98</v>
      </c>
      <c r="F47" t="b">
        <v>1</v>
      </c>
      <c r="G47" t="e">
        <f>"building_id:"&amp;$A47&amp;",address:"&amp;IF(#REF!&lt;&gt;"SWF",#REF!,"NaN")&amp;",zip_code:NaN,city:Forchheim"</f>
        <v>#REF!</v>
      </c>
      <c r="I47" t="s">
        <v>98</v>
      </c>
      <c r="K47" t="s">
        <v>116</v>
      </c>
    </row>
    <row r="48" spans="1:11" x14ac:dyDescent="0.3">
      <c r="A48" s="1">
        <v>22837</v>
      </c>
      <c r="B48" t="s">
        <v>63</v>
      </c>
      <c r="C48">
        <v>0.40000000596046398</v>
      </c>
      <c r="D48" t="s">
        <v>96</v>
      </c>
      <c r="E48" t="s">
        <v>98</v>
      </c>
      <c r="F48" t="b">
        <v>1</v>
      </c>
      <c r="G48" t="e">
        <f>"building_id:"&amp;$A48&amp;",address:"&amp;IF(#REF!&lt;&gt;"SWF",#REF!,"NaN")&amp;",zip_code:NaN,city:Forchheim"</f>
        <v>#REF!</v>
      </c>
      <c r="I48" t="s">
        <v>98</v>
      </c>
    </row>
    <row r="49" spans="1:11" x14ac:dyDescent="0.3">
      <c r="A49" s="1">
        <v>23873</v>
      </c>
      <c r="B49" t="s">
        <v>64</v>
      </c>
      <c r="C49">
        <v>0.40000000596046398</v>
      </c>
      <c r="D49" t="s">
        <v>96</v>
      </c>
      <c r="E49" t="s">
        <v>98</v>
      </c>
      <c r="F49" t="b">
        <v>1</v>
      </c>
      <c r="G49" t="e">
        <f>"building_id:"&amp;$A49&amp;",address:"&amp;IF(#REF!&lt;&gt;"SWF",#REF!,"NaN")&amp;",zip_code:NaN,city:Forchheim"</f>
        <v>#REF!</v>
      </c>
      <c r="I49" t="s">
        <v>98</v>
      </c>
    </row>
    <row r="50" spans="1:11" x14ac:dyDescent="0.3">
      <c r="A50" s="1">
        <v>17221</v>
      </c>
      <c r="B50" t="s">
        <v>65</v>
      </c>
      <c r="C50">
        <v>0.40000000596046398</v>
      </c>
      <c r="D50" t="s">
        <v>96</v>
      </c>
      <c r="E50" t="s">
        <v>98</v>
      </c>
      <c r="F50" t="b">
        <v>1</v>
      </c>
      <c r="G50" t="e">
        <f>"building_id:"&amp;$A50&amp;",address:"&amp;IF(#REF!&lt;&gt;"SWF",#REF!,"NaN")&amp;",zip_code:NaN,city:Forchheim"</f>
        <v>#REF!</v>
      </c>
      <c r="I50" t="s">
        <v>98</v>
      </c>
      <c r="K50" t="s">
        <v>117</v>
      </c>
    </row>
    <row r="51" spans="1:11" x14ac:dyDescent="0.3">
      <c r="A51" s="1">
        <v>25929</v>
      </c>
      <c r="B51" t="s">
        <v>66</v>
      </c>
      <c r="C51">
        <v>0.40000000596046398</v>
      </c>
      <c r="D51" t="s">
        <v>96</v>
      </c>
      <c r="E51" t="s">
        <v>98</v>
      </c>
      <c r="F51" t="b">
        <v>1</v>
      </c>
      <c r="G51" t="e">
        <f>"building_id:"&amp;$A51&amp;",address:"&amp;IF(#REF!&lt;&gt;"SWF",#REF!,"NaN")&amp;",zip_code:NaN,city:Forchheim"</f>
        <v>#REF!</v>
      </c>
      <c r="I51" t="s">
        <v>98</v>
      </c>
    </row>
    <row r="52" spans="1:11" x14ac:dyDescent="0.3">
      <c r="A52" s="1">
        <v>25422</v>
      </c>
      <c r="B52" t="s">
        <v>67</v>
      </c>
      <c r="C52">
        <v>0.40000000596046398</v>
      </c>
      <c r="D52" t="s">
        <v>96</v>
      </c>
      <c r="E52" t="s">
        <v>98</v>
      </c>
      <c r="F52" t="b">
        <v>1</v>
      </c>
      <c r="G52" t="e">
        <f>"building_id:"&amp;$A52&amp;",address:"&amp;IF(#REF!&lt;&gt;"SWF",#REF!,"NaN")&amp;",zip_code:NaN,city:Forchheim"</f>
        <v>#REF!</v>
      </c>
      <c r="I52" t="s">
        <v>98</v>
      </c>
    </row>
    <row r="53" spans="1:11" x14ac:dyDescent="0.3">
      <c r="A53" s="1">
        <v>27474</v>
      </c>
      <c r="B53" t="s">
        <v>68</v>
      </c>
      <c r="C53">
        <v>0.40000000596046398</v>
      </c>
      <c r="D53" t="s">
        <v>96</v>
      </c>
      <c r="E53" t="s">
        <v>98</v>
      </c>
      <c r="F53" t="b">
        <v>1</v>
      </c>
      <c r="G53" t="e">
        <f>"building_id:"&amp;$A53&amp;",address:"&amp;IF(#REF!&lt;&gt;"SWF",#REF!,"NaN")&amp;",zip_code:NaN,city:Forchheim"</f>
        <v>#REF!</v>
      </c>
      <c r="I53" t="s">
        <v>98</v>
      </c>
    </row>
    <row r="54" spans="1:11" x14ac:dyDescent="0.3">
      <c r="A54" s="1">
        <v>30059</v>
      </c>
      <c r="B54" t="s">
        <v>69</v>
      </c>
      <c r="C54">
        <v>0.40000000596046398</v>
      </c>
      <c r="D54" t="s">
        <v>96</v>
      </c>
      <c r="E54" t="s">
        <v>98</v>
      </c>
      <c r="F54" t="b">
        <v>1</v>
      </c>
      <c r="G54" t="e">
        <f>"building_id:"&amp;$A54&amp;",address:"&amp;IF(#REF!&lt;&gt;"SWF",#REF!,"NaN")&amp;",zip_code:NaN,city:Forchheim"</f>
        <v>#REF!</v>
      </c>
      <c r="I54" t="s">
        <v>98</v>
      </c>
    </row>
    <row r="55" spans="1:11" x14ac:dyDescent="0.3">
      <c r="A55" s="1">
        <v>17261</v>
      </c>
      <c r="B55" t="s">
        <v>70</v>
      </c>
      <c r="C55">
        <v>0.40000000596046398</v>
      </c>
      <c r="D55" t="s">
        <v>96</v>
      </c>
      <c r="E55" t="s">
        <v>98</v>
      </c>
      <c r="F55" t="b">
        <v>1</v>
      </c>
      <c r="G55" t="e">
        <f>"building_id:"&amp;$A55&amp;",address:"&amp;IF(#REF!&lt;&gt;"SWF",#REF!,"NaN")&amp;",zip_code:NaN,city:Forchheim"</f>
        <v>#REF!</v>
      </c>
      <c r="I55" t="s">
        <v>98</v>
      </c>
      <c r="K55" t="s">
        <v>118</v>
      </c>
    </row>
    <row r="56" spans="1:11" x14ac:dyDescent="0.3">
      <c r="A56" s="1">
        <v>29550</v>
      </c>
      <c r="B56" t="s">
        <v>71</v>
      </c>
      <c r="C56">
        <v>0.40000000596046398</v>
      </c>
      <c r="D56" t="s">
        <v>96</v>
      </c>
      <c r="E56" t="s">
        <v>98</v>
      </c>
      <c r="F56" t="b">
        <v>1</v>
      </c>
      <c r="G56" t="e">
        <f>"building_id:"&amp;$A56&amp;",address:"&amp;IF(#REF!&lt;&gt;"SWF",#REF!,"NaN")&amp;",zip_code:NaN,city:Forchheim"</f>
        <v>#REF!</v>
      </c>
      <c r="I56" t="s">
        <v>98</v>
      </c>
    </row>
    <row r="57" spans="1:11" x14ac:dyDescent="0.3">
      <c r="A57" s="1">
        <v>13174</v>
      </c>
      <c r="B57" t="s">
        <v>72</v>
      </c>
      <c r="C57">
        <v>0.40000000596046398</v>
      </c>
      <c r="D57" t="s">
        <v>96</v>
      </c>
      <c r="E57" t="s">
        <v>98</v>
      </c>
      <c r="F57" t="b">
        <v>1</v>
      </c>
      <c r="G57" t="e">
        <f>"building_id:"&amp;$A57&amp;",address:"&amp;IF(#REF!&lt;&gt;"SWF",#REF!,"NaN")&amp;",zip_code:NaN,city:Forchheim"</f>
        <v>#REF!</v>
      </c>
      <c r="I57" t="s">
        <v>98</v>
      </c>
      <c r="K57" t="s">
        <v>119</v>
      </c>
    </row>
    <row r="58" spans="1:11" x14ac:dyDescent="0.3">
      <c r="A58" s="1">
        <v>33146</v>
      </c>
      <c r="B58" t="s">
        <v>73</v>
      </c>
      <c r="C58">
        <v>0.40000000596046398</v>
      </c>
      <c r="D58" t="s">
        <v>96</v>
      </c>
      <c r="E58" t="s">
        <v>98</v>
      </c>
      <c r="F58" t="b">
        <v>1</v>
      </c>
      <c r="G58" t="e">
        <f>"building_id:"&amp;$A58&amp;",address:"&amp;IF(#REF!&lt;&gt;"SWF",#REF!,"NaN")&amp;",zip_code:NaN,city:Forchheim"</f>
        <v>#REF!</v>
      </c>
      <c r="I58" t="s">
        <v>98</v>
      </c>
    </row>
    <row r="59" spans="1:11" x14ac:dyDescent="0.3">
      <c r="A59" s="1">
        <v>24978</v>
      </c>
      <c r="B59" t="s">
        <v>74</v>
      </c>
      <c r="C59">
        <v>0.40000000596046398</v>
      </c>
      <c r="D59" t="s">
        <v>96</v>
      </c>
      <c r="E59" t="s">
        <v>98</v>
      </c>
      <c r="F59" t="b">
        <v>1</v>
      </c>
      <c r="G59" t="e">
        <f>"building_id:"&amp;$A59&amp;",address:"&amp;IF(#REF!&lt;&gt;"SWF",#REF!,"NaN")&amp;",zip_code:NaN,city:Forchheim"</f>
        <v>#REF!</v>
      </c>
      <c r="I59" t="s">
        <v>98</v>
      </c>
    </row>
    <row r="60" spans="1:11" x14ac:dyDescent="0.3">
      <c r="A60" s="1">
        <v>14739</v>
      </c>
      <c r="B60" t="s">
        <v>75</v>
      </c>
      <c r="C60">
        <v>0.40000000596046398</v>
      </c>
      <c r="D60" t="s">
        <v>96</v>
      </c>
      <c r="E60" t="s">
        <v>98</v>
      </c>
      <c r="F60" t="b">
        <v>1</v>
      </c>
      <c r="G60" t="e">
        <f>"building_id:"&amp;$A60&amp;",address:"&amp;IF(#REF!&lt;&gt;"SWF",#REF!,"NaN")&amp;",zip_code:NaN,city:Forchheim"</f>
        <v>#REF!</v>
      </c>
      <c r="I60" t="s">
        <v>98</v>
      </c>
      <c r="K60" t="s">
        <v>120</v>
      </c>
    </row>
    <row r="61" spans="1:11" x14ac:dyDescent="0.3">
      <c r="A61" s="1">
        <v>24979</v>
      </c>
      <c r="B61" t="s">
        <v>76</v>
      </c>
      <c r="C61">
        <v>0.40000000596046398</v>
      </c>
      <c r="D61" t="s">
        <v>96</v>
      </c>
      <c r="E61" t="s">
        <v>98</v>
      </c>
      <c r="F61" t="b">
        <v>1</v>
      </c>
      <c r="G61" t="e">
        <f>"building_id:"&amp;$A61&amp;",address:"&amp;IF(#REF!&lt;&gt;"SWF",#REF!,"NaN")&amp;",zip_code:NaN,city:Forchheim"</f>
        <v>#REF!</v>
      </c>
      <c r="I61" t="s">
        <v>98</v>
      </c>
    </row>
    <row r="62" spans="1:11" x14ac:dyDescent="0.3">
      <c r="A62" s="1">
        <v>26522</v>
      </c>
      <c r="B62" t="s">
        <v>77</v>
      </c>
      <c r="C62">
        <v>0.40000000596046398</v>
      </c>
      <c r="D62" t="s">
        <v>96</v>
      </c>
      <c r="E62" t="s">
        <v>98</v>
      </c>
      <c r="F62" t="b">
        <v>1</v>
      </c>
      <c r="G62" t="e">
        <f>"building_id:"&amp;$A62&amp;",address:"&amp;IF(#REF!&lt;&gt;"SWF",#REF!,"NaN")&amp;",zip_code:NaN,city:Forchheim"</f>
        <v>#REF!</v>
      </c>
      <c r="I62" t="s">
        <v>98</v>
      </c>
    </row>
    <row r="63" spans="1:11" x14ac:dyDescent="0.3">
      <c r="A63" s="1">
        <v>24987</v>
      </c>
      <c r="B63" t="s">
        <v>78</v>
      </c>
      <c r="C63">
        <v>0.40000000596046398</v>
      </c>
      <c r="D63" t="s">
        <v>96</v>
      </c>
      <c r="E63" t="s">
        <v>98</v>
      </c>
      <c r="F63" t="b">
        <v>1</v>
      </c>
      <c r="G63" t="e">
        <f>"building_id:"&amp;$A63&amp;",address:"&amp;IF(#REF!&lt;&gt;"SWF",#REF!,"NaN")&amp;",zip_code:NaN,city:Forchheim"</f>
        <v>#REF!</v>
      </c>
      <c r="I63" t="s">
        <v>98</v>
      </c>
    </row>
    <row r="64" spans="1:11" x14ac:dyDescent="0.3">
      <c r="A64" s="1">
        <v>24988</v>
      </c>
      <c r="B64" t="s">
        <v>79</v>
      </c>
      <c r="C64">
        <v>0.40000000596046398</v>
      </c>
      <c r="D64" t="s">
        <v>96</v>
      </c>
      <c r="E64" t="s">
        <v>98</v>
      </c>
      <c r="F64" t="b">
        <v>1</v>
      </c>
      <c r="G64" t="e">
        <f>"building_id:"&amp;$A64&amp;",address:"&amp;IF(#REF!&lt;&gt;"SWF",#REF!,"NaN")&amp;",zip_code:NaN,city:Forchheim"</f>
        <v>#REF!</v>
      </c>
      <c r="I64" t="s">
        <v>98</v>
      </c>
    </row>
    <row r="65" spans="1:12" x14ac:dyDescent="0.3">
      <c r="A65" s="1">
        <v>28578</v>
      </c>
      <c r="B65" t="s">
        <v>80</v>
      </c>
      <c r="C65">
        <v>0.40000000596046398</v>
      </c>
      <c r="D65" t="s">
        <v>96</v>
      </c>
      <c r="E65" t="s">
        <v>98</v>
      </c>
      <c r="F65" t="b">
        <v>1</v>
      </c>
      <c r="G65" t="e">
        <f>"building_id:"&amp;$A65&amp;",address:"&amp;IF(#REF!&lt;&gt;"SWF",#REF!,"NaN")&amp;",zip_code:NaN,city:Forchheim"</f>
        <v>#REF!</v>
      </c>
      <c r="I65" t="s">
        <v>98</v>
      </c>
    </row>
    <row r="66" spans="1:12" x14ac:dyDescent="0.3">
      <c r="A66" s="1">
        <v>23463</v>
      </c>
      <c r="B66" t="s">
        <v>81</v>
      </c>
      <c r="C66">
        <v>0.40000000596046398</v>
      </c>
      <c r="D66" t="s">
        <v>96</v>
      </c>
      <c r="E66" t="s">
        <v>98</v>
      </c>
      <c r="F66" t="b">
        <v>1</v>
      </c>
      <c r="G66" t="e">
        <f>"building_id:"&amp;$A66&amp;",address:"&amp;IF(#REF!&lt;&gt;"SWF",#REF!,"NaN")&amp;",zip_code:NaN,city:Forchheim"</f>
        <v>#REF!</v>
      </c>
      <c r="I66" t="s">
        <v>98</v>
      </c>
    </row>
    <row r="67" spans="1:12" x14ac:dyDescent="0.3">
      <c r="A67" s="1">
        <v>25512</v>
      </c>
      <c r="B67" t="s">
        <v>82</v>
      </c>
      <c r="C67">
        <v>0.40000000596046398</v>
      </c>
      <c r="D67" t="s">
        <v>96</v>
      </c>
      <c r="E67" t="s">
        <v>98</v>
      </c>
      <c r="F67" t="b">
        <v>1</v>
      </c>
      <c r="G67" t="e">
        <f>"building_id:"&amp;$A67&amp;",address:"&amp;IF(#REF!&lt;&gt;"SWF",#REF!,"NaN")&amp;",zip_code:NaN,city:Forchheim"</f>
        <v>#REF!</v>
      </c>
      <c r="I67" t="s">
        <v>98</v>
      </c>
    </row>
    <row r="68" spans="1:12" x14ac:dyDescent="0.3">
      <c r="A68" s="1">
        <v>24489</v>
      </c>
      <c r="B68" t="s">
        <v>83</v>
      </c>
      <c r="C68">
        <v>0.40000000596046398</v>
      </c>
      <c r="D68" t="s">
        <v>96</v>
      </c>
      <c r="E68" t="s">
        <v>98</v>
      </c>
      <c r="F68" t="b">
        <v>1</v>
      </c>
      <c r="G68" t="e">
        <f>"building_id:"&amp;$A68&amp;",address:"&amp;IF(#REF!&lt;&gt;"SWF",#REF!,"NaN")&amp;",zip_code:NaN,city:Forchheim"</f>
        <v>#REF!</v>
      </c>
      <c r="I68" t="s">
        <v>98</v>
      </c>
    </row>
    <row r="69" spans="1:12" x14ac:dyDescent="0.3">
      <c r="A69" s="1">
        <v>19889</v>
      </c>
      <c r="B69" t="s">
        <v>84</v>
      </c>
      <c r="C69">
        <v>0.40000000596046398</v>
      </c>
      <c r="D69" t="s">
        <v>96</v>
      </c>
      <c r="E69" t="s">
        <v>98</v>
      </c>
      <c r="F69" t="b">
        <v>1</v>
      </c>
      <c r="G69" t="e">
        <f>"building_id:"&amp;$A69&amp;",address:"&amp;IF(#REF!&lt;&gt;"SWF",#REF!,"NaN")&amp;",zip_code:NaN,city:Forchheim"</f>
        <v>#REF!</v>
      </c>
      <c r="I69" t="s">
        <v>98</v>
      </c>
      <c r="K69" t="s">
        <v>121</v>
      </c>
    </row>
    <row r="70" spans="1:12" x14ac:dyDescent="0.3">
      <c r="A70" s="1">
        <v>21943</v>
      </c>
      <c r="B70" t="s">
        <v>85</v>
      </c>
      <c r="C70">
        <v>0.40000000596046398</v>
      </c>
      <c r="D70" t="s">
        <v>96</v>
      </c>
      <c r="E70" t="s">
        <v>98</v>
      </c>
      <c r="F70" t="b">
        <v>1</v>
      </c>
      <c r="G70" t="e">
        <f>"building_id:"&amp;$A70&amp;",address:"&amp;IF(#REF!&lt;&gt;"SWF",#REF!,"NaN")&amp;",zip_code:NaN,city:Forchheim"</f>
        <v>#REF!</v>
      </c>
      <c r="I70" t="s">
        <v>98</v>
      </c>
      <c r="L70" t="s">
        <v>127</v>
      </c>
    </row>
    <row r="71" spans="1:12" x14ac:dyDescent="0.3">
      <c r="A71" s="1">
        <v>30136</v>
      </c>
      <c r="B71" t="s">
        <v>86</v>
      </c>
      <c r="C71">
        <v>0.40000000596046398</v>
      </c>
      <c r="D71" t="s">
        <v>96</v>
      </c>
      <c r="E71" t="s">
        <v>98</v>
      </c>
      <c r="F71" t="b">
        <v>1</v>
      </c>
      <c r="G71" t="e">
        <f>"building_id:"&amp;$A71&amp;",address:"&amp;IF(#REF!&lt;&gt;"SWF",#REF!,"NaN")&amp;",zip_code:NaN,city:Forchheim"</f>
        <v>#REF!</v>
      </c>
      <c r="I71" t="s">
        <v>98</v>
      </c>
    </row>
    <row r="72" spans="1:12" x14ac:dyDescent="0.3">
      <c r="A72" s="1">
        <v>14786</v>
      </c>
      <c r="B72" t="s">
        <v>87</v>
      </c>
      <c r="C72">
        <v>0.40000000596046398</v>
      </c>
      <c r="D72" t="s">
        <v>96</v>
      </c>
      <c r="E72" t="s">
        <v>98</v>
      </c>
      <c r="F72" t="b">
        <v>1</v>
      </c>
      <c r="G72" t="e">
        <f>"building_id:"&amp;$A72&amp;",address:"&amp;IF(#REF!&lt;&gt;"SWF",#REF!,"NaN")&amp;",zip_code:NaN,city:Forchheim"</f>
        <v>#REF!</v>
      </c>
      <c r="I72" t="s">
        <v>98</v>
      </c>
      <c r="K72" t="s">
        <v>122</v>
      </c>
    </row>
    <row r="73" spans="1:12" x14ac:dyDescent="0.3">
      <c r="A73" s="1">
        <v>14787</v>
      </c>
      <c r="B73" t="s">
        <v>88</v>
      </c>
      <c r="C73">
        <v>0.40000000596046398</v>
      </c>
      <c r="D73" t="s">
        <v>96</v>
      </c>
      <c r="E73" t="s">
        <v>98</v>
      </c>
      <c r="F73" t="b">
        <v>1</v>
      </c>
      <c r="G73" t="e">
        <f>"building_id:"&amp;$A73&amp;",address:"&amp;IF(#REF!&lt;&gt;"SWF",#REF!,"NaN")&amp;",zip_code:NaN,city:Forchheim"</f>
        <v>#REF!</v>
      </c>
      <c r="I73" t="s">
        <v>98</v>
      </c>
      <c r="K73" t="s">
        <v>123</v>
      </c>
    </row>
    <row r="74" spans="1:12" x14ac:dyDescent="0.3">
      <c r="A74" s="1">
        <v>20423</v>
      </c>
      <c r="B74" t="s">
        <v>89</v>
      </c>
      <c r="C74">
        <v>0.40000000596046398</v>
      </c>
      <c r="D74" t="s">
        <v>96</v>
      </c>
      <c r="E74" t="s">
        <v>98</v>
      </c>
      <c r="F74" t="b">
        <v>1</v>
      </c>
      <c r="G74" t="e">
        <f>"building_id:"&amp;$A74&amp;",address:"&amp;IF(#REF!&lt;&gt;"SWF",#REF!,"NaN")&amp;",zip_code:NaN,city:Forchheim"</f>
        <v>#REF!</v>
      </c>
      <c r="I74" t="s">
        <v>98</v>
      </c>
      <c r="K74" t="s">
        <v>124</v>
      </c>
    </row>
    <row r="75" spans="1:12" x14ac:dyDescent="0.3">
      <c r="A75" s="1">
        <v>17868</v>
      </c>
      <c r="B75" t="s">
        <v>90</v>
      </c>
      <c r="C75">
        <v>0.40000000596046398</v>
      </c>
      <c r="D75" t="s">
        <v>96</v>
      </c>
      <c r="E75" t="s">
        <v>98</v>
      </c>
      <c r="F75" t="b">
        <v>1</v>
      </c>
      <c r="G75" t="e">
        <f>"building_id:"&amp;$A75&amp;",address:"&amp;IF(#REF!&lt;&gt;"SWF",#REF!,"NaN")&amp;",zip_code:NaN,city:Forchheim"</f>
        <v>#REF!</v>
      </c>
      <c r="I75" t="s">
        <v>98</v>
      </c>
      <c r="K75" t="s">
        <v>125</v>
      </c>
    </row>
    <row r="76" spans="1:12" x14ac:dyDescent="0.3">
      <c r="A76" s="1">
        <v>18894</v>
      </c>
      <c r="B76" t="s">
        <v>91</v>
      </c>
      <c r="C76">
        <v>0.40000000596046398</v>
      </c>
      <c r="D76" t="s">
        <v>96</v>
      </c>
      <c r="E76" t="s">
        <v>98</v>
      </c>
      <c r="F76" t="b">
        <v>1</v>
      </c>
      <c r="G76" t="e">
        <f>"building_id:"&amp;$A76&amp;",address:"&amp;IF(#REF!&lt;&gt;"SWF",#REF!,"NaN")&amp;",zip_code:NaN,city:Forchheim"</f>
        <v>#REF!</v>
      </c>
      <c r="I76" t="s">
        <v>98</v>
      </c>
      <c r="K76" t="s">
        <v>126</v>
      </c>
    </row>
    <row r="77" spans="1:12" x14ac:dyDescent="0.3">
      <c r="A77" s="1">
        <v>32722</v>
      </c>
      <c r="B77" t="s">
        <v>92</v>
      </c>
      <c r="C77">
        <v>0.40000000596046398</v>
      </c>
      <c r="D77" t="s">
        <v>96</v>
      </c>
      <c r="E77" t="s">
        <v>98</v>
      </c>
      <c r="F77" t="b">
        <v>1</v>
      </c>
      <c r="G77" t="e">
        <f>"building_id:"&amp;$A77&amp;",address:"&amp;IF(#REF!&lt;&gt;"SWF",#REF!,"NaN")&amp;",zip_code:NaN,city:Forchheim"</f>
        <v>#REF!</v>
      </c>
      <c r="I77" t="s">
        <v>98</v>
      </c>
    </row>
    <row r="78" spans="1:12" x14ac:dyDescent="0.3">
      <c r="A78" s="1">
        <v>24051</v>
      </c>
      <c r="B78" t="s">
        <v>93</v>
      </c>
      <c r="C78">
        <v>0.40000000596046398</v>
      </c>
      <c r="D78" t="s">
        <v>96</v>
      </c>
      <c r="E78" t="s">
        <v>98</v>
      </c>
      <c r="F78" t="b">
        <v>1</v>
      </c>
      <c r="G78" t="e">
        <f>"building_id:"&amp;$A78&amp;",address:"&amp;IF(#REF!&lt;&gt;"SWF",#REF!,"NaN")&amp;",zip_code:NaN,city:Forchheim"</f>
        <v>#REF!</v>
      </c>
      <c r="I78" t="s">
        <v>98</v>
      </c>
    </row>
    <row r="79" spans="1:12" x14ac:dyDescent="0.3">
      <c r="A79" s="1">
        <v>24052</v>
      </c>
      <c r="B79" t="s">
        <v>94</v>
      </c>
      <c r="C79">
        <v>0.40000000596046398</v>
      </c>
      <c r="D79" t="s">
        <v>96</v>
      </c>
      <c r="E79" t="s">
        <v>98</v>
      </c>
      <c r="F79" t="b">
        <v>1</v>
      </c>
      <c r="G79" t="e">
        <f>"building_id:"&amp;$A79&amp;",address:"&amp;IF(#REF!&lt;&gt;"SWF",#REF!,"NaN")&amp;",zip_code:NaN,city:Forchheim"</f>
        <v>#REF!</v>
      </c>
      <c r="I79" t="s">
        <v>98</v>
      </c>
    </row>
    <row r="80" spans="1:12" x14ac:dyDescent="0.3">
      <c r="A80" s="1">
        <v>28155</v>
      </c>
      <c r="B80" t="s">
        <v>95</v>
      </c>
      <c r="C80">
        <v>0.40000000596046398</v>
      </c>
      <c r="D80" t="s">
        <v>96</v>
      </c>
      <c r="E80" t="s">
        <v>98</v>
      </c>
      <c r="F80" t="b">
        <v>1</v>
      </c>
      <c r="G80" t="e">
        <f>"building_id:"&amp;$A80&amp;",address:"&amp;IF(#REF!&lt;&gt;"SWF",#REF!,"NaN")&amp;",zip_code:NaN,city:Forchheim"</f>
        <v>#REF!</v>
      </c>
      <c r="I8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63"/>
  <sheetViews>
    <sheetView workbookViewId="0">
      <pane ySplit="1" topLeftCell="A5" activePane="bottomLeft" state="frozen"/>
      <selection pane="bottomLeft" activeCell="C5" sqref="C5"/>
    </sheetView>
  </sheetViews>
  <sheetFormatPr defaultRowHeight="14.4" x14ac:dyDescent="0.3"/>
  <cols>
    <col min="2" max="2" width="37.77734375" bestFit="1" customWidth="1"/>
    <col min="12" max="12" width="164.88671875" bestFit="1" customWidth="1"/>
  </cols>
  <sheetData>
    <row r="1" spans="1:16" x14ac:dyDescent="0.3">
      <c r="B1" s="1" t="s">
        <v>2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4</v>
      </c>
      <c r="I1" s="1" t="s">
        <v>133</v>
      </c>
      <c r="J1" s="1" t="s">
        <v>10</v>
      </c>
      <c r="K1" s="1" t="s">
        <v>8</v>
      </c>
      <c r="L1" s="1" t="s">
        <v>11</v>
      </c>
      <c r="M1" s="1" t="s">
        <v>14</v>
      </c>
      <c r="N1" s="1" t="s">
        <v>15</v>
      </c>
      <c r="O1" s="1" t="s">
        <v>16</v>
      </c>
      <c r="P1" s="2">
        <v>2021</v>
      </c>
    </row>
    <row r="2" spans="1:16" hidden="1" x14ac:dyDescent="0.3">
      <c r="A2" s="1">
        <v>20640</v>
      </c>
      <c r="B2" t="s">
        <v>134</v>
      </c>
      <c r="C2">
        <v>17221</v>
      </c>
      <c r="D2">
        <v>1.7455000488999999E-5</v>
      </c>
      <c r="E2">
        <v>3.5443861180000001E-6</v>
      </c>
      <c r="F2">
        <v>0</v>
      </c>
      <c r="G2">
        <v>0</v>
      </c>
      <c r="I2">
        <v>1.0000000474970001E-3</v>
      </c>
      <c r="J2" t="b">
        <v>1</v>
      </c>
      <c r="K2" t="s">
        <v>192</v>
      </c>
      <c r="L2" t="str">
        <f>"agent_type:ctsp,sub_type:office,dummy:False,demand:"&amp;IFERROR(ROUND(MID(P2,FIND($P$1&amp;":",P2)+LEN($P$1)+2,FIND(" kWh",P2,FIND($P$1&amp;":",P2))-(FIND($P$1&amp;":",P2)+LEN($P$1)+2))/1000,3),"nan")&amp;",file:NaN,file_add:NaN,cos_phi:0.98,load_type:inflexible_load"</f>
        <v>agent_type:ctsp,sub_type:office,dummy:False,demand:19.523,file:NaN,file_add:NaN,cos_phi:0.98,load_type:inflexible_load</v>
      </c>
      <c r="P2" t="s">
        <v>193</v>
      </c>
    </row>
    <row r="3" spans="1:16" hidden="1" x14ac:dyDescent="0.3">
      <c r="A3" s="1">
        <v>20642</v>
      </c>
      <c r="B3" t="s">
        <v>135</v>
      </c>
      <c r="C3">
        <v>13014</v>
      </c>
      <c r="D3">
        <v>6.4439997076989998E-3</v>
      </c>
      <c r="E3">
        <v>9.1822148533500004E-4</v>
      </c>
      <c r="F3">
        <v>0</v>
      </c>
      <c r="G3">
        <v>0</v>
      </c>
      <c r="I3">
        <v>1.0000000474970001E-3</v>
      </c>
      <c r="J3" t="b">
        <v>1</v>
      </c>
      <c r="K3" t="s">
        <v>192</v>
      </c>
      <c r="L3" t="str">
        <f>"agent_type:mfh,dummy:False,demand:"&amp;IFERROR(ROUND(MID(P3,FIND($P$1&amp;":",P3)+LEN($P$1)+2,FIND(" kWh",P3,FIND($P$1&amp;":",P3))-(FIND($P$1&amp;":",P3)+LEN($P$1)+2))/1000,3),"nan")&amp;",file:NaN,file_add:NaN,cos_phi:0.98,load_type:inflexible_load"</f>
        <v>agent_type:mfh,dummy:False,demand:14.496,file:NaN,file_add:NaN,cos_phi:0.98,load_type:inflexible_load</v>
      </c>
      <c r="P3" t="s">
        <v>194</v>
      </c>
    </row>
    <row r="4" spans="1:16" hidden="1" x14ac:dyDescent="0.3">
      <c r="A4" s="1">
        <v>20643</v>
      </c>
      <c r="B4" t="s">
        <v>136</v>
      </c>
      <c r="C4">
        <v>13014</v>
      </c>
      <c r="D4">
        <v>5.0500000361399996E-4</v>
      </c>
      <c r="E4">
        <v>7.1958580519999995E-5</v>
      </c>
      <c r="F4">
        <v>0</v>
      </c>
      <c r="G4">
        <v>0</v>
      </c>
      <c r="I4">
        <v>1.0000000474970001E-3</v>
      </c>
      <c r="J4" t="b">
        <v>1</v>
      </c>
      <c r="K4" t="s">
        <v>192</v>
      </c>
      <c r="L4" t="str">
        <f>"agent_type:mfh,dummy:False,demand:"&amp;IFERROR(ROUND(MID(P4,FIND($P$1&amp;":",P4)+LEN($P$1)+2,FIND(" kWh",P4,FIND($P$1&amp;":",P4))-(FIND($P$1&amp;":",P4)+LEN($P$1)+2))/1000,3),"nan")&amp;",file:NaN,file_add:NaN,cos_phi:0.98,load_type:inflexible_load"</f>
        <v>agent_type:mfh,dummy:False,demand:0.007,file:NaN,file_add:NaN,cos_phi:0.98,load_type:inflexible_load</v>
      </c>
      <c r="P4" t="s">
        <v>195</v>
      </c>
    </row>
    <row r="5" spans="1:16" x14ac:dyDescent="0.3">
      <c r="A5" s="1">
        <v>20644</v>
      </c>
      <c r="B5" t="s">
        <v>137</v>
      </c>
      <c r="C5">
        <v>13014</v>
      </c>
      <c r="D5">
        <v>1.43080993439E-4</v>
      </c>
      <c r="E5">
        <v>2.9053795514999999E-5</v>
      </c>
      <c r="F5">
        <v>0</v>
      </c>
      <c r="G5">
        <v>0</v>
      </c>
      <c r="I5">
        <v>1.0000000474970001E-3</v>
      </c>
      <c r="J5" t="b">
        <v>1</v>
      </c>
      <c r="K5" t="s">
        <v>192</v>
      </c>
      <c r="L5" t="str">
        <f>"agent_type:industry,sub_type:storage,dummy:False,demand:"&amp;IFERROR(ROUND(MID(P5,FIND($P$1&amp;":",P5)+LEN($P$1)+2,FIND(" kWh",P5,FIND($P$1&amp;":",P5))-(FIND($P$1&amp;":",P5)+LEN($P$1)+2))/1000,3),"nan")&amp;",file:NaN,file_add:NaN,cos_phi:0.98,load_type:inflexible_load"</f>
        <v>agent_type:industry,sub_type:storage,dummy:False,demand:133.764,file:NaN,file_add:NaN,cos_phi:0.98,load_type:inflexible_load</v>
      </c>
      <c r="P5" t="s">
        <v>196</v>
      </c>
    </row>
    <row r="6" spans="1:16" hidden="1" x14ac:dyDescent="0.3">
      <c r="A6" s="1">
        <v>20646</v>
      </c>
      <c r="B6" t="s">
        <v>138</v>
      </c>
      <c r="C6">
        <v>14854</v>
      </c>
      <c r="D6">
        <v>2.055000048131E-3</v>
      </c>
      <c r="E6">
        <v>2.9282149625900001E-4</v>
      </c>
      <c r="F6">
        <v>0</v>
      </c>
      <c r="G6">
        <v>0</v>
      </c>
      <c r="I6">
        <v>1.0000000474970001E-3</v>
      </c>
      <c r="J6" t="b">
        <v>1</v>
      </c>
      <c r="K6" t="s">
        <v>192</v>
      </c>
      <c r="L6" t="str">
        <f>"agent_type:mfh,dummy:False,demand:"&amp;IFERROR(ROUND(MID(P6,FIND($P$1&amp;":",P6)+LEN($P$1)+2,FIND(" kWh",P6,FIND($P$1&amp;":",P6))-(FIND($P$1&amp;":",P6)+LEN($P$1)+2))/1000,3),"nan")&amp;",file:NaN,file_add:NaN,cos_phi:0.98,load_type:inflexible_load"</f>
        <v>agent_type:mfh,dummy:False,demand:2.048,file:NaN,file_add:NaN,cos_phi:0.98,load_type:inflexible_load</v>
      </c>
      <c r="P6" t="s">
        <v>197</v>
      </c>
    </row>
    <row r="7" spans="1:16" hidden="1" x14ac:dyDescent="0.3">
      <c r="A7" s="1">
        <v>20647</v>
      </c>
      <c r="B7" t="s">
        <v>139</v>
      </c>
      <c r="C7">
        <v>14854</v>
      </c>
      <c r="D7">
        <v>2.279999898747E-3</v>
      </c>
      <c r="E7">
        <v>3.24881868437E-4</v>
      </c>
      <c r="F7">
        <v>0</v>
      </c>
      <c r="G7">
        <v>0</v>
      </c>
      <c r="I7">
        <v>1.0000000474970001E-3</v>
      </c>
      <c r="J7" t="b">
        <v>1</v>
      </c>
      <c r="K7" t="s">
        <v>192</v>
      </c>
      <c r="L7" t="str">
        <f>"agent_type:mfh,dummy:False,demand:"&amp;IFERROR(ROUND(MID(P7,FIND($P$1&amp;":",P7)+LEN($P$1)+2,FIND(" kWh",P7,FIND($P$1&amp;":",P7))-(FIND($P$1&amp;":",P7)+LEN($P$1)+2))/1000,3),"nan")&amp;",file:NaN,file_add:NaN,cos_phi:0.98,load_type:inflexible_load"</f>
        <v>agent_type:mfh,dummy:False,demand:2.13,file:NaN,file_add:NaN,cos_phi:0.98,load_type:inflexible_load</v>
      </c>
      <c r="P7" t="s">
        <v>198</v>
      </c>
    </row>
    <row r="8" spans="1:16" hidden="1" x14ac:dyDescent="0.3">
      <c r="A8" s="1">
        <v>20648</v>
      </c>
      <c r="B8" t="s">
        <v>140</v>
      </c>
      <c r="C8">
        <v>14854</v>
      </c>
      <c r="D8">
        <v>2.055000048131E-3</v>
      </c>
      <c r="E8">
        <v>2.9282149625900001E-4</v>
      </c>
      <c r="F8">
        <v>0</v>
      </c>
      <c r="G8">
        <v>0</v>
      </c>
      <c r="I8">
        <v>1.0000000474970001E-3</v>
      </c>
      <c r="J8" t="b">
        <v>1</v>
      </c>
      <c r="K8" t="s">
        <v>192</v>
      </c>
      <c r="L8" t="str">
        <f>"agent_type:mfh,dummy:False,demand:"&amp;IFERROR(ROUND(MID(P8,FIND($P$1&amp;":",P8)+LEN($P$1)+2,FIND(" kWh",P8,FIND($P$1&amp;":",P8))-(FIND($P$1&amp;":",P8)+LEN($P$1)+2))/1000,3),"nan")&amp;",file:NaN,file_add:NaN,cos_phi:0.98,load_type:inflexible_load"</f>
        <v>agent_type:mfh,dummy:False,demand:2.048,file:NaN,file_add:NaN,cos_phi:0.98,load_type:inflexible_load</v>
      </c>
      <c r="P8" t="s">
        <v>197</v>
      </c>
    </row>
    <row r="9" spans="1:16" hidden="1" x14ac:dyDescent="0.3">
      <c r="A9" s="1">
        <v>20649</v>
      </c>
      <c r="B9" t="s">
        <v>141</v>
      </c>
      <c r="C9">
        <v>13888</v>
      </c>
      <c r="D9">
        <v>6.982000079006E-3</v>
      </c>
      <c r="E9">
        <v>9.9488114938099995E-4</v>
      </c>
      <c r="F9">
        <v>0</v>
      </c>
      <c r="G9">
        <v>0</v>
      </c>
      <c r="I9">
        <v>1.0000000474970001E-3</v>
      </c>
      <c r="J9" t="b">
        <v>1</v>
      </c>
      <c r="K9" t="s">
        <v>192</v>
      </c>
      <c r="L9" t="str">
        <f>"agent_type:mfh,dummy:False,demand:"&amp;IFERROR(ROUND(MID(P9,FIND($P$1&amp;":",P9)+LEN($P$1)+2,FIND(" kWh",P9,FIND($P$1&amp;":",P9))-(FIND($P$1&amp;":",P9)+LEN($P$1)+2))/1000,3),"nan")&amp;",file:NaN,file_add:NaN,cos_phi:0.98,load_type:inflexible_load"</f>
        <v>agent_type:mfh,dummy:False,demand:7.476,file:NaN,file_add:NaN,cos_phi:0.98,load_type:inflexible_load</v>
      </c>
      <c r="P9" t="s">
        <v>199</v>
      </c>
    </row>
    <row r="10" spans="1:16" hidden="1" x14ac:dyDescent="0.3">
      <c r="A10" s="1">
        <v>20650</v>
      </c>
      <c r="B10" t="s">
        <v>142</v>
      </c>
      <c r="C10">
        <v>13888</v>
      </c>
      <c r="D10">
        <v>6.982000079006E-3</v>
      </c>
      <c r="E10">
        <v>9.9488114938099995E-4</v>
      </c>
      <c r="F10">
        <v>0</v>
      </c>
      <c r="G10">
        <v>0</v>
      </c>
      <c r="I10">
        <v>1.0000000474970001E-3</v>
      </c>
      <c r="J10" t="b">
        <v>1</v>
      </c>
      <c r="K10" t="s">
        <v>192</v>
      </c>
      <c r="L10" t="str">
        <f>"agent_type:mfh,dummy:False,demand:"&amp;IFERROR(ROUND(MID(P10,FIND($P$1&amp;":",P10)+LEN($P$1)+2,FIND(" kWh",P10,FIND($P$1&amp;":",P10))-(FIND($P$1&amp;":",P10)+LEN($P$1)+2))/1000,3),"nan")&amp;",file:NaN,file_add:NaN,cos_phi:0.98,load_type:inflexible_load"</f>
        <v>agent_type:mfh,dummy:False,demand:7.476,file:NaN,file_add:NaN,cos_phi:0.98,load_type:inflexible_load</v>
      </c>
      <c r="P10" t="s">
        <v>199</v>
      </c>
    </row>
    <row r="11" spans="1:16" hidden="1" x14ac:dyDescent="0.3">
      <c r="A11" s="1">
        <v>20651</v>
      </c>
      <c r="B11" t="s">
        <v>143</v>
      </c>
      <c r="C11">
        <v>14787</v>
      </c>
      <c r="D11">
        <v>2.5979999918490002E-3</v>
      </c>
      <c r="E11">
        <v>3.7019458250099998E-4</v>
      </c>
      <c r="F11">
        <v>0</v>
      </c>
      <c r="G11">
        <v>0</v>
      </c>
      <c r="I11">
        <v>1.0000000474970001E-3</v>
      </c>
      <c r="J11" t="b">
        <v>1</v>
      </c>
      <c r="K11" t="s">
        <v>192</v>
      </c>
      <c r="L11" t="str">
        <f>"agent_type:sfh,dummy:False,demand:"&amp;IFERROR(ROUND(MID(P11,FIND($P$1&amp;":",P11)+LEN($P$1)+2,FIND(" kWh",P11,FIND($P$1&amp;":",P11))-(FIND($P$1&amp;":",P11)+LEN($P$1)+2))/1000,3),"nan")&amp;",file:NaN,file_add:NaN,cos_phi:0.98,load_type:inflexible_load"</f>
        <v>agent_type:sfh,dummy:False,demand:5.599,file:NaN,file_add:NaN,cos_phi:0.98,load_type:inflexible_load</v>
      </c>
      <c r="P11" t="s">
        <v>200</v>
      </c>
    </row>
    <row r="12" spans="1:16" hidden="1" x14ac:dyDescent="0.3">
      <c r="A12" s="1">
        <v>20652</v>
      </c>
      <c r="B12" t="s">
        <v>144</v>
      </c>
      <c r="C12">
        <v>17155</v>
      </c>
      <c r="D12">
        <v>2.686999971047E-3</v>
      </c>
      <c r="E12">
        <v>3.82876198273E-4</v>
      </c>
      <c r="F12">
        <v>0</v>
      </c>
      <c r="G12">
        <v>0</v>
      </c>
      <c r="I12">
        <v>1.0000000474970001E-3</v>
      </c>
      <c r="J12" t="b">
        <v>1</v>
      </c>
      <c r="K12" t="s">
        <v>192</v>
      </c>
      <c r="L12" t="str">
        <f>"agent_type:mfh,dummy:False,demand:"&amp;IFERROR(ROUND(MID(P12,FIND($P$1&amp;":",P12)+LEN($P$1)+2,FIND(" kWh",P12,FIND($P$1&amp;":",P12))-(FIND($P$1&amp;":",P12)+LEN($P$1)+2))/1000,3),"nan")&amp;",file:NaN,file_add:NaN,cos_phi:0.98,load_type:inflexible_load"</f>
        <v>agent_type:mfh,dummy:False,demand:4.403,file:NaN,file_add:NaN,cos_phi:0.98,load_type:inflexible_load</v>
      </c>
      <c r="P12" t="s">
        <v>201</v>
      </c>
    </row>
    <row r="13" spans="1:16" hidden="1" x14ac:dyDescent="0.3">
      <c r="A13" s="1">
        <v>20653</v>
      </c>
      <c r="B13" t="s">
        <v>145</v>
      </c>
      <c r="C13">
        <v>17155</v>
      </c>
      <c r="D13">
        <v>5.4000000091E-5</v>
      </c>
      <c r="E13">
        <v>7.6945707409999996E-6</v>
      </c>
      <c r="F13">
        <v>0</v>
      </c>
      <c r="G13">
        <v>0</v>
      </c>
      <c r="I13">
        <v>1.0000000474970001E-3</v>
      </c>
      <c r="J13" t="b">
        <v>1</v>
      </c>
      <c r="K13" t="s">
        <v>192</v>
      </c>
      <c r="L13" t="str">
        <f>"agent_type:mfh,dummy:False,demand:"&amp;IFERROR(ROUND(MID(P13,FIND($P$1&amp;":",P13)+LEN($P$1)+2,FIND(" kWh",P13,FIND($P$1&amp;":",P13))-(FIND($P$1&amp;":",P13)+LEN($P$1)+2))/1000,3),"nan")&amp;",file:NaN,file_add:NaN,cos_phi:0.98,load_type:inflexible_load"</f>
        <v>agent_type:mfh,dummy:False,demand:0.011,file:NaN,file_add:NaN,cos_phi:0.98,load_type:inflexible_load</v>
      </c>
      <c r="P13" t="s">
        <v>202</v>
      </c>
    </row>
    <row r="14" spans="1:16" hidden="1" x14ac:dyDescent="0.3">
      <c r="A14" s="1">
        <v>20654</v>
      </c>
      <c r="B14" t="s">
        <v>146</v>
      </c>
      <c r="C14">
        <v>17155</v>
      </c>
      <c r="D14">
        <v>2.686999971047E-3</v>
      </c>
      <c r="E14">
        <v>3.82876198273E-4</v>
      </c>
      <c r="F14">
        <v>0</v>
      </c>
      <c r="G14">
        <v>0</v>
      </c>
      <c r="I14">
        <v>1.0000000474970001E-3</v>
      </c>
      <c r="J14" t="b">
        <v>1</v>
      </c>
      <c r="K14" t="s">
        <v>192</v>
      </c>
      <c r="L14" t="str">
        <f>"agent_type:mfh,dummy:False,demand:"&amp;IFERROR(ROUND(MID(P14,FIND($P$1&amp;":",P14)+LEN($P$1)+2,FIND(" kWh",P14,FIND($P$1&amp;":",P14))-(FIND($P$1&amp;":",P14)+LEN($P$1)+2))/1000,3),"nan")&amp;",file:NaN,file_add:NaN,cos_phi:0.98,load_type:inflexible_load"</f>
        <v>agent_type:mfh,dummy:False,demand:4.403,file:NaN,file_add:NaN,cos_phi:0.98,load_type:inflexible_load</v>
      </c>
      <c r="P14" t="s">
        <v>201</v>
      </c>
    </row>
    <row r="15" spans="1:16" hidden="1" x14ac:dyDescent="0.3">
      <c r="A15" s="1">
        <v>20655</v>
      </c>
      <c r="B15" t="s">
        <v>147</v>
      </c>
      <c r="C15">
        <v>16582</v>
      </c>
      <c r="D15">
        <v>2.0419999491419999E-3</v>
      </c>
      <c r="E15">
        <v>2.9096836806300001E-4</v>
      </c>
      <c r="F15">
        <v>0</v>
      </c>
      <c r="G15">
        <v>0</v>
      </c>
      <c r="I15">
        <v>1.0000000474970001E-3</v>
      </c>
      <c r="J15" t="b">
        <v>1</v>
      </c>
      <c r="K15" t="s">
        <v>192</v>
      </c>
      <c r="L15" t="str">
        <f>"agent_type:sfh,dummy:False,demand:"&amp;IFERROR(ROUND(MID(P15,FIND($P$1&amp;":",P15)+LEN($P$1)+2,FIND(" kWh",P15,FIND($P$1&amp;":",P15))-(FIND($P$1&amp;":",P15)+LEN($P$1)+2))/1000,3),"nan")&amp;",file:NaN,file_add:NaN,cos_phi:0.98,load_type:inflexible_load"</f>
        <v>agent_type:sfh,dummy:False,demand:2.498,file:NaN,file_add:NaN,cos_phi:0.98,load_type:inflexible_load</v>
      </c>
      <c r="P15" t="s">
        <v>203</v>
      </c>
    </row>
    <row r="16" spans="1:16" hidden="1" x14ac:dyDescent="0.3">
      <c r="A16" s="1">
        <v>20656</v>
      </c>
      <c r="B16" t="s">
        <v>148</v>
      </c>
      <c r="C16">
        <v>17868</v>
      </c>
      <c r="D16">
        <v>1.396999927238E-3</v>
      </c>
      <c r="E16">
        <v>1.9906167290199999E-4</v>
      </c>
      <c r="F16">
        <v>0</v>
      </c>
      <c r="G16">
        <v>0</v>
      </c>
      <c r="I16">
        <v>1.0000000474970001E-3</v>
      </c>
      <c r="J16" t="b">
        <v>1</v>
      </c>
      <c r="K16" t="s">
        <v>192</v>
      </c>
      <c r="L16" t="str">
        <f>"agent_type:mfh,dummy:False,demand:"&amp;IFERROR(ROUND(MID(P16,FIND($P$1&amp;":",P16)+LEN($P$1)+2,FIND(" kWh",P16,FIND($P$1&amp;":",P16))-(FIND($P$1&amp;":",P16)+LEN($P$1)+2))/1000,3),"nan")&amp;",file:NaN,file_add:NaN,cos_phi:0.98,load_type:inflexible_load"</f>
        <v>agent_type:mfh,dummy:False,demand:0.661,file:NaN,file_add:NaN,cos_phi:0.98,load_type:inflexible_load</v>
      </c>
      <c r="P16" t="s">
        <v>204</v>
      </c>
    </row>
    <row r="17" spans="1:16" hidden="1" x14ac:dyDescent="0.3">
      <c r="A17" s="1">
        <v>20657</v>
      </c>
      <c r="B17" t="s">
        <v>149</v>
      </c>
      <c r="C17">
        <v>17868</v>
      </c>
      <c r="D17">
        <v>3.1020001042629999E-3</v>
      </c>
      <c r="E17">
        <v>4.4201134005599998E-4</v>
      </c>
      <c r="F17">
        <v>0</v>
      </c>
      <c r="G17">
        <v>0</v>
      </c>
      <c r="I17">
        <v>1.0000000474970001E-3</v>
      </c>
      <c r="J17" t="b">
        <v>1</v>
      </c>
      <c r="K17" t="s">
        <v>192</v>
      </c>
      <c r="L17" t="str">
        <f>"agent_type:mfh,dummy:False,demand:"&amp;IFERROR(ROUND(MID(P17,FIND($P$1&amp;":",P17)+LEN($P$1)+2,FIND(" kWh",P17,FIND($P$1&amp;":",P17))-(FIND($P$1&amp;":",P17)+LEN($P$1)+2))/1000,3),"nan")&amp;",file:NaN,file_add:NaN,cos_phi:0.98,load_type:inflexible_load"</f>
        <v>agent_type:mfh,dummy:False,demand:3.143,file:NaN,file_add:NaN,cos_phi:0.98,load_type:inflexible_load</v>
      </c>
      <c r="P17" t="s">
        <v>205</v>
      </c>
    </row>
    <row r="18" spans="1:16" hidden="1" x14ac:dyDescent="0.3">
      <c r="A18" s="1">
        <v>20658</v>
      </c>
      <c r="B18" t="s">
        <v>150</v>
      </c>
      <c r="C18">
        <v>17868</v>
      </c>
      <c r="D18">
        <v>1.337000052445E-3</v>
      </c>
      <c r="E18">
        <v>1.9051181152500001E-4</v>
      </c>
      <c r="F18">
        <v>0</v>
      </c>
      <c r="G18">
        <v>0</v>
      </c>
      <c r="I18">
        <v>1.0000000474970001E-3</v>
      </c>
      <c r="J18" t="b">
        <v>1</v>
      </c>
      <c r="K18" t="s">
        <v>192</v>
      </c>
      <c r="L18" t="str">
        <f>"agent_type:mfh,dummy:False,demand:"&amp;IFERROR(ROUND(MID(P18,FIND($P$1&amp;":",P18)+LEN($P$1)+2,FIND(" kWh",P18,FIND($P$1&amp;":",P18))-(FIND($P$1&amp;":",P18)+LEN($P$1)+2))/1000,3),"nan")&amp;",file:NaN,file_add:NaN,cos_phi:0.98,load_type:inflexible_load"</f>
        <v>agent_type:mfh,dummy:False,demand:1.047,file:NaN,file_add:NaN,cos_phi:0.98,load_type:inflexible_load</v>
      </c>
      <c r="P18" t="s">
        <v>206</v>
      </c>
    </row>
    <row r="19" spans="1:16" hidden="1" x14ac:dyDescent="0.3">
      <c r="A19" s="1">
        <v>20659</v>
      </c>
      <c r="B19" t="s">
        <v>151</v>
      </c>
      <c r="C19">
        <v>20680</v>
      </c>
      <c r="D19">
        <v>2.5700000114739999E-3</v>
      </c>
      <c r="E19">
        <v>3.6620596074499998E-4</v>
      </c>
      <c r="F19">
        <v>0</v>
      </c>
      <c r="G19">
        <v>0</v>
      </c>
      <c r="I19">
        <v>1.0000000474970001E-3</v>
      </c>
      <c r="J19" t="b">
        <v>1</v>
      </c>
      <c r="K19" t="s">
        <v>192</v>
      </c>
      <c r="L19" t="str">
        <f>"agent_type:mfh,dummy:False,demand:"&amp;IFERROR(ROUND(MID(P19,FIND($P$1&amp;":",P19)+LEN($P$1)+2,FIND(" kWh",P19,FIND($P$1&amp;":",P19))-(FIND($P$1&amp;":",P19)+LEN($P$1)+2))/1000,3),"nan")&amp;",file:NaN,file_add:NaN,cos_phi:0.98,load_type:inflexible_load"</f>
        <v>agent_type:mfh,dummy:False,demand:1.799,file:NaN,file_add:NaN,cos_phi:0.98,load_type:inflexible_load</v>
      </c>
      <c r="P19" t="s">
        <v>207</v>
      </c>
    </row>
    <row r="20" spans="1:16" hidden="1" x14ac:dyDescent="0.3">
      <c r="A20" s="1">
        <v>20660</v>
      </c>
      <c r="B20" t="s">
        <v>152</v>
      </c>
      <c r="C20">
        <v>20680</v>
      </c>
      <c r="D20">
        <v>2.5700000114739999E-3</v>
      </c>
      <c r="E20">
        <v>3.6620596074499998E-4</v>
      </c>
      <c r="F20">
        <v>0</v>
      </c>
      <c r="G20">
        <v>0</v>
      </c>
      <c r="I20">
        <v>1.0000000474970001E-3</v>
      </c>
      <c r="J20" t="b">
        <v>1</v>
      </c>
      <c r="K20" t="s">
        <v>192</v>
      </c>
      <c r="L20" t="str">
        <f>"agent_type:mfh,dummy:False,demand:"&amp;IFERROR(ROUND(MID(P20,FIND($P$1&amp;":",P20)+LEN($P$1)+2,FIND(" kWh",P20,FIND($P$1&amp;":",P20))-(FIND($P$1&amp;":",P20)+LEN($P$1)+2))/1000,3),"nan")&amp;",file:NaN,file_add:NaN,cos_phi:0.98,load_type:inflexible_load"</f>
        <v>agent_type:mfh,dummy:False,demand:1.799,file:NaN,file_add:NaN,cos_phi:0.98,load_type:inflexible_load</v>
      </c>
      <c r="P20" t="s">
        <v>207</v>
      </c>
    </row>
    <row r="21" spans="1:16" hidden="1" x14ac:dyDescent="0.3">
      <c r="A21" s="1">
        <v>20661</v>
      </c>
      <c r="B21" t="s">
        <v>153</v>
      </c>
      <c r="C21">
        <v>14786</v>
      </c>
      <c r="D21">
        <v>5.0500000361399996E-4</v>
      </c>
      <c r="E21">
        <v>7.1958580519999995E-5</v>
      </c>
      <c r="F21">
        <v>0</v>
      </c>
      <c r="G21">
        <v>0</v>
      </c>
      <c r="I21">
        <v>1.0000000474970001E-3</v>
      </c>
      <c r="J21" t="b">
        <v>1</v>
      </c>
      <c r="K21" t="s">
        <v>192</v>
      </c>
      <c r="L21" t="str">
        <f>"agent_type:mfh,dummy:False,demand:"&amp;IFERROR(ROUND(MID(P21,FIND($P$1&amp;":",P21)+LEN($P$1)+2,FIND(" kWh",P21,FIND($P$1&amp;":",P21))-(FIND($P$1&amp;":",P21)+LEN($P$1)+2))/1000,3),"nan")&amp;",file:NaN,file_add:NaN,cos_phi:0.98,load_type:inflexible_load"</f>
        <v>agent_type:mfh,dummy:False,demand:0.817,file:NaN,file_add:NaN,cos_phi:0.98,load_type:inflexible_load</v>
      </c>
      <c r="P21" t="s">
        <v>208</v>
      </c>
    </row>
    <row r="22" spans="1:16" hidden="1" x14ac:dyDescent="0.3">
      <c r="A22" s="1">
        <v>20662</v>
      </c>
      <c r="B22" t="s">
        <v>154</v>
      </c>
      <c r="C22">
        <v>14786</v>
      </c>
      <c r="D22">
        <v>2.2679998073730002E-3</v>
      </c>
      <c r="E22">
        <v>3.2317248405900001E-4</v>
      </c>
      <c r="F22">
        <v>0</v>
      </c>
      <c r="G22">
        <v>0</v>
      </c>
      <c r="I22">
        <v>1.0000000474970001E-3</v>
      </c>
      <c r="J22" t="b">
        <v>1</v>
      </c>
      <c r="K22" t="s">
        <v>192</v>
      </c>
      <c r="L22" t="str">
        <f>"agent_type:mfh,dummy:False,demand:"&amp;IFERROR(ROUND(MID(P22,FIND($P$1&amp;":",P22)+LEN($P$1)+2,FIND(" kWh",P22,FIND($P$1&amp;":",P22))-(FIND($P$1&amp;":",P22)+LEN($P$1)+2))/1000,3),"nan")&amp;",file:NaN,file_add:NaN,cos_phi:0.98,load_type:inflexible_load"</f>
        <v>agent_type:mfh,dummy:False,demand:3.253,file:NaN,file_add:NaN,cos_phi:0.98,load_type:inflexible_load</v>
      </c>
      <c r="P22" t="s">
        <v>209</v>
      </c>
    </row>
    <row r="23" spans="1:16" hidden="1" x14ac:dyDescent="0.3">
      <c r="A23" s="1">
        <v>20663</v>
      </c>
      <c r="B23" t="s">
        <v>155</v>
      </c>
      <c r="C23">
        <v>14786</v>
      </c>
      <c r="D23">
        <v>2.2679998073730002E-3</v>
      </c>
      <c r="E23">
        <v>3.2317248405900001E-4</v>
      </c>
      <c r="F23">
        <v>0</v>
      </c>
      <c r="G23">
        <v>0</v>
      </c>
      <c r="I23">
        <v>1.0000000474970001E-3</v>
      </c>
      <c r="J23" t="b">
        <v>1</v>
      </c>
      <c r="K23" t="s">
        <v>192</v>
      </c>
      <c r="L23" t="str">
        <f>"agent_type:mfh,dummy:False,demand:"&amp;IFERROR(ROUND(MID(P23,FIND($P$1&amp;":",P23)+LEN($P$1)+2,FIND(" kWh",P23,FIND($P$1&amp;":",P23))-(FIND($P$1&amp;":",P23)+LEN($P$1)+2))/1000,3),"nan")&amp;",file:NaN,file_add:NaN,cos_phi:0.98,load_type:inflexible_load"</f>
        <v>agent_type:mfh,dummy:False,demand:3.253,file:NaN,file_add:NaN,cos_phi:0.98,load_type:inflexible_load</v>
      </c>
      <c r="P23" t="s">
        <v>209</v>
      </c>
    </row>
    <row r="24" spans="1:16" hidden="1" x14ac:dyDescent="0.3">
      <c r="A24" s="1">
        <v>20664</v>
      </c>
      <c r="B24" t="s">
        <v>156</v>
      </c>
      <c r="C24">
        <v>20267</v>
      </c>
      <c r="D24">
        <v>2.7759999502449998E-3</v>
      </c>
      <c r="E24">
        <v>3.9555877447099998E-4</v>
      </c>
      <c r="F24">
        <v>0</v>
      </c>
      <c r="G24">
        <v>0</v>
      </c>
      <c r="I24">
        <v>1.0000000474970001E-3</v>
      </c>
      <c r="J24" t="b">
        <v>1</v>
      </c>
      <c r="K24" t="s">
        <v>192</v>
      </c>
      <c r="L24" t="str">
        <f>"agent_type:mfh,dummy:False,demand:"&amp;IFERROR(ROUND(MID(P24,FIND($P$1&amp;":",P24)+LEN($P$1)+2,FIND(" kWh",P24,FIND($P$1&amp;":",P24))-(FIND($P$1&amp;":",P24)+LEN($P$1)+2))/1000,3),"nan")&amp;",file:NaN,file_add:NaN,cos_phi:0.98,load_type:inflexible_load"</f>
        <v>agent_type:mfh,dummy:False,demand:2.127,file:NaN,file_add:NaN,cos_phi:0.98,load_type:inflexible_load</v>
      </c>
      <c r="P24" t="s">
        <v>210</v>
      </c>
    </row>
    <row r="25" spans="1:16" hidden="1" x14ac:dyDescent="0.3">
      <c r="A25" s="1">
        <v>20665</v>
      </c>
      <c r="B25" t="s">
        <v>157</v>
      </c>
      <c r="C25">
        <v>20267</v>
      </c>
      <c r="D25">
        <v>2.7759999502449998E-3</v>
      </c>
      <c r="E25">
        <v>3.9555877447099998E-4</v>
      </c>
      <c r="F25">
        <v>0</v>
      </c>
      <c r="G25">
        <v>0</v>
      </c>
      <c r="I25">
        <v>1.0000000474970001E-3</v>
      </c>
      <c r="J25" t="b">
        <v>1</v>
      </c>
      <c r="K25" t="s">
        <v>192</v>
      </c>
      <c r="L25" t="str">
        <f>"agent_type:mfh,dummy:False,demand:"&amp;IFERROR(ROUND(MID(P25,FIND($P$1&amp;":",P25)+LEN($P$1)+2,FIND(" kWh",P25,FIND($P$1&amp;":",P25))-(FIND($P$1&amp;":",P25)+LEN($P$1)+2))/1000,3),"nan")&amp;",file:NaN,file_add:NaN,cos_phi:0.98,load_type:inflexible_load"</f>
        <v>agent_type:mfh,dummy:False,demand:2.127,file:NaN,file_add:NaN,cos_phi:0.98,load_type:inflexible_load</v>
      </c>
      <c r="P25" t="s">
        <v>210</v>
      </c>
    </row>
    <row r="26" spans="1:16" hidden="1" x14ac:dyDescent="0.3">
      <c r="A26" s="1">
        <v>20666</v>
      </c>
      <c r="B26" t="s">
        <v>158</v>
      </c>
      <c r="C26">
        <v>14505</v>
      </c>
      <c r="D26">
        <v>2.5700000696799997E-4</v>
      </c>
      <c r="E26">
        <v>3.6620444007000002E-5</v>
      </c>
      <c r="F26">
        <v>0</v>
      </c>
      <c r="G26">
        <v>0</v>
      </c>
      <c r="I26">
        <v>1.0000000474970001E-3</v>
      </c>
      <c r="J26" t="b">
        <v>1</v>
      </c>
      <c r="K26" t="s">
        <v>192</v>
      </c>
      <c r="L26" t="str">
        <f>"agent_type:mfh,dummy:False,demand:"&amp;IFERROR(ROUND(MID(P26,FIND($P$1&amp;":",P26)+LEN($P$1)+2,FIND(" kWh",P26,FIND($P$1&amp;":",P26))-(FIND($P$1&amp;":",P26)+LEN($P$1)+2))/1000,3),"nan")&amp;",file:NaN,file_add:NaN,cos_phi:0.98,load_type:inflexible_load"</f>
        <v>agent_type:mfh,dummy:False,demand:2.404,file:NaN,file_add:NaN,cos_phi:0.98,load_type:inflexible_load</v>
      </c>
      <c r="P26" t="s">
        <v>211</v>
      </c>
    </row>
    <row r="27" spans="1:16" hidden="1" x14ac:dyDescent="0.3">
      <c r="A27" s="1">
        <v>20667</v>
      </c>
      <c r="B27" t="s">
        <v>159</v>
      </c>
      <c r="C27">
        <v>14505</v>
      </c>
      <c r="D27">
        <v>1.271000015549E-3</v>
      </c>
      <c r="E27">
        <v>1.8110775272400001E-4</v>
      </c>
      <c r="F27">
        <v>0</v>
      </c>
      <c r="G27">
        <v>0</v>
      </c>
      <c r="I27">
        <v>1.0000000474970001E-3</v>
      </c>
      <c r="J27" t="b">
        <v>1</v>
      </c>
      <c r="K27" t="s">
        <v>192</v>
      </c>
      <c r="L27" t="str">
        <f>"agent_type:mfh,dummy:False,demand:"&amp;IFERROR(ROUND(MID(P27,FIND($P$1&amp;":",P27)+LEN($P$1)+2,FIND(" kWh",P27,FIND($P$1&amp;":",P27))-(FIND($P$1&amp;":",P27)+LEN($P$1)+2))/1000,3),"nan")&amp;",file:NaN,file_add:NaN,cos_phi:0.98,load_type:inflexible_load"</f>
        <v>agent_type:mfh,dummy:False,demand:2.594,file:NaN,file_add:NaN,cos_phi:0.98,load_type:inflexible_load</v>
      </c>
      <c r="P27" t="s">
        <v>212</v>
      </c>
    </row>
    <row r="28" spans="1:16" hidden="1" x14ac:dyDescent="0.3">
      <c r="A28" s="1">
        <v>20668</v>
      </c>
      <c r="B28" t="s">
        <v>160</v>
      </c>
      <c r="C28">
        <v>20423</v>
      </c>
      <c r="D28">
        <v>1.7729999963190001E-3</v>
      </c>
      <c r="E28">
        <v>2.5263865245499998E-4</v>
      </c>
      <c r="F28">
        <v>0</v>
      </c>
      <c r="G28">
        <v>0</v>
      </c>
      <c r="I28">
        <v>1.0000000474970001E-3</v>
      </c>
      <c r="J28" t="b">
        <v>1</v>
      </c>
      <c r="K28" t="s">
        <v>192</v>
      </c>
      <c r="L28" t="str">
        <f>"agent_type:mfh,dummy:False,demand:"&amp;IFERROR(ROUND(MID(P28,FIND($P$1&amp;":",P28)+LEN($P$1)+2,FIND(" kWh",P28,FIND($P$1&amp;":",P28))-(FIND($P$1&amp;":",P28)+LEN($P$1)+2))/1000,3),"nan")&amp;",file:NaN,file_add:NaN,cos_phi:0.98,load_type:inflexible_load"</f>
        <v>agent_type:mfh,dummy:False,demand:2.1,file:NaN,file_add:NaN,cos_phi:0.98,load_type:inflexible_load</v>
      </c>
      <c r="P28" t="s">
        <v>213</v>
      </c>
    </row>
    <row r="29" spans="1:16" hidden="1" x14ac:dyDescent="0.3">
      <c r="A29" s="1">
        <v>20669</v>
      </c>
      <c r="B29" t="s">
        <v>161</v>
      </c>
      <c r="C29">
        <v>20423</v>
      </c>
      <c r="D29">
        <v>1.7990000778810001E-3</v>
      </c>
      <c r="E29">
        <v>2.56343773799E-4</v>
      </c>
      <c r="F29">
        <v>0</v>
      </c>
      <c r="G29">
        <v>0</v>
      </c>
      <c r="I29">
        <v>1.0000000474970001E-3</v>
      </c>
      <c r="J29" t="b">
        <v>1</v>
      </c>
      <c r="K29" t="s">
        <v>192</v>
      </c>
      <c r="L29" t="str">
        <f>"agent_type:mfh,dummy:False,demand:"&amp;IFERROR(ROUND(MID(P29,FIND($P$1&amp;":",P29)+LEN($P$1)+2,FIND(" kWh",P29,FIND($P$1&amp;":",P29))-(FIND($P$1&amp;":",P29)+LEN($P$1)+2))/1000,3),"nan")&amp;",file:NaN,file_add:NaN,cos_phi:0.98,load_type:inflexible_load"</f>
        <v>agent_type:mfh,dummy:False,demand:0.67,file:NaN,file_add:NaN,cos_phi:0.98,load_type:inflexible_load</v>
      </c>
      <c r="P29" t="s">
        <v>214</v>
      </c>
    </row>
    <row r="30" spans="1:16" hidden="1" x14ac:dyDescent="0.3">
      <c r="A30" s="1">
        <v>20670</v>
      </c>
      <c r="B30" t="s">
        <v>162</v>
      </c>
      <c r="C30">
        <v>20423</v>
      </c>
      <c r="D30">
        <v>1.7729999963190001E-3</v>
      </c>
      <c r="E30">
        <v>2.5263865245499998E-4</v>
      </c>
      <c r="F30">
        <v>0</v>
      </c>
      <c r="G30">
        <v>0</v>
      </c>
      <c r="I30">
        <v>1.0000000474970001E-3</v>
      </c>
      <c r="J30" t="b">
        <v>1</v>
      </c>
      <c r="K30" t="s">
        <v>192</v>
      </c>
      <c r="L30" t="str">
        <f>"agent_type:mfh,dummy:False,demand:"&amp;IFERROR(ROUND(MID(P30,FIND($P$1&amp;":",P30)+LEN($P$1)+2,FIND(" kWh",P30,FIND($P$1&amp;":",P30))-(FIND($P$1&amp;":",P30)+LEN($P$1)+2))/1000,3),"nan")&amp;",file:NaN,file_add:NaN,cos_phi:0.98,load_type:inflexible_load"</f>
        <v>agent_type:mfh,dummy:False,demand:2.1,file:NaN,file_add:NaN,cos_phi:0.98,load_type:inflexible_load</v>
      </c>
      <c r="P30" t="s">
        <v>213</v>
      </c>
    </row>
    <row r="31" spans="1:16" hidden="1" x14ac:dyDescent="0.3">
      <c r="A31" s="1">
        <v>20671</v>
      </c>
      <c r="B31" t="s">
        <v>163</v>
      </c>
      <c r="C31">
        <v>17261</v>
      </c>
      <c r="D31">
        <v>2.3839999921620001E-3</v>
      </c>
      <c r="E31">
        <v>3.3970086951699998E-4</v>
      </c>
      <c r="F31">
        <v>0</v>
      </c>
      <c r="G31">
        <v>0</v>
      </c>
      <c r="I31">
        <v>1.0000000474970001E-3</v>
      </c>
      <c r="J31" t="b">
        <v>1</v>
      </c>
      <c r="K31" t="s">
        <v>192</v>
      </c>
      <c r="L31" t="str">
        <f>"agent_type:mfh,dummy:False,demand:"&amp;IFERROR(ROUND(MID(P31,FIND($P$1&amp;":",P31)+LEN($P$1)+2,FIND(" kWh",P31,FIND($P$1&amp;":",P31))-(FIND($P$1&amp;":",P31)+LEN($P$1)+2))/1000,3),"nan")&amp;",file:NaN,file_add:NaN,cos_phi:0.98,load_type:inflexible_load"</f>
        <v>agent_type:mfh,dummy:False,demand:2.863,file:NaN,file_add:NaN,cos_phi:0.98,load_type:inflexible_load</v>
      </c>
      <c r="P31" t="s">
        <v>215</v>
      </c>
    </row>
    <row r="32" spans="1:16" hidden="1" x14ac:dyDescent="0.3">
      <c r="A32" s="1">
        <v>20672</v>
      </c>
      <c r="B32" t="s">
        <v>164</v>
      </c>
      <c r="C32">
        <v>17261</v>
      </c>
      <c r="D32">
        <v>9.4700005138299999E-4</v>
      </c>
      <c r="E32">
        <v>1.34940491989E-4</v>
      </c>
      <c r="F32">
        <v>0</v>
      </c>
      <c r="G32">
        <v>0</v>
      </c>
      <c r="I32">
        <v>1.0000000474970001E-3</v>
      </c>
      <c r="J32" t="b">
        <v>1</v>
      </c>
      <c r="K32" t="s">
        <v>192</v>
      </c>
      <c r="L32" t="str">
        <f>"agent_type:mfh,dummy:False,demand:"&amp;IFERROR(ROUND(MID(P32,FIND($P$1&amp;":",P32)+LEN($P$1)+2,FIND(" kWh",P32,FIND($P$1&amp;":",P32))-(FIND($P$1&amp;":",P32)+LEN($P$1)+2))/1000,3),"nan")&amp;",file:NaN,file_add:NaN,cos_phi:0.98,load_type:inflexible_load"</f>
        <v>agent_type:mfh,dummy:False,demand:9.362,file:NaN,file_add:NaN,cos_phi:0.98,load_type:inflexible_load</v>
      </c>
      <c r="P32" t="s">
        <v>216</v>
      </c>
    </row>
    <row r="33" spans="1:16" hidden="1" x14ac:dyDescent="0.3">
      <c r="A33" s="1">
        <v>20673</v>
      </c>
      <c r="B33" t="s">
        <v>165</v>
      </c>
      <c r="C33">
        <v>20652</v>
      </c>
      <c r="D33">
        <v>2.4560000747439999E-3</v>
      </c>
      <c r="E33">
        <v>3.4996145404899998E-4</v>
      </c>
      <c r="F33">
        <v>0</v>
      </c>
      <c r="G33">
        <v>0</v>
      </c>
      <c r="I33">
        <v>1.0000000474970001E-3</v>
      </c>
      <c r="J33" t="b">
        <v>1</v>
      </c>
      <c r="K33" t="s">
        <v>192</v>
      </c>
      <c r="L33" t="str">
        <f>"agent_type:mfh,dummy:False,demand:"&amp;IFERROR(ROUND(MID(P33,FIND($P$1&amp;":",P33)+LEN($P$1)+2,FIND(" kWh",P33,FIND($P$1&amp;":",P33))-(FIND($P$1&amp;":",P33)+LEN($P$1)+2))/1000,3),"nan")&amp;",file:NaN,file_add:NaN,cos_phi:0.98,load_type:inflexible_load"</f>
        <v>agent_type:mfh,dummy:False,demand:3.689,file:NaN,file_add:NaN,cos_phi:0.98,load_type:inflexible_load</v>
      </c>
      <c r="P33" t="s">
        <v>217</v>
      </c>
    </row>
    <row r="34" spans="1:16" hidden="1" x14ac:dyDescent="0.3">
      <c r="A34" s="1">
        <v>20674</v>
      </c>
      <c r="B34" t="s">
        <v>166</v>
      </c>
      <c r="C34">
        <v>20652</v>
      </c>
      <c r="D34">
        <v>2.5069999974219998E-3</v>
      </c>
      <c r="E34">
        <v>3.5722710890700001E-4</v>
      </c>
      <c r="F34">
        <v>0</v>
      </c>
      <c r="G34">
        <v>0</v>
      </c>
      <c r="I34">
        <v>1.0000000474970001E-3</v>
      </c>
      <c r="J34" t="b">
        <v>1</v>
      </c>
      <c r="K34" t="s">
        <v>192</v>
      </c>
      <c r="L34" t="str">
        <f>"agent_type:mfh,dummy:False,demand:"&amp;IFERROR(ROUND(MID(P34,FIND($P$1&amp;":",P34)+LEN($P$1)+2,FIND(" kWh",P34,FIND($P$1&amp;":",P34))-(FIND($P$1&amp;":",P34)+LEN($P$1)+2))/1000,3),"nan")&amp;",file:NaN,file_add:NaN,cos_phi:0.98,load_type:inflexible_load"</f>
        <v>agent_type:mfh,dummy:False,demand:3.373,file:NaN,file_add:NaN,cos_phi:0.98,load_type:inflexible_load</v>
      </c>
      <c r="P34" t="s">
        <v>218</v>
      </c>
    </row>
    <row r="35" spans="1:16" hidden="1" x14ac:dyDescent="0.3">
      <c r="A35" s="1">
        <v>20675</v>
      </c>
      <c r="B35" t="s">
        <v>167</v>
      </c>
      <c r="C35">
        <v>20652</v>
      </c>
      <c r="D35">
        <v>2.4560000747439999E-3</v>
      </c>
      <c r="E35">
        <v>3.4996145404899998E-4</v>
      </c>
      <c r="F35">
        <v>0</v>
      </c>
      <c r="G35">
        <v>0</v>
      </c>
      <c r="I35">
        <v>1.0000000474970001E-3</v>
      </c>
      <c r="J35" t="b">
        <v>1</v>
      </c>
      <c r="K35" t="s">
        <v>192</v>
      </c>
      <c r="L35" t="str">
        <f>"agent_type:mfh,dummy:False,demand:"&amp;IFERROR(ROUND(MID(P35,FIND($P$1&amp;":",P35)+LEN($P$1)+2,FIND(" kWh",P35,FIND($P$1&amp;":",P35))-(FIND($P$1&amp;":",P35)+LEN($P$1)+2))/1000,3),"nan")&amp;",file:NaN,file_add:NaN,cos_phi:0.98,load_type:inflexible_load"</f>
        <v>agent_type:mfh,dummy:False,demand:3.689,file:NaN,file_add:NaN,cos_phi:0.98,load_type:inflexible_load</v>
      </c>
      <c r="P35" t="s">
        <v>217</v>
      </c>
    </row>
    <row r="36" spans="1:16" hidden="1" x14ac:dyDescent="0.3">
      <c r="A36" s="1">
        <v>20676</v>
      </c>
      <c r="B36" t="s">
        <v>168</v>
      </c>
      <c r="C36">
        <v>20652</v>
      </c>
      <c r="D36">
        <v>0</v>
      </c>
      <c r="E36">
        <v>0</v>
      </c>
      <c r="F36">
        <v>0</v>
      </c>
      <c r="G36">
        <v>0</v>
      </c>
      <c r="I36">
        <v>1.0000000474970001E-3</v>
      </c>
      <c r="J36" t="b">
        <v>1</v>
      </c>
      <c r="K36" t="s">
        <v>192</v>
      </c>
      <c r="L36" t="str">
        <f>"agent_type:mfh,dummy:False,demand:"&amp;IFERROR(ROUND(MID(P36,FIND($P$1&amp;":",P36)+LEN($P$1)+2,FIND(" kWh",P36,FIND($P$1&amp;":",P36))-(FIND($P$1&amp;":",P36)+LEN($P$1)+2))/1000,3),"nan")&amp;",file:NaN,file_add:NaN,cos_phi:0.98,load_type:inflexible_load"</f>
        <v>agent_type:mfh,dummy:False,demand:0.049,file:NaN,file_add:NaN,cos_phi:0.98,load_type:inflexible_load</v>
      </c>
      <c r="P36" t="s">
        <v>219</v>
      </c>
    </row>
    <row r="37" spans="1:16" hidden="1" x14ac:dyDescent="0.3">
      <c r="A37" s="1">
        <v>20677</v>
      </c>
      <c r="B37" t="s">
        <v>169</v>
      </c>
      <c r="C37">
        <v>17087</v>
      </c>
      <c r="D37">
        <v>2.7309998404229999E-3</v>
      </c>
      <c r="E37">
        <v>3.8914586184500002E-4</v>
      </c>
      <c r="F37">
        <v>0</v>
      </c>
      <c r="G37">
        <v>0</v>
      </c>
      <c r="I37">
        <v>1.0000000474970001E-3</v>
      </c>
      <c r="J37" t="b">
        <v>1</v>
      </c>
      <c r="K37" t="s">
        <v>192</v>
      </c>
      <c r="L37" t="str">
        <f>"agent_type:mfh,dummy:False,demand:"&amp;IFERROR(ROUND(MID(P37,FIND($P$1&amp;":",P37)+LEN($P$1)+2,FIND(" kWh",P37,FIND($P$1&amp;":",P37))-(FIND($P$1&amp;":",P37)+LEN($P$1)+2))/1000,3),"nan")&amp;",file:NaN,file_add:NaN,cos_phi:0.98,load_type:inflexible_load"</f>
        <v>agent_type:mfh,dummy:False,demand:2.235,file:NaN,file_add:NaN,cos_phi:0.98,load_type:inflexible_load</v>
      </c>
      <c r="P37" t="s">
        <v>220</v>
      </c>
    </row>
    <row r="38" spans="1:16" hidden="1" x14ac:dyDescent="0.3">
      <c r="A38" s="1">
        <v>20678</v>
      </c>
      <c r="B38" t="s">
        <v>170</v>
      </c>
      <c r="C38">
        <v>17087</v>
      </c>
      <c r="D38">
        <v>1.717000035569E-3</v>
      </c>
      <c r="E38">
        <v>2.4465928436299999E-4</v>
      </c>
      <c r="F38">
        <v>0</v>
      </c>
      <c r="G38">
        <v>0</v>
      </c>
      <c r="I38">
        <v>1.0000000474970001E-3</v>
      </c>
      <c r="J38" t="b">
        <v>1</v>
      </c>
      <c r="K38" t="s">
        <v>192</v>
      </c>
      <c r="L38" t="str">
        <f>"agent_type:mfh,dummy:False,demand:"&amp;IFERROR(ROUND(MID(P38,FIND($P$1&amp;":",P38)+LEN($P$1)+2,FIND(" kWh",P38,FIND($P$1&amp;":",P38))-(FIND($P$1&amp;":",P38)+LEN($P$1)+2))/1000,3),"nan")&amp;",file:NaN,file_add:NaN,cos_phi:0.98,load_type:inflexible_load"</f>
        <v>agent_type:mfh,dummy:False,demand:1.127,file:NaN,file_add:NaN,cos_phi:0.98,load_type:inflexible_load</v>
      </c>
      <c r="P38" t="s">
        <v>221</v>
      </c>
    </row>
    <row r="39" spans="1:16" hidden="1" x14ac:dyDescent="0.3">
      <c r="A39" s="1">
        <v>20679</v>
      </c>
      <c r="B39" t="s">
        <v>171</v>
      </c>
      <c r="C39">
        <v>17087</v>
      </c>
      <c r="D39">
        <v>1.4099999098110001E-3</v>
      </c>
      <c r="E39">
        <v>2.00913738809E-4</v>
      </c>
      <c r="F39">
        <v>0</v>
      </c>
      <c r="G39">
        <v>0</v>
      </c>
      <c r="I39">
        <v>1.0000000474970001E-3</v>
      </c>
      <c r="J39" t="b">
        <v>1</v>
      </c>
      <c r="K39" t="s">
        <v>192</v>
      </c>
      <c r="L39" t="str">
        <f>"agent_type:mfh,dummy:False,demand:"&amp;IFERROR(ROUND(MID(P39,FIND($P$1&amp;":",P39)+LEN($P$1)+2,FIND(" kWh",P39,FIND($P$1&amp;":",P39))-(FIND($P$1&amp;":",P39)+LEN($P$1)+2))/1000,3),"nan")&amp;",file:NaN,file_add:NaN,cos_phi:0.98,load_type:inflexible_load"</f>
        <v>agent_type:mfh,dummy:False,demand:0.884,file:NaN,file_add:NaN,cos_phi:0.98,load_type:inflexible_load</v>
      </c>
      <c r="P39" t="s">
        <v>222</v>
      </c>
    </row>
    <row r="40" spans="1:16" hidden="1" x14ac:dyDescent="0.3">
      <c r="A40" s="1">
        <v>20680</v>
      </c>
      <c r="B40" t="s">
        <v>172</v>
      </c>
      <c r="C40">
        <v>17087</v>
      </c>
      <c r="D40">
        <v>0</v>
      </c>
      <c r="E40">
        <v>0</v>
      </c>
      <c r="F40">
        <v>0</v>
      </c>
      <c r="G40">
        <v>0</v>
      </c>
      <c r="I40">
        <v>1.0000000474970001E-3</v>
      </c>
      <c r="J40" t="b">
        <v>1</v>
      </c>
      <c r="K40" t="s">
        <v>192</v>
      </c>
      <c r="L40" t="str">
        <f>"agent_type:mfh,dummy:False,demand:"&amp;IFERROR(ROUND(MID(P40,FIND($P$1&amp;":",P40)+LEN($P$1)+2,FIND(" kWh",P40,FIND($P$1&amp;":",P40))-(FIND($P$1&amp;":",P40)+LEN($P$1)+2))/1000,3),"nan")&amp;",file:NaN,file_add:NaN,cos_phi:0.98,load_type:inflexible_load"</f>
        <v>agent_type:mfh,dummy:False,demand:0.007,file:NaN,file_add:NaN,cos_phi:0.98,load_type:inflexible_load</v>
      </c>
      <c r="P40" t="s">
        <v>223</v>
      </c>
    </row>
    <row r="41" spans="1:16" hidden="1" x14ac:dyDescent="0.3">
      <c r="A41" s="1">
        <v>20681</v>
      </c>
      <c r="B41" t="s">
        <v>173</v>
      </c>
      <c r="C41">
        <v>17087</v>
      </c>
      <c r="D41">
        <v>1.717000035569E-3</v>
      </c>
      <c r="E41">
        <v>2.4465928436299999E-4</v>
      </c>
      <c r="F41">
        <v>0</v>
      </c>
      <c r="G41">
        <v>0</v>
      </c>
      <c r="I41">
        <v>1.0000000474970001E-3</v>
      </c>
      <c r="J41" t="b">
        <v>1</v>
      </c>
      <c r="K41" t="s">
        <v>192</v>
      </c>
      <c r="L41" t="str">
        <f>"agent_type:mfh,dummy:False,demand:"&amp;IFERROR(ROUND(MID(P41,FIND($P$1&amp;":",P41)+LEN($P$1)+2,FIND(" kWh",P41,FIND($P$1&amp;":",P41))-(FIND($P$1&amp;":",P41)+LEN($P$1)+2))/1000,3),"nan")&amp;",file:NaN,file_add:NaN,cos_phi:0.98,load_type:inflexible_load"</f>
        <v>agent_type:mfh,dummy:False,demand:1.127,file:NaN,file_add:NaN,cos_phi:0.98,load_type:inflexible_load</v>
      </c>
      <c r="P41" t="s">
        <v>221</v>
      </c>
    </row>
    <row r="42" spans="1:16" hidden="1" x14ac:dyDescent="0.3">
      <c r="A42" s="1">
        <v>20682</v>
      </c>
      <c r="B42" t="s">
        <v>174</v>
      </c>
      <c r="C42">
        <v>19889</v>
      </c>
      <c r="D42">
        <v>2.4600001051999998E-4</v>
      </c>
      <c r="E42">
        <v>3.5053104510999997E-5</v>
      </c>
      <c r="F42">
        <v>0</v>
      </c>
      <c r="G42">
        <v>0</v>
      </c>
      <c r="I42">
        <v>1.0000000474970001E-3</v>
      </c>
      <c r="J42" t="b">
        <v>1</v>
      </c>
      <c r="K42" t="s">
        <v>192</v>
      </c>
      <c r="L42" t="str">
        <f>"agent_type:mfh,dummy:False,demand:"&amp;IFERROR(ROUND(MID(P42,FIND($P$1&amp;":",P42)+LEN($P$1)+2,FIND(" kWh",P42,FIND($P$1&amp;":",P42))-(FIND($P$1&amp;":",P42)+LEN($P$1)+2))/1000,3),"nan")&amp;",file:NaN,file_add:NaN,cos_phi:0.98,load_type:inflexible_load"</f>
        <v>agent_type:mfh,dummy:False,demand:0.295,file:NaN,file_add:NaN,cos_phi:0.98,load_type:inflexible_load</v>
      </c>
      <c r="P42" t="s">
        <v>224</v>
      </c>
    </row>
    <row r="43" spans="1:16" hidden="1" x14ac:dyDescent="0.3">
      <c r="A43" s="1">
        <v>20683</v>
      </c>
      <c r="B43" t="s">
        <v>175</v>
      </c>
      <c r="C43">
        <v>19889</v>
      </c>
      <c r="D43">
        <v>1.98099995032E-3</v>
      </c>
      <c r="E43">
        <v>2.82277120277E-4</v>
      </c>
      <c r="F43">
        <v>0</v>
      </c>
      <c r="G43">
        <v>0</v>
      </c>
      <c r="I43">
        <v>1.0000000474970001E-3</v>
      </c>
      <c r="J43" t="b">
        <v>1</v>
      </c>
      <c r="K43" t="s">
        <v>192</v>
      </c>
      <c r="L43" t="str">
        <f>"agent_type:mfh,dummy:False,demand:"&amp;IFERROR(ROUND(MID(P43,FIND($P$1&amp;":",P43)+LEN($P$1)+2,FIND(" kWh",P43,FIND($P$1&amp;":",P43))-(FIND($P$1&amp;":",P43)+LEN($P$1)+2))/1000,3),"nan")&amp;",file:NaN,file_add:NaN,cos_phi:0.98,load_type:inflexible_load"</f>
        <v>agent_type:mfh,dummy:False,demand:2.46,file:NaN,file_add:NaN,cos_phi:0.98,load_type:inflexible_load</v>
      </c>
      <c r="P43" t="s">
        <v>225</v>
      </c>
    </row>
    <row r="44" spans="1:16" hidden="1" x14ac:dyDescent="0.3">
      <c r="A44" s="1">
        <v>20684</v>
      </c>
      <c r="B44" t="s">
        <v>176</v>
      </c>
      <c r="C44">
        <v>19889</v>
      </c>
      <c r="D44">
        <v>1.4550000196319999E-3</v>
      </c>
      <c r="E44">
        <v>2.0732602570199999E-4</v>
      </c>
      <c r="F44">
        <v>0</v>
      </c>
      <c r="G44">
        <v>0</v>
      </c>
      <c r="I44">
        <v>1.0000000474970001E-3</v>
      </c>
      <c r="J44" t="b">
        <v>1</v>
      </c>
      <c r="K44" t="s">
        <v>192</v>
      </c>
      <c r="L44" t="str">
        <f>"agent_type:mfh,dummy:False,demand:"&amp;IFERROR(ROUND(MID(P44,FIND($P$1&amp;":",P44)+LEN($P$1)+2,FIND(" kWh",P44,FIND($P$1&amp;":",P44))-(FIND($P$1&amp;":",P44)+LEN($P$1)+2))/1000,3),"nan")&amp;",file:NaN,file_add:NaN,cos_phi:0.98,load_type:inflexible_load"</f>
        <v>agent_type:mfh,dummy:False,demand:1.538,file:NaN,file_add:NaN,cos_phi:0.98,load_type:inflexible_load</v>
      </c>
      <c r="P44" t="s">
        <v>226</v>
      </c>
    </row>
    <row r="45" spans="1:16" hidden="1" x14ac:dyDescent="0.3">
      <c r="A45" s="1">
        <v>20685</v>
      </c>
      <c r="B45" t="s">
        <v>177</v>
      </c>
      <c r="C45">
        <v>19889</v>
      </c>
      <c r="D45">
        <v>1.271000015549E-3</v>
      </c>
      <c r="E45">
        <v>1.8110775272400001E-4</v>
      </c>
      <c r="F45">
        <v>0</v>
      </c>
      <c r="G45">
        <v>0</v>
      </c>
      <c r="I45">
        <v>1.0000000474970001E-3</v>
      </c>
      <c r="J45" t="b">
        <v>1</v>
      </c>
      <c r="K45" t="s">
        <v>192</v>
      </c>
      <c r="L45" t="str">
        <f>"agent_type:mfh,dummy:False,demand:"&amp;IFERROR(ROUND(MID(P45,FIND($P$1&amp;":",P45)+LEN($P$1)+2,FIND(" kWh",P45,FIND($P$1&amp;":",P45))-(FIND($P$1&amp;":",P45)+LEN($P$1)+2))/1000,3),"nan")&amp;",file:NaN,file_add:NaN,cos_phi:0.98,load_type:inflexible_load"</f>
        <v>agent_type:mfh,dummy:False,demand:2.529,file:NaN,file_add:NaN,cos_phi:0.98,load_type:inflexible_load</v>
      </c>
      <c r="P45" t="s">
        <v>227</v>
      </c>
    </row>
    <row r="46" spans="1:16" hidden="1" x14ac:dyDescent="0.3">
      <c r="A46" s="1">
        <v>20686</v>
      </c>
      <c r="B46" t="s">
        <v>178</v>
      </c>
      <c r="C46">
        <v>19889</v>
      </c>
      <c r="D46">
        <v>1.271000015549E-3</v>
      </c>
      <c r="E46">
        <v>1.8110775272400001E-4</v>
      </c>
      <c r="F46">
        <v>0</v>
      </c>
      <c r="G46">
        <v>0</v>
      </c>
      <c r="I46">
        <v>1.0000000474970001E-3</v>
      </c>
      <c r="J46" t="b">
        <v>1</v>
      </c>
      <c r="K46" t="s">
        <v>192</v>
      </c>
      <c r="L46" t="str">
        <f>"agent_type:mfh,dummy:False,demand:"&amp;IFERROR(ROUND(MID(P46,FIND($P$1&amp;":",P46)+LEN($P$1)+2,FIND(" kWh",P46,FIND($P$1&amp;":",P46))-(FIND($P$1&amp;":",P46)+LEN($P$1)+2))/1000,3),"nan")&amp;",file:NaN,file_add:NaN,cos_phi:0.98,load_type:inflexible_load"</f>
        <v>agent_type:mfh,dummy:False,demand:2.529,file:NaN,file_add:NaN,cos_phi:0.98,load_type:inflexible_load</v>
      </c>
      <c r="P46" t="s">
        <v>227</v>
      </c>
    </row>
    <row r="47" spans="1:16" hidden="1" x14ac:dyDescent="0.3">
      <c r="A47" s="1">
        <v>20687</v>
      </c>
      <c r="B47" t="s">
        <v>179</v>
      </c>
      <c r="C47">
        <v>13076</v>
      </c>
      <c r="D47">
        <v>3.1559998169540002E-3</v>
      </c>
      <c r="E47">
        <v>4.4970470480600001E-4</v>
      </c>
      <c r="F47">
        <v>0</v>
      </c>
      <c r="G47">
        <v>0</v>
      </c>
      <c r="I47">
        <v>1.0000000474970001E-3</v>
      </c>
      <c r="J47" t="b">
        <v>1</v>
      </c>
      <c r="K47" t="s">
        <v>192</v>
      </c>
      <c r="L47" t="str">
        <f>"agent_type:sfh,dummy:False,demand:"&amp;IFERROR(ROUND(MID(P47,FIND($P$1&amp;":",P47)+LEN($P$1)+2,FIND(" kWh",P47,FIND($P$1&amp;":",P47))-(FIND($P$1&amp;":",P47)+LEN($P$1)+2))/1000,3),"nan")&amp;",file:NaN,file_add:NaN,cos_phi:0.98,load_type:inflexible_load"</f>
        <v>agent_type:sfh,dummy:False,demand:5.237,file:NaN,file_add:NaN,cos_phi:0.98,load_type:inflexible_load</v>
      </c>
      <c r="P47" t="s">
        <v>228</v>
      </c>
    </row>
    <row r="48" spans="1:16" hidden="1" x14ac:dyDescent="0.3">
      <c r="A48" s="1">
        <v>20688</v>
      </c>
      <c r="B48" t="s">
        <v>180</v>
      </c>
      <c r="C48">
        <v>13846</v>
      </c>
      <c r="D48">
        <v>1.5119999879969999E-3</v>
      </c>
      <c r="E48">
        <v>2.15448628296E-4</v>
      </c>
      <c r="F48">
        <v>0</v>
      </c>
      <c r="G48">
        <v>0</v>
      </c>
      <c r="I48">
        <v>1.0000000474970001E-3</v>
      </c>
      <c r="J48" t="b">
        <v>1</v>
      </c>
      <c r="K48" t="s">
        <v>192</v>
      </c>
      <c r="L48" t="str">
        <f>"agent_type:sfh,dummy:False,demand:"&amp;IFERROR(ROUND(MID(P48,FIND($P$1&amp;":",P48)+LEN($P$1)+2,FIND(" kWh",P48,FIND($P$1&amp;":",P48))-(FIND($P$1&amp;":",P48)+LEN($P$1)+2))/1000,3),"nan")&amp;",file:NaN,file_add:NaN,cos_phi:0.98,load_type:inflexible_load"</f>
        <v>agent_type:sfh,dummy:False,demand:3.418,file:NaN,file_add:NaN,cos_phi:0.98,load_type:inflexible_load</v>
      </c>
      <c r="P48" t="s">
        <v>229</v>
      </c>
    </row>
    <row r="49" spans="1:16" hidden="1" x14ac:dyDescent="0.3">
      <c r="A49" s="1">
        <v>20689</v>
      </c>
      <c r="B49" t="s">
        <v>181</v>
      </c>
      <c r="C49">
        <v>16503</v>
      </c>
      <c r="D49">
        <v>6.1547994845999999E-5</v>
      </c>
      <c r="E49">
        <v>1.2497837815E-5</v>
      </c>
      <c r="F49">
        <v>0</v>
      </c>
      <c r="G49">
        <v>0</v>
      </c>
      <c r="I49">
        <v>1.0000000474970001E-3</v>
      </c>
      <c r="J49" t="b">
        <v>1</v>
      </c>
      <c r="K49" t="s">
        <v>192</v>
      </c>
      <c r="L49" t="str">
        <f>"agent_type:ctsp,sub_type:retail,dummy:False,demand:"&amp;IFERROR(ROUND(MID(P49,FIND($P$1&amp;":",P49)+LEN($P$1)+2,FIND(" kWh",P49,FIND($P$1&amp;":",P49))-(FIND($P$1&amp;":",P49)+LEN($P$1)+2))/1000,3),"nan")&amp;",file:NaN,file_add:NaN,cos_phi:0.98,load_type:inflexible_load"</f>
        <v>agent_type:ctsp,sub_type:retail,dummy:False,demand:52.002,file:NaN,file_add:NaN,cos_phi:0.98,load_type:inflexible_load</v>
      </c>
      <c r="P49" t="s">
        <v>230</v>
      </c>
    </row>
    <row r="50" spans="1:16" hidden="1" x14ac:dyDescent="0.3">
      <c r="A50" s="1">
        <v>20691</v>
      </c>
      <c r="B50" t="s">
        <v>182</v>
      </c>
      <c r="C50">
        <v>20128</v>
      </c>
      <c r="D50">
        <v>3.2950001768770002E-3</v>
      </c>
      <c r="E50">
        <v>4.6951198601200001E-4</v>
      </c>
      <c r="F50">
        <v>0</v>
      </c>
      <c r="G50">
        <v>0</v>
      </c>
      <c r="I50">
        <v>1.0000000474970001E-3</v>
      </c>
      <c r="J50" t="b">
        <v>1</v>
      </c>
      <c r="K50" t="s">
        <v>192</v>
      </c>
      <c r="L50" t="str">
        <f>"agent_type:mfh,dummy:False,demand:"&amp;IFERROR(ROUND(MID(P50,FIND($P$1&amp;":",P50)+LEN($P$1)+2,FIND(" kWh",P50,FIND($P$1&amp;":",P50))-(FIND($P$1&amp;":",P50)+LEN($P$1)+2))/1000,3),"nan")&amp;",file:NaN,file_add:NaN,cos_phi:0.98,load_type:inflexible_load"</f>
        <v>agent_type:mfh,dummy:False,demand:3.258,file:NaN,file_add:NaN,cos_phi:0.98,load_type:inflexible_load</v>
      </c>
      <c r="P50" t="s">
        <v>231</v>
      </c>
    </row>
    <row r="51" spans="1:16" hidden="1" x14ac:dyDescent="0.3">
      <c r="A51" s="1">
        <v>20692</v>
      </c>
      <c r="B51" t="s">
        <v>183</v>
      </c>
      <c r="C51">
        <v>20128</v>
      </c>
      <c r="D51">
        <v>3.2950001768770002E-3</v>
      </c>
      <c r="E51">
        <v>4.6951198601200001E-4</v>
      </c>
      <c r="F51">
        <v>0</v>
      </c>
      <c r="G51">
        <v>0</v>
      </c>
      <c r="I51">
        <v>1.0000000474970001E-3</v>
      </c>
      <c r="J51" t="b">
        <v>1</v>
      </c>
      <c r="K51" t="s">
        <v>192</v>
      </c>
      <c r="L51" t="str">
        <f>"agent_type:mfh,dummy:False,demand:"&amp;IFERROR(ROUND(MID(P51,FIND($P$1&amp;":",P51)+LEN($P$1)+2,FIND(" kWh",P51,FIND($P$1&amp;":",P51))-(FIND($P$1&amp;":",P51)+LEN($P$1)+2))/1000,3),"nan")&amp;",file:NaN,file_add:NaN,cos_phi:0.98,load_type:inflexible_load"</f>
        <v>agent_type:mfh,dummy:False,demand:3.258,file:NaN,file_add:NaN,cos_phi:0.98,load_type:inflexible_load</v>
      </c>
      <c r="P51" t="s">
        <v>231</v>
      </c>
    </row>
    <row r="52" spans="1:16" hidden="1" x14ac:dyDescent="0.3">
      <c r="A52" s="1">
        <v>20693</v>
      </c>
      <c r="B52" t="s">
        <v>184</v>
      </c>
      <c r="C52">
        <v>20588</v>
      </c>
      <c r="D52">
        <v>1.923999981955E-3</v>
      </c>
      <c r="E52">
        <v>2.74155230727E-4</v>
      </c>
      <c r="F52">
        <v>0</v>
      </c>
      <c r="G52">
        <v>0</v>
      </c>
      <c r="I52">
        <v>1.0000000474970001E-3</v>
      </c>
      <c r="J52" t="b">
        <v>1</v>
      </c>
      <c r="K52" t="s">
        <v>192</v>
      </c>
      <c r="L52" t="str">
        <f>"agent_type:mfh,dummy:False,demand:"&amp;IFERROR(ROUND(MID(P52,FIND($P$1&amp;":",P52)+LEN($P$1)+2,FIND(" kWh",P52,FIND($P$1&amp;":",P52))-(FIND($P$1&amp;":",P52)+LEN($P$1)+2))/1000,3),"nan")&amp;",file:NaN,file_add:NaN,cos_phi:0.98,load_type:inflexible_load"</f>
        <v>agent_type:mfh,dummy:False,demand:0.54,file:NaN,file_add:NaN,cos_phi:0.98,load_type:inflexible_load</v>
      </c>
      <c r="P52" t="s">
        <v>232</v>
      </c>
    </row>
    <row r="53" spans="1:16" hidden="1" x14ac:dyDescent="0.3">
      <c r="A53" s="1">
        <v>20694</v>
      </c>
      <c r="B53" t="s">
        <v>185</v>
      </c>
      <c r="C53">
        <v>20588</v>
      </c>
      <c r="D53">
        <v>1.923999981955E-3</v>
      </c>
      <c r="E53">
        <v>2.74155230727E-4</v>
      </c>
      <c r="F53">
        <v>0</v>
      </c>
      <c r="G53">
        <v>0</v>
      </c>
      <c r="I53">
        <v>1.0000000474970001E-3</v>
      </c>
      <c r="J53" t="b">
        <v>1</v>
      </c>
      <c r="K53" t="s">
        <v>192</v>
      </c>
      <c r="L53" t="str">
        <f>"agent_type:mfh,dummy:False,demand:"&amp;IFERROR(ROUND(MID(P53,FIND($P$1&amp;":",P53)+LEN($P$1)+2,FIND(" kWh",P53,FIND($P$1&amp;":",P53))-(FIND($P$1&amp;":",P53)+LEN($P$1)+2))/1000,3),"nan")&amp;",file:NaN,file_add:NaN,cos_phi:0.98,load_type:inflexible_load"</f>
        <v>agent_type:mfh,dummy:False,demand:0.54,file:NaN,file_add:NaN,cos_phi:0.98,load_type:inflexible_load</v>
      </c>
      <c r="P53" t="s">
        <v>232</v>
      </c>
    </row>
    <row r="54" spans="1:16" hidden="1" x14ac:dyDescent="0.3">
      <c r="A54" s="1">
        <v>24398</v>
      </c>
      <c r="B54" t="s">
        <v>186</v>
      </c>
      <c r="C54">
        <v>13174</v>
      </c>
      <c r="D54">
        <v>6.4439997076989998E-3</v>
      </c>
      <c r="E54">
        <v>9.1822148533500004E-4</v>
      </c>
      <c r="F54">
        <v>0</v>
      </c>
      <c r="G54">
        <v>0</v>
      </c>
      <c r="I54">
        <v>1.0000000474970001E-3</v>
      </c>
      <c r="J54" t="b">
        <v>1</v>
      </c>
      <c r="K54" t="s">
        <v>192</v>
      </c>
      <c r="L54" t="str">
        <f>"agent_type:sfh,dummy:False,demand:"&amp;IFERROR(ROUND(MID(P54,FIND($P$1&amp;":",P54)+LEN($P$1)+2,FIND(" kWh",P54,FIND($P$1&amp;":",P54))-(FIND($P$1&amp;":",P54)+LEN($P$1)+2))/1000,3),"nan")&amp;",file:NaN,file_add:NaN,cos_phi:0.98,load_type:inflexible_load"</f>
        <v>agent_type:sfh,dummy:False,demand:8.398,file:NaN,file_add:NaN,cos_phi:0.98,load_type:inflexible_load</v>
      </c>
      <c r="P54" t="s">
        <v>233</v>
      </c>
    </row>
    <row r="55" spans="1:16" hidden="1" x14ac:dyDescent="0.3">
      <c r="A55" s="1">
        <v>24678</v>
      </c>
      <c r="B55" t="s">
        <v>187</v>
      </c>
      <c r="C55">
        <v>14739</v>
      </c>
      <c r="D55">
        <v>6.4439997076989998E-3</v>
      </c>
      <c r="E55">
        <v>9.1822148533500004E-4</v>
      </c>
      <c r="F55">
        <v>0</v>
      </c>
      <c r="G55">
        <v>0</v>
      </c>
      <c r="I55">
        <v>1.0000000474970001E-3</v>
      </c>
      <c r="J55" t="b">
        <v>1</v>
      </c>
      <c r="K55" t="s">
        <v>192</v>
      </c>
      <c r="L55" t="str">
        <f>"agent_type:sfh,dummy:False,demand:"&amp;IFERROR(ROUND(MID(P55,FIND($P$1&amp;":",P55)+LEN($P$1)+2,FIND(" kWh",P55,FIND($P$1&amp;":",P55))-(FIND($P$1&amp;":",P55)+LEN($P$1)+2))/1000,3),"nan")&amp;",file:NaN,file_add:NaN,cos_phi:0.98,load_type:inflexible_load"</f>
        <v>agent_type:sfh,dummy:False,demand:8.398,file:NaN,file_add:NaN,cos_phi:0.98,load_type:inflexible_load</v>
      </c>
      <c r="P55" t="s">
        <v>233</v>
      </c>
    </row>
    <row r="56" spans="1:16" hidden="1" x14ac:dyDescent="0.3">
      <c r="A56" s="1">
        <v>25007</v>
      </c>
      <c r="B56" t="s">
        <v>188</v>
      </c>
      <c r="C56">
        <v>16517</v>
      </c>
      <c r="D56">
        <v>6.4439997076989998E-3</v>
      </c>
      <c r="E56">
        <v>9.1822148533500004E-4</v>
      </c>
      <c r="F56">
        <v>0</v>
      </c>
      <c r="G56">
        <v>0</v>
      </c>
      <c r="I56">
        <v>1.0000000474970001E-3</v>
      </c>
      <c r="J56" t="b">
        <v>1</v>
      </c>
      <c r="K56" t="s">
        <v>192</v>
      </c>
      <c r="L56" t="str">
        <f>"agent_type:sfh,dummy:False,demand:"&amp;IFERROR(ROUND(MID(P56,FIND($P$1&amp;":",P56)+LEN($P$1)+2,FIND(" kWh",P56,FIND($P$1&amp;":",P56))-(FIND($P$1&amp;":",P56)+LEN($P$1)+2))/1000,3),"nan")&amp;",file:NaN,file_add:NaN,cos_phi:0.98,load_type:inflexible_load"</f>
        <v>agent_type:sfh,dummy:False,demand:8.398,file:NaN,file_add:NaN,cos_phi:0.98,load_type:inflexible_load</v>
      </c>
      <c r="P56" t="s">
        <v>233</v>
      </c>
    </row>
    <row r="57" spans="1:16" hidden="1" x14ac:dyDescent="0.3">
      <c r="A57" s="1">
        <v>25329</v>
      </c>
      <c r="B57" t="s">
        <v>189</v>
      </c>
      <c r="C57">
        <v>18229</v>
      </c>
      <c r="D57">
        <v>6.4439997076989998E-3</v>
      </c>
      <c r="E57">
        <v>9.1822148533500004E-4</v>
      </c>
      <c r="F57">
        <v>0</v>
      </c>
      <c r="G57">
        <v>0</v>
      </c>
      <c r="I57">
        <v>1.0000000474970001E-3</v>
      </c>
      <c r="J57" t="b">
        <v>1</v>
      </c>
      <c r="K57" t="s">
        <v>192</v>
      </c>
      <c r="L57" t="str">
        <f>"agent_type:sfh,dummy:False,demand:"&amp;IFERROR(ROUND(MID(P57,FIND($P$1&amp;":",P57)+LEN($P$1)+2,FIND(" kWh",P57,FIND($P$1&amp;":",P57))-(FIND($P$1&amp;":",P57)+LEN($P$1)+2))/1000,3),"nan")&amp;",file:NaN,file_add:NaN,cos_phi:0.98,load_type:inflexible_load"</f>
        <v>agent_type:sfh,dummy:False,demand:8.398,file:NaN,file_add:NaN,cos_phi:0.98,load_type:inflexible_load</v>
      </c>
      <c r="P57" t="s">
        <v>233</v>
      </c>
    </row>
    <row r="58" spans="1:16" hidden="1" x14ac:dyDescent="0.3">
      <c r="A58" s="1">
        <v>25452</v>
      </c>
      <c r="B58" t="s">
        <v>190</v>
      </c>
      <c r="C58">
        <v>18894</v>
      </c>
      <c r="D58">
        <v>6.4439997076989998E-3</v>
      </c>
      <c r="E58">
        <v>9.1822148533500004E-4</v>
      </c>
      <c r="F58">
        <v>0</v>
      </c>
      <c r="G58">
        <v>0</v>
      </c>
      <c r="I58">
        <v>1.0000000474970001E-3</v>
      </c>
      <c r="J58" t="b">
        <v>1</v>
      </c>
      <c r="K58" t="s">
        <v>192</v>
      </c>
      <c r="L58" t="str">
        <f>"agent_type:sfh,dummy:False,demand:"&amp;IFERROR(ROUND(MID(P58,FIND($P$1&amp;":",P58)+LEN($P$1)+2,FIND(" kWh",P58,FIND($P$1&amp;":",P58))-(FIND($P$1&amp;":",P58)+LEN($P$1)+2))/1000,3),"nan")&amp;",file:NaN,file_add:NaN,cos_phi:0.98,load_type:inflexible_load"</f>
        <v>agent_type:sfh,dummy:False,demand:8.398,file:NaN,file_add:NaN,cos_phi:0.98,load_type:inflexible_load</v>
      </c>
      <c r="P58" t="s">
        <v>233</v>
      </c>
    </row>
    <row r="59" spans="1:16" hidden="1" x14ac:dyDescent="0.3">
      <c r="A59" s="1">
        <v>25617</v>
      </c>
      <c r="B59" t="s">
        <v>191</v>
      </c>
      <c r="C59">
        <v>19705</v>
      </c>
      <c r="D59">
        <v>6.4439997076989998E-3</v>
      </c>
      <c r="E59">
        <v>9.1822148533500004E-4</v>
      </c>
      <c r="F59">
        <v>0</v>
      </c>
      <c r="G59">
        <v>0</v>
      </c>
      <c r="I59">
        <v>1.0000000474970001E-3</v>
      </c>
      <c r="J59" t="b">
        <v>1</v>
      </c>
      <c r="K59" t="s">
        <v>192</v>
      </c>
      <c r="L59" t="str">
        <f>"agent_type:sfh,dummy:False,demand:"&amp;IFERROR(ROUND(MID(P59,FIND($P$1&amp;":",P59)+LEN($P$1)+2,FIND(" kWh",P59,FIND($P$1&amp;":",P59))-(FIND($P$1&amp;":",P59)+LEN($P$1)+2))/1000,3),"nan")&amp;",file:NaN,file_add:NaN,cos_phi:0.98,load_type:inflexible_load"</f>
        <v>agent_type:sfh,dummy:False,demand:8.398,file:NaN,file_add:NaN,cos_phi:0.98,load_type:inflexible_load</v>
      </c>
      <c r="P59" t="s">
        <v>233</v>
      </c>
    </row>
    <row r="60" spans="1:16" s="4" customFormat="1" hidden="1" x14ac:dyDescent="0.3">
      <c r="A60" s="3">
        <v>25618</v>
      </c>
      <c r="B60" s="4" t="s">
        <v>191</v>
      </c>
      <c r="C60" s="4">
        <v>19705</v>
      </c>
      <c r="D60" s="4">
        <v>6.4439997076989998E-3</v>
      </c>
      <c r="E60" s="4">
        <v>9.1822148533500004E-4</v>
      </c>
      <c r="F60" s="4">
        <v>0</v>
      </c>
      <c r="G60" s="4">
        <v>0</v>
      </c>
      <c r="I60" s="4">
        <v>1.0000000474970001E-3</v>
      </c>
      <c r="J60" s="4" t="b">
        <v>1</v>
      </c>
      <c r="K60" s="4" t="s">
        <v>192</v>
      </c>
      <c r="L60" s="4" t="str">
        <f>"agent_type:sfh,owner:25617,demand:"&amp;IFERROR(ROUND(MID(P60,FIND($P$1&amp;":",P60)+LEN($P$1)+2,FIND(" kWh",P60,FIND($P$1&amp;":",P60))-(FIND($P$1&amp;":",P60)+LEN($P$1)+2))/1000,3),"nan")&amp;",file:NaN,file_add:heat.csv,cos_phi:0.98,load_type:hp,storage:0.015,efficiency:0.98,soc:0.5"</f>
        <v>agent_type:sfh,owner:25617,demand:8.398,file:NaN,file_add:heat.csv,cos_phi:0.98,load_type:hp,storage:0.015,efficiency:0.98,soc:0.5</v>
      </c>
      <c r="P60" s="4" t="s">
        <v>233</v>
      </c>
    </row>
    <row r="61" spans="1:16" s="4" customFormat="1" hidden="1" x14ac:dyDescent="0.3">
      <c r="A61" s="3">
        <v>25619</v>
      </c>
      <c r="B61" s="4" t="s">
        <v>191</v>
      </c>
      <c r="C61" s="4">
        <v>19705</v>
      </c>
      <c r="D61" s="4">
        <v>6.4439997076989998E-3</v>
      </c>
      <c r="E61" s="4">
        <v>9.1822148533500004E-4</v>
      </c>
      <c r="F61" s="4">
        <v>0</v>
      </c>
      <c r="G61" s="4">
        <v>0</v>
      </c>
      <c r="I61" s="4">
        <v>1.0000000474970001E-3</v>
      </c>
      <c r="J61" s="4" t="b">
        <v>1</v>
      </c>
      <c r="K61" s="4" t="s">
        <v>192</v>
      </c>
      <c r="L61" s="4" t="str">
        <f>"agent_type:sfh,owner:25617,demand:"&amp;IFERROR(ROUND(MID(P61,FIND($P$1&amp;":",P61)+LEN($P$1)+2,FIND(" kWh",P61,FIND($P$1&amp;":",P61))-(FIND($P$1&amp;":",P61)+LEN($P$1)+2))/1000,3),"nan")&amp;",file:NaN,file_add:driving.csv,cos_phi:0.98,load_type:ev,capacity:0.085,consumption:0.018,charging_home:0.0072,charging_ac:0.011,charging_dc:0.150,efficiency:0.9,soc:0.8,v2g:False,v2h:False"</f>
        <v>agent_type:sfh,owner:25617,demand:8.398,file:NaN,file_add:driving.csv,cos_phi:0.98,load_type:ev,capacity:0.085,consumption:0.018,charging_home:0.0072,charging_ac:0.011,charging_dc:0.150,efficiency:0.9,soc:0.8,v2g:False,v2h:False</v>
      </c>
      <c r="P61" s="4" t="s">
        <v>233</v>
      </c>
    </row>
    <row r="62" spans="1:16" s="4" customFormat="1" hidden="1" x14ac:dyDescent="0.3">
      <c r="A62" s="3">
        <v>256120</v>
      </c>
      <c r="B62" s="4" t="s">
        <v>191</v>
      </c>
      <c r="C62" s="4">
        <v>20128</v>
      </c>
      <c r="D62" s="4">
        <v>6.4439997076989998E-3</v>
      </c>
      <c r="E62" s="4">
        <v>9.1822148533500004E-4</v>
      </c>
      <c r="F62" s="4">
        <v>0</v>
      </c>
      <c r="G62" s="4">
        <v>0</v>
      </c>
      <c r="I62" s="4">
        <v>1.0000000474970001E-3</v>
      </c>
      <c r="J62" s="4" t="b">
        <v>1</v>
      </c>
      <c r="K62" s="4" t="s">
        <v>192</v>
      </c>
      <c r="L62" s="4" t="str">
        <f>"agent_type:mfh,owner:20691,demand:"&amp;IFERROR(ROUND(MID(P62,FIND($P$1&amp;":",P62)+LEN($P$1)+2,FIND(" kWh",P62,FIND($P$1&amp;":",P62))-(FIND($P$1&amp;":",P62)+LEN($P$1)+2))/1000,3),"nan")&amp;",file:NaN,file_add:heat.csv,cos_phi:0.98,load_type:hp,storage:0.015,efficiency:0.98,soc:0.5"</f>
        <v>agent_type:mfh,owner:20691,demand:8.398,file:NaN,file_add:heat.csv,cos_phi:0.98,load_type:hp,storage:0.015,efficiency:0.98,soc:0.5</v>
      </c>
      <c r="P62" s="4" t="s">
        <v>233</v>
      </c>
    </row>
    <row r="63" spans="1:16" s="4" customFormat="1" hidden="1" x14ac:dyDescent="0.3">
      <c r="A63" s="3">
        <v>25621</v>
      </c>
      <c r="B63" s="4" t="s">
        <v>191</v>
      </c>
      <c r="C63" s="4">
        <v>17261</v>
      </c>
      <c r="D63" s="4">
        <v>6.4439997076989998E-3</v>
      </c>
      <c r="E63" s="4">
        <v>9.1822148533500004E-4</v>
      </c>
      <c r="F63" s="4">
        <v>0</v>
      </c>
      <c r="G63" s="4">
        <v>0</v>
      </c>
      <c r="I63" s="4">
        <v>1.0000000474970001E-3</v>
      </c>
      <c r="J63" s="4" t="b">
        <v>1</v>
      </c>
      <c r="K63" s="4" t="s">
        <v>192</v>
      </c>
      <c r="L63" s="4" t="str">
        <f>"agent_type:mfh,owner:20672,demand:"&amp;IFERROR(ROUND(MID(P63,FIND($P$1&amp;":",P63)+LEN($P$1)+2,FIND(" kWh",P63,FIND($P$1&amp;":",P63))-(FIND($P$1&amp;":",P63)+LEN($P$1)+2))/1000,3),"nan")&amp;",file:NaN,file_add:driving.csv,cos_phi:0.98,load_type:ev,capacity:0.085,consumption:0.018,charging_home:0.0072,charging_ac:0.011,charging_dc:0.150,efficiency:0.9,soc:0.8,v2g:False,v2h:False"</f>
        <v>agent_type:mfh,owner:20672,demand:8.398,file:NaN,file_add:driving.csv,cos_phi:0.98,load_type:ev,capacity:0.085,consumption:0.018,charging_home:0.0072,charging_ac:0.011,charging_dc:0.150,efficiency:0.9,soc:0.8,v2g:False,v2h:False</v>
      </c>
      <c r="P63" s="4" t="s">
        <v>233</v>
      </c>
    </row>
  </sheetData>
  <autoFilter ref="A1:P63" xr:uid="{00000000-0001-0000-0200-000000000000}">
    <filterColumn colId="11">
      <customFilters>
        <customFilter val="*industry*"/>
      </customFilters>
    </filterColumn>
  </autoFilter>
  <dataValidations disablePrompts="1" count="1">
    <dataValidation type="list" allowBlank="1" showInputMessage="1" showErrorMessage="1" sqref="P1" xr:uid="{9B8FDBBF-D89E-43E7-BB23-A02E8A9A915D}">
      <formula1>"2019,2020,2021"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tabSelected="1" workbookViewId="0">
      <selection activeCell="K20" sqref="K20"/>
    </sheetView>
  </sheetViews>
  <sheetFormatPr defaultRowHeight="14.4" x14ac:dyDescent="0.3"/>
  <cols>
    <col min="2" max="2" width="37.77734375" bestFit="1" customWidth="1"/>
    <col min="9" max="9" width="4.77734375" bestFit="1" customWidth="1"/>
    <col min="11" max="11" width="114.44140625" bestFit="1" customWidth="1"/>
  </cols>
  <sheetData>
    <row r="1" spans="1:14" x14ac:dyDescent="0.3">
      <c r="B1" s="1" t="s">
        <v>2</v>
      </c>
      <c r="C1" s="1" t="s">
        <v>128</v>
      </c>
      <c r="D1" s="1" t="s">
        <v>129</v>
      </c>
      <c r="E1" s="1" t="s">
        <v>130</v>
      </c>
      <c r="F1" s="1" t="s">
        <v>4</v>
      </c>
      <c r="G1" s="1" t="s">
        <v>133</v>
      </c>
      <c r="H1" s="1" t="s">
        <v>10</v>
      </c>
      <c r="I1" s="1" t="s">
        <v>8</v>
      </c>
      <c r="J1" s="1" t="s">
        <v>234</v>
      </c>
      <c r="K1" s="1" t="s">
        <v>11</v>
      </c>
      <c r="L1" s="1" t="s">
        <v>14</v>
      </c>
      <c r="M1" s="1" t="s">
        <v>15</v>
      </c>
      <c r="N1" s="1" t="s">
        <v>16</v>
      </c>
    </row>
    <row r="2" spans="1:14" x14ac:dyDescent="0.3">
      <c r="A2" s="1">
        <v>86</v>
      </c>
      <c r="B2" t="s">
        <v>235</v>
      </c>
      <c r="C2">
        <v>16503</v>
      </c>
      <c r="D2">
        <v>1.0199999436735999E-2</v>
      </c>
      <c r="E2">
        <v>0</v>
      </c>
      <c r="F2">
        <v>1</v>
      </c>
      <c r="G2">
        <v>1.0000000474970001E-3</v>
      </c>
      <c r="H2" t="b">
        <v>1</v>
      </c>
      <c r="J2" t="b">
        <v>1</v>
      </c>
      <c r="K2" t="str">
        <f>"plant_type:pv,owner:20689,power:"&amp;ROUND($D2,4)&amp;",file:NaN,file_add:NaN,cos_phi:0.99,orientation:1,angle:35"</f>
        <v>plant_type:pv,owner:20689,power:0.0102,file:NaN,file_add:NaN,cos_phi:0.99,orientation:1,angle:35</v>
      </c>
    </row>
    <row r="3" spans="1:14" x14ac:dyDescent="0.3">
      <c r="A3" s="1">
        <v>130</v>
      </c>
      <c r="B3" t="s">
        <v>236</v>
      </c>
      <c r="C3">
        <v>13846</v>
      </c>
      <c r="D3">
        <v>5.4999999701980003E-3</v>
      </c>
      <c r="E3">
        <v>0</v>
      </c>
      <c r="F3">
        <v>1</v>
      </c>
      <c r="G3">
        <v>1.0000000474970001E-3</v>
      </c>
      <c r="H3" t="b">
        <v>1</v>
      </c>
      <c r="J3" t="b">
        <v>1</v>
      </c>
      <c r="K3" t="str">
        <f>"plant_type:pv,owner:20688,power:"&amp;ROUND($D3,4)&amp;",file:NaN,file_add:NaN,cos_phi:0.99,orientation:10,angle:75"</f>
        <v>plant_type:pv,owner:20688,power:0.0055,file:NaN,file_add:NaN,cos_phi:0.99,orientation:10,angle:75</v>
      </c>
    </row>
    <row r="4" spans="1:14" x14ac:dyDescent="0.3">
      <c r="A4" s="1">
        <v>232</v>
      </c>
      <c r="B4" t="s">
        <v>237</v>
      </c>
      <c r="C4">
        <v>17221</v>
      </c>
      <c r="D4">
        <v>1.2159999459982E-2</v>
      </c>
      <c r="E4">
        <v>0</v>
      </c>
      <c r="F4">
        <v>1</v>
      </c>
      <c r="G4">
        <v>1.0000000474970001E-3</v>
      </c>
      <c r="H4" t="b">
        <v>1</v>
      </c>
      <c r="J4" t="b">
        <v>1</v>
      </c>
      <c r="K4" t="str">
        <f>"plant_type:pv,owner:20640,power:"&amp;ROUND($D4,4)&amp;",file:NaN,file_add:NaN,cos_phi:0.99,orientation:15,angle:40"</f>
        <v>plant_type:pv,owner:20640,power:0.0122,file:NaN,file_add:NaN,cos_phi:0.99,orientation:15,angle:40</v>
      </c>
    </row>
    <row r="5" spans="1:14" x14ac:dyDescent="0.3">
      <c r="A5" s="1">
        <v>281</v>
      </c>
      <c r="B5" t="s">
        <v>238</v>
      </c>
      <c r="C5">
        <v>16503</v>
      </c>
      <c r="D5">
        <v>2.5000000372528999E-2</v>
      </c>
      <c r="E5">
        <v>0</v>
      </c>
      <c r="F5">
        <v>1</v>
      </c>
      <c r="G5">
        <v>1.0000000474970001E-3</v>
      </c>
      <c r="H5" t="b">
        <v>1</v>
      </c>
      <c r="J5" t="b">
        <v>1</v>
      </c>
      <c r="K5" t="str">
        <f>"plant_type:pv,owner:20690,power:"&amp;ROUND($D5,4)&amp;",file:NaN,file_add:NaN,cos_phi:0.99,orientation:-1,angle:5"</f>
        <v>plant_type:pv,owner:20690,power:0.025,file:NaN,file_add:NaN,cos_phi:0.99,orientation:-1,angle:5</v>
      </c>
    </row>
    <row r="6" spans="1:14" x14ac:dyDescent="0.3">
      <c r="A6" s="1">
        <v>484</v>
      </c>
      <c r="B6" t="s">
        <v>239</v>
      </c>
      <c r="C6">
        <v>16517</v>
      </c>
      <c r="D6">
        <v>0.15999999642372101</v>
      </c>
      <c r="E6">
        <v>0</v>
      </c>
      <c r="F6">
        <v>1</v>
      </c>
      <c r="G6">
        <v>1.0000000474970001E-3</v>
      </c>
      <c r="H6" t="b">
        <v>1</v>
      </c>
      <c r="J6" t="b">
        <v>1</v>
      </c>
      <c r="K6" t="str">
        <f>"plant_type:pv,owner:25007,power:"&amp;ROUND($D6,4)&amp;",file:NaN,file_add:NaN,cos_phi:0.99,orientation:-30,angle:25"</f>
        <v>plant_type:pv,owner:25007,power:0.16,file:NaN,file_add:NaN,cos_phi:0.99,orientation:-30,angle:25</v>
      </c>
    </row>
    <row r="7" spans="1:14" x14ac:dyDescent="0.3">
      <c r="A7" s="1">
        <v>494</v>
      </c>
      <c r="B7" t="s">
        <v>240</v>
      </c>
      <c r="C7">
        <v>19889</v>
      </c>
      <c r="D7">
        <v>2.9799999669193999E-2</v>
      </c>
      <c r="E7">
        <v>0</v>
      </c>
      <c r="F7">
        <v>1</v>
      </c>
      <c r="G7">
        <v>1.0000000474970001E-3</v>
      </c>
      <c r="H7" t="b">
        <v>1</v>
      </c>
      <c r="J7" t="b">
        <v>1</v>
      </c>
      <c r="K7" t="str">
        <f>"plant_type:pv,owner:20683,power:"&amp;ROUND($D7,4)&amp;",file:NaN,file_add:NaN,cos_phi:0.99,orientation:-5,angle:32"</f>
        <v>plant_type:pv,owner:20683,power:0.0298,file:NaN,file_add:NaN,cos_phi:0.99,orientation:-5,angle:32</v>
      </c>
    </row>
    <row r="8" spans="1:14" x14ac:dyDescent="0.3">
      <c r="A8" s="1">
        <v>568</v>
      </c>
      <c r="B8" t="s">
        <v>241</v>
      </c>
      <c r="C8">
        <v>20267</v>
      </c>
      <c r="D8">
        <v>8.9999996125699998E-3</v>
      </c>
      <c r="E8">
        <v>0</v>
      </c>
      <c r="F8">
        <v>1</v>
      </c>
      <c r="G8">
        <v>1.0000000474970001E-3</v>
      </c>
      <c r="H8" t="b">
        <v>1</v>
      </c>
      <c r="J8" t="b">
        <v>1</v>
      </c>
      <c r="K8" t="str">
        <f>"plant_type:pv,owner:20664,power:"&amp;ROUND($D8,4)&amp;",file:NaN,file_add:NaN,cos_phi:0.99,orientation:11,angle:33"</f>
        <v>plant_type:pv,owner:20664,power:0.009,file:NaN,file_add:NaN,cos_phi:0.99,orientation:11,angle:33</v>
      </c>
    </row>
    <row r="9" spans="1:14" s="4" customFormat="1" x14ac:dyDescent="0.3">
      <c r="A9" s="3">
        <v>485</v>
      </c>
      <c r="B9" s="4" t="s">
        <v>239</v>
      </c>
      <c r="C9" s="4">
        <v>16517</v>
      </c>
      <c r="D9" s="4">
        <v>0.15999999642372101</v>
      </c>
      <c r="E9" s="4">
        <v>0</v>
      </c>
      <c r="F9" s="4">
        <v>1</v>
      </c>
      <c r="G9" s="4">
        <v>1.0000000474970001E-3</v>
      </c>
      <c r="H9" s="4" t="b">
        <v>1</v>
      </c>
      <c r="J9" s="4" t="b">
        <v>1</v>
      </c>
      <c r="K9" s="4" t="str">
        <f>"plant_type:battery,owner:25007,power:"&amp;ROUND($D9,4)&amp;",file:NaN,file_add:NaN,cos_phi:0.99,capacity:"&amp;ROUND($D9*1.2,4)&amp;",efficiency:0.95,soc:0.5,g2b:False,b2g:False"</f>
        <v>plant_type:battery,owner:25007,power:0.16,file:NaN,file_add:NaN,cos_phi:0.99,capacity:0.192,efficiency:0.95,soc:0.5,g2b:False,b2g:False</v>
      </c>
    </row>
    <row r="10" spans="1:14" s="4" customFormat="1" x14ac:dyDescent="0.3">
      <c r="A10" s="3">
        <v>495</v>
      </c>
      <c r="B10" s="4" t="s">
        <v>240</v>
      </c>
      <c r="C10" s="4">
        <v>19889</v>
      </c>
      <c r="D10" s="4">
        <v>2.9799999669193999E-2</v>
      </c>
      <c r="E10" s="4">
        <v>0</v>
      </c>
      <c r="F10" s="4">
        <v>1</v>
      </c>
      <c r="G10" s="4">
        <v>1.0000000474970001E-3</v>
      </c>
      <c r="H10" s="4" t="b">
        <v>1</v>
      </c>
      <c r="J10" s="4" t="b">
        <v>1</v>
      </c>
      <c r="K10" s="4" t="str">
        <f>"plant_type:wind,owner:20683,power:"&amp;ROUND($D10,4)&amp;",file:NaN,file_add:NaN,height:30"</f>
        <v>plant_type:wind,owner:20683,power:0.0298,file:NaN,file_add:NaN,height:30</v>
      </c>
    </row>
    <row r="11" spans="1:14" s="4" customFormat="1" x14ac:dyDescent="0.3">
      <c r="A11" s="3">
        <v>496</v>
      </c>
      <c r="B11" s="4" t="s">
        <v>240</v>
      </c>
      <c r="C11" s="4">
        <v>19889</v>
      </c>
      <c r="D11" s="4">
        <v>2.9799999669193999E-2</v>
      </c>
      <c r="E11" s="4">
        <v>0</v>
      </c>
      <c r="F11" s="4">
        <v>1</v>
      </c>
      <c r="G11" s="4">
        <v>1.0000000474970001E-3</v>
      </c>
      <c r="H11" s="4" t="b">
        <v>1</v>
      </c>
      <c r="J11" s="4" t="b">
        <v>1</v>
      </c>
      <c r="K11" s="4" t="str">
        <f>"plant_type:fixed_gen,owner:20683,power:"&amp;ROUND($D11,4)&amp;",file:NaN,file_add:NaN"</f>
        <v>plant_type:fixed_gen,owner:20683,power:0.0298,file:NaN,file_add:NaN</v>
      </c>
    </row>
    <row r="12" spans="1:14" s="4" customFormat="1" x14ac:dyDescent="0.3">
      <c r="A12" s="3">
        <v>497</v>
      </c>
      <c r="B12" s="4" t="s">
        <v>240</v>
      </c>
      <c r="C12" s="4">
        <v>19889</v>
      </c>
      <c r="D12" s="4">
        <v>0.15999999642372101</v>
      </c>
      <c r="E12" s="4">
        <v>0</v>
      </c>
      <c r="F12" s="4">
        <v>1</v>
      </c>
      <c r="G12" s="4">
        <v>1.0000000474970001E-3</v>
      </c>
      <c r="H12" s="4" t="b">
        <v>1</v>
      </c>
      <c r="J12" s="4" t="b">
        <v>1</v>
      </c>
      <c r="K12" s="4" t="str">
        <f>"plant_type:battery,owner:20683,power:"&amp;ROUND($D12,4)&amp;",file:NaN,file_add:NaN,cos_phi:0.99,capacity:"&amp;ROUND($D12*1.2,4)&amp;",efficiency:0.95,soc:0.5,g2b:False,b2g:False"</f>
        <v>plant_type:battery,owner:20683,power:0.16,file:NaN,file_add:NaN,cos_phi:0.99,capacity:0.192,efficiency:0.95,soc:0.5,g2b:False,b2g:False</v>
      </c>
    </row>
    <row r="13" spans="1:14" s="4" customFormat="1" x14ac:dyDescent="0.3">
      <c r="A13" s="3">
        <v>233</v>
      </c>
      <c r="B13" s="4" t="s">
        <v>237</v>
      </c>
      <c r="C13" s="4">
        <v>17221</v>
      </c>
      <c r="D13" s="4">
        <v>1.2159999459982E-2</v>
      </c>
      <c r="E13" s="4">
        <v>0</v>
      </c>
      <c r="F13" s="4">
        <v>1</v>
      </c>
      <c r="G13" s="4">
        <v>1.0000000474970001E-3</v>
      </c>
      <c r="H13" s="4" t="b">
        <v>1</v>
      </c>
      <c r="J13" s="4" t="b">
        <v>1</v>
      </c>
      <c r="K13" s="4" t="str">
        <f>"plant_type:fixed_gen,owner:20640,power:"&amp;ROUND($D13,4)&amp;",file:NaN,file_add:NaN,cos_phi:0.99"</f>
        <v>plant_type:fixed_gen,owner:20640,power:0.0122,file:NaN,file_add:NaN,cos_phi:0.99</v>
      </c>
    </row>
    <row r="14" spans="1:14" s="4" customFormat="1" x14ac:dyDescent="0.3">
      <c r="A14" s="3">
        <v>234</v>
      </c>
      <c r="B14" s="4" t="s">
        <v>237</v>
      </c>
      <c r="C14" s="4">
        <v>17221</v>
      </c>
      <c r="D14" s="4">
        <v>1.2159999459982E-2</v>
      </c>
      <c r="E14" s="4">
        <v>0</v>
      </c>
      <c r="F14" s="4">
        <v>1</v>
      </c>
      <c r="G14" s="4">
        <v>1.0000000474970001E-3</v>
      </c>
      <c r="H14" s="4" t="b">
        <v>1</v>
      </c>
      <c r="J14" s="4" t="b">
        <v>1</v>
      </c>
      <c r="K14" s="4" t="str">
        <f>"plant_type:wind,owner:20640,power:"&amp;ROUND($D14,4)&amp;",file:NaN,file_add:NaN,cos_phi:0.99,height:30"</f>
        <v>plant_type:wind,owner:20640,power:0.0122,file:NaN,file_add:NaN,cos_phi:0.99,height:30</v>
      </c>
    </row>
    <row r="15" spans="1:14" s="4" customFormat="1" x14ac:dyDescent="0.3">
      <c r="A15" s="3">
        <v>236</v>
      </c>
      <c r="B15" s="4" t="s">
        <v>240</v>
      </c>
      <c r="C15" s="4">
        <v>17221</v>
      </c>
      <c r="D15" s="4">
        <v>0.15999999642372101</v>
      </c>
      <c r="E15" s="4">
        <v>0</v>
      </c>
      <c r="F15" s="4">
        <v>1</v>
      </c>
      <c r="G15" s="4">
        <v>1.0000000474970001E-3</v>
      </c>
      <c r="H15" s="4" t="b">
        <v>1</v>
      </c>
      <c r="J15" s="4" t="b">
        <v>1</v>
      </c>
      <c r="K15" s="4" t="str">
        <f>"plant_type:battery,owner:20640,power:"&amp;ROUND($D15,4)&amp;",file:NaN,file_add:NaN,cos_phi:0.99,capacity:"&amp;ROUND($D15*1.2,4)&amp;",efficiency:0.95,soc:0.5,g2b:False,b2g:False"</f>
        <v>plant_type:battery,owner:20640,power:0.16,file:NaN,file_add:NaN,cos_phi:0.99,capacity:0.192,efficiency:0.95,soc:0.5,g2b:False,b2g:False</v>
      </c>
    </row>
    <row r="16" spans="1:14" s="4" customFormat="1" x14ac:dyDescent="0.3">
      <c r="A16" s="3">
        <v>1000</v>
      </c>
      <c r="B16" s="4" t="s">
        <v>237</v>
      </c>
      <c r="C16" s="4">
        <v>13014</v>
      </c>
      <c r="D16" s="4">
        <v>1.2159999459982E-2</v>
      </c>
      <c r="E16" s="4">
        <v>0</v>
      </c>
      <c r="F16" s="4">
        <v>1</v>
      </c>
      <c r="G16" s="4">
        <v>1.0000000474970001E-3</v>
      </c>
      <c r="H16" s="4" t="b">
        <v>1</v>
      </c>
      <c r="J16" s="4" t="b">
        <v>1</v>
      </c>
      <c r="K16" s="4" t="str">
        <f>"plant_type:fixed_gen,owner:20644,power:"&amp;ROUND($D16,4)&amp;",file:NaN,file_add:NaN,cos_phi:0.99"</f>
        <v>plant_type:fixed_gen,owner:20644,power:0.0122,file:NaN,file_add:NaN,cos_phi:0.99</v>
      </c>
    </row>
    <row r="17" spans="1:11" s="4" customFormat="1" x14ac:dyDescent="0.3">
      <c r="A17" s="3">
        <v>1001</v>
      </c>
      <c r="B17" s="4" t="s">
        <v>237</v>
      </c>
      <c r="C17" s="4">
        <v>13014</v>
      </c>
      <c r="D17" s="4">
        <v>1.2159999459982E-2</v>
      </c>
      <c r="E17" s="4">
        <v>0</v>
      </c>
      <c r="F17" s="4">
        <v>1</v>
      </c>
      <c r="G17" s="4">
        <v>1.0000000474970001E-3</v>
      </c>
      <c r="H17" s="4" t="b">
        <v>1</v>
      </c>
      <c r="J17" s="4" t="b">
        <v>1</v>
      </c>
      <c r="K17" s="4" t="str">
        <f>"plant_type:wind,owner:20644,power:"&amp;ROUND($D17,4)&amp;",file:NaN,file_add:NaN,cos_phi:0.99,height:30"</f>
        <v>plant_type:wind,owner:20644,power:0.0122,file:NaN,file_add:NaN,cos_phi:0.99,height:30</v>
      </c>
    </row>
    <row r="18" spans="1:11" s="4" customFormat="1" x14ac:dyDescent="0.3">
      <c r="A18" s="3">
        <v>1002</v>
      </c>
      <c r="B18" s="4" t="s">
        <v>240</v>
      </c>
      <c r="C18" s="4">
        <v>13014</v>
      </c>
      <c r="D18" s="4">
        <v>0.15999999642372101</v>
      </c>
      <c r="E18" s="4">
        <v>0</v>
      </c>
      <c r="F18" s="4">
        <v>1</v>
      </c>
      <c r="G18" s="4">
        <v>1.0000000474970001E-3</v>
      </c>
      <c r="H18" s="4" t="b">
        <v>1</v>
      </c>
      <c r="J18" s="4" t="b">
        <v>1</v>
      </c>
      <c r="K18" s="4" t="str">
        <f>"plant_type:battery,owner:20644,power:"&amp;ROUND($D18,4)&amp;",file:NaN,file_add:NaN,cos_phi:0.99,capacity:"&amp;ROUND($D18*1.2,4)&amp;",efficiency:0.95,soc:0.5,g2b:False,b2g:False"</f>
        <v>plant_type:battery,owner:20644,power:0.16,file:NaN,file_add:NaN,cos_phi:0.99,capacity:0.192,efficiency:0.95,soc:0.5,g2b:False,b2g:False</v>
      </c>
    </row>
    <row r="19" spans="1:11" s="4" customFormat="1" x14ac:dyDescent="0.3">
      <c r="A19" s="3">
        <v>1003</v>
      </c>
      <c r="B19" s="4" t="s">
        <v>241</v>
      </c>
      <c r="C19" s="4">
        <v>13014</v>
      </c>
      <c r="D19" s="4">
        <v>8.9999996125699998E-3</v>
      </c>
      <c r="E19" s="4">
        <v>0</v>
      </c>
      <c r="F19" s="4">
        <v>1</v>
      </c>
      <c r="G19" s="4">
        <v>1.0000000474970001E-3</v>
      </c>
      <c r="H19" s="4" t="b">
        <v>1</v>
      </c>
      <c r="J19" s="4" t="b">
        <v>1</v>
      </c>
      <c r="K19" s="4" t="str">
        <f>"plant_type:pv,owner:20644,power:"&amp;ROUND($D19,4)&amp;",file:NaN,file_add:NaN,cos_phi:0.99,orientation:11,angle:33"</f>
        <v>plant_type:pv,owner:20644,power:0.009,file:NaN,file_add:NaN,cos_phi:0.99,orientation:11,angle:33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defaultRowHeight="14.4" x14ac:dyDescent="0.3"/>
  <sheetData>
    <row r="1" spans="1:8" x14ac:dyDescent="0.3">
      <c r="B1" s="1" t="s">
        <v>128</v>
      </c>
      <c r="C1" s="1" t="s">
        <v>242</v>
      </c>
      <c r="D1" s="1" t="s">
        <v>243</v>
      </c>
      <c r="E1" s="1" t="s">
        <v>8</v>
      </c>
      <c r="F1" s="1" t="s">
        <v>244</v>
      </c>
      <c r="G1" s="1" t="s">
        <v>2</v>
      </c>
      <c r="H1" s="1" t="s">
        <v>245</v>
      </c>
    </row>
    <row r="2" spans="1:8" x14ac:dyDescent="0.3">
      <c r="A2" s="1">
        <v>106</v>
      </c>
      <c r="B2">
        <v>21623</v>
      </c>
      <c r="C2">
        <v>23153</v>
      </c>
      <c r="D2" t="s">
        <v>246</v>
      </c>
      <c r="E2" t="s">
        <v>247</v>
      </c>
      <c r="F2" t="b">
        <v>1</v>
      </c>
      <c r="H2">
        <v>0</v>
      </c>
    </row>
    <row r="3" spans="1:8" x14ac:dyDescent="0.3">
      <c r="A3" s="1">
        <v>107</v>
      </c>
      <c r="B3">
        <v>21767</v>
      </c>
      <c r="C3">
        <v>23157</v>
      </c>
      <c r="D3" t="s">
        <v>246</v>
      </c>
      <c r="E3" t="s">
        <v>247</v>
      </c>
      <c r="F3" t="b">
        <v>0</v>
      </c>
      <c r="H3">
        <v>0</v>
      </c>
    </row>
    <row r="4" spans="1:8" x14ac:dyDescent="0.3">
      <c r="A4" s="1">
        <v>382</v>
      </c>
      <c r="B4">
        <v>21943</v>
      </c>
      <c r="C4">
        <v>24730</v>
      </c>
      <c r="D4" t="s">
        <v>246</v>
      </c>
      <c r="E4" t="s">
        <v>247</v>
      </c>
      <c r="F4" t="b">
        <v>1</v>
      </c>
      <c r="H4">
        <v>0</v>
      </c>
    </row>
    <row r="5" spans="1:8" x14ac:dyDescent="0.3">
      <c r="A5" s="1">
        <v>383</v>
      </c>
      <c r="B5">
        <v>21623</v>
      </c>
      <c r="C5">
        <v>24734</v>
      </c>
      <c r="D5" t="s">
        <v>246</v>
      </c>
      <c r="E5" t="s">
        <v>247</v>
      </c>
      <c r="F5" t="b">
        <v>0</v>
      </c>
      <c r="H5">
        <v>0</v>
      </c>
    </row>
    <row r="6" spans="1:8" x14ac:dyDescent="0.3">
      <c r="A6" s="1">
        <v>626</v>
      </c>
      <c r="B6">
        <v>21767</v>
      </c>
      <c r="C6">
        <v>26156</v>
      </c>
      <c r="D6" t="s">
        <v>246</v>
      </c>
      <c r="E6" t="s">
        <v>247</v>
      </c>
      <c r="F6" t="b">
        <v>1</v>
      </c>
      <c r="H6">
        <v>0</v>
      </c>
    </row>
    <row r="7" spans="1:8" x14ac:dyDescent="0.3">
      <c r="A7" s="1">
        <v>627</v>
      </c>
      <c r="B7">
        <v>21610</v>
      </c>
      <c r="C7">
        <v>26160</v>
      </c>
      <c r="D7" t="s">
        <v>246</v>
      </c>
      <c r="E7" t="s">
        <v>247</v>
      </c>
      <c r="F7" t="b">
        <v>1</v>
      </c>
      <c r="H7">
        <v>0</v>
      </c>
    </row>
    <row r="8" spans="1:8" x14ac:dyDescent="0.3">
      <c r="A8" s="1">
        <v>1140</v>
      </c>
      <c r="B8">
        <v>21623</v>
      </c>
      <c r="C8">
        <v>28944</v>
      </c>
      <c r="D8" t="s">
        <v>246</v>
      </c>
      <c r="E8" t="s">
        <v>247</v>
      </c>
      <c r="F8" t="b">
        <v>1</v>
      </c>
      <c r="H8">
        <v>0</v>
      </c>
    </row>
    <row r="9" spans="1:8" x14ac:dyDescent="0.3">
      <c r="A9" s="1">
        <v>1153</v>
      </c>
      <c r="B9">
        <v>21623</v>
      </c>
      <c r="C9">
        <v>29067</v>
      </c>
      <c r="D9" t="s">
        <v>246</v>
      </c>
      <c r="E9" t="s">
        <v>247</v>
      </c>
      <c r="F9" t="b">
        <v>1</v>
      </c>
      <c r="H9">
        <v>0</v>
      </c>
    </row>
    <row r="10" spans="1:8" x14ac:dyDescent="0.3">
      <c r="A10" s="1">
        <v>1154</v>
      </c>
      <c r="B10">
        <v>21767</v>
      </c>
      <c r="C10">
        <v>29074</v>
      </c>
      <c r="D10" t="s">
        <v>246</v>
      </c>
      <c r="E10" t="s">
        <v>247</v>
      </c>
      <c r="F10" t="b">
        <v>1</v>
      </c>
      <c r="H10">
        <v>0</v>
      </c>
    </row>
    <row r="11" spans="1:8" x14ac:dyDescent="0.3">
      <c r="A11" s="1">
        <v>1602</v>
      </c>
      <c r="B11">
        <v>21943</v>
      </c>
      <c r="C11">
        <v>31357</v>
      </c>
      <c r="D11" t="s">
        <v>246</v>
      </c>
      <c r="E11" t="s">
        <v>247</v>
      </c>
      <c r="F11" t="b">
        <v>1</v>
      </c>
      <c r="H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/>
  </sheetViews>
  <sheetFormatPr defaultRowHeight="14.4" x14ac:dyDescent="0.3"/>
  <sheetData>
    <row r="1" spans="1:16" x14ac:dyDescent="0.3">
      <c r="B1" s="1" t="s">
        <v>2</v>
      </c>
      <c r="C1" s="1" t="s">
        <v>128</v>
      </c>
      <c r="D1" s="1" t="s">
        <v>248</v>
      </c>
      <c r="E1" s="1" t="s">
        <v>249</v>
      </c>
      <c r="F1" s="1" t="s">
        <v>250</v>
      </c>
      <c r="G1" s="1" t="s">
        <v>10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11</v>
      </c>
    </row>
    <row r="2" spans="1:16" x14ac:dyDescent="0.3">
      <c r="A2" s="1">
        <v>0</v>
      </c>
      <c r="B2" t="s">
        <v>259</v>
      </c>
      <c r="C2">
        <v>22165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2"/>
  <sheetViews>
    <sheetView workbookViewId="0"/>
  </sheetViews>
  <sheetFormatPr defaultRowHeight="14.4" x14ac:dyDescent="0.3"/>
  <sheetData>
    <row r="1" spans="1:24" x14ac:dyDescent="0.3">
      <c r="B1" s="1" t="s">
        <v>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8</v>
      </c>
      <c r="O1" s="1" t="s">
        <v>10</v>
      </c>
      <c r="P1" s="1" t="s">
        <v>271</v>
      </c>
      <c r="Q1" s="1" t="s">
        <v>272</v>
      </c>
      <c r="R1" s="1" t="s">
        <v>273</v>
      </c>
      <c r="S1" s="1" t="s">
        <v>274</v>
      </c>
      <c r="T1" s="1" t="s">
        <v>275</v>
      </c>
      <c r="U1" s="1" t="s">
        <v>11</v>
      </c>
      <c r="V1" s="1" t="s">
        <v>276</v>
      </c>
      <c r="W1" s="1" t="s">
        <v>13</v>
      </c>
      <c r="X1" s="1" t="s">
        <v>277</v>
      </c>
    </row>
    <row r="2" spans="1:24" x14ac:dyDescent="0.3">
      <c r="A2" s="1">
        <v>13166</v>
      </c>
      <c r="B2" t="s">
        <v>278</v>
      </c>
      <c r="C2" t="s">
        <v>359</v>
      </c>
      <c r="D2">
        <v>22836</v>
      </c>
      <c r="E2">
        <v>22837</v>
      </c>
      <c r="F2">
        <v>1.2000000104308E-2</v>
      </c>
      <c r="G2">
        <v>0.64099997282028198</v>
      </c>
      <c r="H2">
        <v>8.4822997450828996E-2</v>
      </c>
      <c r="I2">
        <v>0</v>
      </c>
      <c r="J2">
        <v>0</v>
      </c>
      <c r="K2">
        <v>0.143999993801117</v>
      </c>
      <c r="L2">
        <v>1</v>
      </c>
      <c r="M2">
        <v>1</v>
      </c>
      <c r="N2" t="s">
        <v>371</v>
      </c>
      <c r="O2" t="b">
        <v>1</v>
      </c>
      <c r="P2">
        <v>2.5639998912811279</v>
      </c>
      <c r="Q2">
        <v>0.33929198980331399</v>
      </c>
      <c r="R2">
        <v>0</v>
      </c>
      <c r="S2">
        <v>0</v>
      </c>
      <c r="T2">
        <v>70</v>
      </c>
      <c r="V2">
        <v>13166</v>
      </c>
      <c r="W2" t="s">
        <v>98</v>
      </c>
      <c r="X2">
        <v>0</v>
      </c>
    </row>
    <row r="3" spans="1:24" x14ac:dyDescent="0.3">
      <c r="A3" s="1">
        <v>13407</v>
      </c>
      <c r="B3" t="s">
        <v>279</v>
      </c>
      <c r="C3" t="s">
        <v>360</v>
      </c>
      <c r="D3">
        <v>23081</v>
      </c>
      <c r="E3">
        <v>13888</v>
      </c>
      <c r="F3">
        <v>0.101000003516674</v>
      </c>
      <c r="G3">
        <v>0.524028420448303</v>
      </c>
      <c r="H3">
        <v>8.5137158632277998E-2</v>
      </c>
      <c r="I3">
        <v>0</v>
      </c>
      <c r="J3">
        <v>0</v>
      </c>
      <c r="K3">
        <v>0.15600000321865101</v>
      </c>
      <c r="L3">
        <v>1</v>
      </c>
      <c r="M3">
        <v>1</v>
      </c>
      <c r="N3" t="s">
        <v>371</v>
      </c>
      <c r="O3" t="b">
        <v>1</v>
      </c>
      <c r="P3">
        <v>2.096113920211792</v>
      </c>
      <c r="Q3">
        <v>0.34054860472679099</v>
      </c>
      <c r="R3">
        <v>0</v>
      </c>
      <c r="S3">
        <v>3.9300001226369998E-3</v>
      </c>
      <c r="T3">
        <v>70</v>
      </c>
      <c r="V3">
        <v>13407</v>
      </c>
      <c r="W3" t="s">
        <v>98</v>
      </c>
      <c r="X3">
        <v>0</v>
      </c>
    </row>
    <row r="4" spans="1:24" x14ac:dyDescent="0.3">
      <c r="A4" s="1">
        <v>13458</v>
      </c>
      <c r="B4" t="s">
        <v>280</v>
      </c>
      <c r="C4" t="s">
        <v>359</v>
      </c>
      <c r="D4">
        <v>23128</v>
      </c>
      <c r="E4">
        <v>23129</v>
      </c>
      <c r="F4">
        <v>1.7000000923872001E-2</v>
      </c>
      <c r="G4">
        <v>0.64099997282028198</v>
      </c>
      <c r="H4">
        <v>8.4822997450828996E-2</v>
      </c>
      <c r="I4">
        <v>0</v>
      </c>
      <c r="J4">
        <v>0</v>
      </c>
      <c r="K4">
        <v>0.143999993801117</v>
      </c>
      <c r="L4">
        <v>1</v>
      </c>
      <c r="M4">
        <v>1</v>
      </c>
      <c r="N4" t="s">
        <v>371</v>
      </c>
      <c r="O4" t="b">
        <v>1</v>
      </c>
      <c r="P4">
        <v>2.5639998912811279</v>
      </c>
      <c r="Q4">
        <v>0.33929198980331399</v>
      </c>
      <c r="R4">
        <v>0</v>
      </c>
      <c r="S4">
        <v>0</v>
      </c>
      <c r="T4">
        <v>70</v>
      </c>
      <c r="V4">
        <v>13458</v>
      </c>
      <c r="W4" t="s">
        <v>98</v>
      </c>
      <c r="X4">
        <v>0</v>
      </c>
    </row>
    <row r="5" spans="1:24" x14ac:dyDescent="0.3">
      <c r="A5" s="1">
        <v>13585</v>
      </c>
      <c r="B5" t="s">
        <v>281</v>
      </c>
      <c r="C5" t="s">
        <v>360</v>
      </c>
      <c r="D5">
        <v>23256</v>
      </c>
      <c r="E5">
        <v>20588</v>
      </c>
      <c r="F5">
        <v>1.7000000923872001E-2</v>
      </c>
      <c r="G5">
        <v>0.524028420448303</v>
      </c>
      <c r="H5">
        <v>8.5137158632277998E-2</v>
      </c>
      <c r="I5">
        <v>0</v>
      </c>
      <c r="J5">
        <v>0</v>
      </c>
      <c r="K5">
        <v>0.15600000321865101</v>
      </c>
      <c r="L5">
        <v>1</v>
      </c>
      <c r="M5">
        <v>1</v>
      </c>
      <c r="N5" t="s">
        <v>371</v>
      </c>
      <c r="O5" t="b">
        <v>1</v>
      </c>
      <c r="P5">
        <v>2.096113920211792</v>
      </c>
      <c r="Q5">
        <v>0.34054860472679099</v>
      </c>
      <c r="R5">
        <v>0</v>
      </c>
      <c r="S5">
        <v>3.9300001226369998E-3</v>
      </c>
      <c r="T5">
        <v>70</v>
      </c>
      <c r="V5">
        <v>13585</v>
      </c>
      <c r="W5" t="s">
        <v>98</v>
      </c>
      <c r="X5">
        <v>0</v>
      </c>
    </row>
    <row r="6" spans="1:24" x14ac:dyDescent="0.3">
      <c r="A6" s="1">
        <v>13798</v>
      </c>
      <c r="B6" t="s">
        <v>282</v>
      </c>
      <c r="C6" t="s">
        <v>359</v>
      </c>
      <c r="D6">
        <v>23463</v>
      </c>
      <c r="E6">
        <v>21623</v>
      </c>
      <c r="F6">
        <v>2.7000000700354999E-2</v>
      </c>
      <c r="G6">
        <v>0.64099997282028198</v>
      </c>
      <c r="H6">
        <v>8.4822997450828996E-2</v>
      </c>
      <c r="I6">
        <v>0</v>
      </c>
      <c r="J6">
        <v>0</v>
      </c>
      <c r="K6">
        <v>0.143999993801117</v>
      </c>
      <c r="L6">
        <v>1</v>
      </c>
      <c r="M6">
        <v>1</v>
      </c>
      <c r="N6" t="s">
        <v>371</v>
      </c>
      <c r="O6" t="b">
        <v>1</v>
      </c>
      <c r="P6">
        <v>2.5639998912811279</v>
      </c>
      <c r="Q6">
        <v>0.33929198980331399</v>
      </c>
      <c r="R6">
        <v>0</v>
      </c>
      <c r="S6">
        <v>0</v>
      </c>
      <c r="T6">
        <v>70</v>
      </c>
      <c r="V6">
        <v>13798</v>
      </c>
      <c r="W6" t="s">
        <v>98</v>
      </c>
      <c r="X6">
        <v>0</v>
      </c>
    </row>
    <row r="7" spans="1:24" x14ac:dyDescent="0.3">
      <c r="A7" s="1">
        <v>14093</v>
      </c>
      <c r="B7" t="s">
        <v>283</v>
      </c>
      <c r="C7" t="s">
        <v>359</v>
      </c>
      <c r="D7">
        <v>23763</v>
      </c>
      <c r="E7">
        <v>23764</v>
      </c>
      <c r="F7">
        <v>7.6999999582767001E-2</v>
      </c>
      <c r="G7">
        <v>0.64099997282028198</v>
      </c>
      <c r="H7">
        <v>8.4822997450828996E-2</v>
      </c>
      <c r="I7">
        <v>0</v>
      </c>
      <c r="J7">
        <v>0</v>
      </c>
      <c r="K7">
        <v>0.143999993801117</v>
      </c>
      <c r="L7">
        <v>1</v>
      </c>
      <c r="M7">
        <v>1</v>
      </c>
      <c r="N7" t="s">
        <v>371</v>
      </c>
      <c r="O7" t="b">
        <v>1</v>
      </c>
      <c r="P7">
        <v>2.5639998912811279</v>
      </c>
      <c r="Q7">
        <v>0.33929198980331399</v>
      </c>
      <c r="R7">
        <v>0</v>
      </c>
      <c r="S7">
        <v>0</v>
      </c>
      <c r="T7">
        <v>70</v>
      </c>
      <c r="V7">
        <v>14093</v>
      </c>
      <c r="W7" t="s">
        <v>98</v>
      </c>
      <c r="X7">
        <v>0</v>
      </c>
    </row>
    <row r="8" spans="1:24" x14ac:dyDescent="0.3">
      <c r="A8" s="1">
        <v>14208</v>
      </c>
      <c r="B8" t="s">
        <v>284</v>
      </c>
      <c r="C8" t="s">
        <v>361</v>
      </c>
      <c r="D8">
        <v>23873</v>
      </c>
      <c r="E8">
        <v>17221</v>
      </c>
      <c r="F8">
        <v>1.4999999664724E-2</v>
      </c>
      <c r="G8">
        <v>0.125499993562698</v>
      </c>
      <c r="H8">
        <v>7.3199108242989003E-2</v>
      </c>
      <c r="I8">
        <v>1320.0000524520869</v>
      </c>
      <c r="J8">
        <v>0</v>
      </c>
      <c r="K8">
        <v>0.42599999904632602</v>
      </c>
      <c r="L8">
        <v>1</v>
      </c>
      <c r="M8">
        <v>1</v>
      </c>
      <c r="N8" t="s">
        <v>371</v>
      </c>
      <c r="O8" t="b">
        <v>1</v>
      </c>
      <c r="P8">
        <v>0.50209999084472701</v>
      </c>
      <c r="Q8">
        <v>0.29279640316963201</v>
      </c>
      <c r="R8">
        <v>588.10001611709595</v>
      </c>
      <c r="S8">
        <v>3.9300001226369998E-3</v>
      </c>
      <c r="T8">
        <v>70</v>
      </c>
      <c r="V8">
        <v>14208</v>
      </c>
      <c r="W8" t="s">
        <v>98</v>
      </c>
      <c r="X8">
        <v>0</v>
      </c>
    </row>
    <row r="9" spans="1:24" x14ac:dyDescent="0.3">
      <c r="A9" s="1">
        <v>14391</v>
      </c>
      <c r="B9" t="s">
        <v>285</v>
      </c>
      <c r="C9" t="s">
        <v>359</v>
      </c>
      <c r="D9">
        <v>24051</v>
      </c>
      <c r="E9">
        <v>24052</v>
      </c>
      <c r="F9">
        <v>1.7000000923872001E-2</v>
      </c>
      <c r="G9">
        <v>0.64099997282028198</v>
      </c>
      <c r="H9">
        <v>8.4822997450828996E-2</v>
      </c>
      <c r="I9">
        <v>0</v>
      </c>
      <c r="J9">
        <v>0</v>
      </c>
      <c r="K9">
        <v>0.143999993801117</v>
      </c>
      <c r="L9">
        <v>1</v>
      </c>
      <c r="M9">
        <v>1</v>
      </c>
      <c r="N9" t="s">
        <v>371</v>
      </c>
      <c r="O9" t="b">
        <v>1</v>
      </c>
      <c r="P9">
        <v>2.5639998912811279</v>
      </c>
      <c r="Q9">
        <v>0.33929198980331399</v>
      </c>
      <c r="R9">
        <v>0</v>
      </c>
      <c r="S9">
        <v>0</v>
      </c>
      <c r="T9">
        <v>70</v>
      </c>
      <c r="V9">
        <v>14391</v>
      </c>
      <c r="W9" t="s">
        <v>98</v>
      </c>
      <c r="X9">
        <v>0</v>
      </c>
    </row>
    <row r="10" spans="1:24" x14ac:dyDescent="0.3">
      <c r="A10" s="1">
        <v>14534</v>
      </c>
      <c r="B10" t="s">
        <v>286</v>
      </c>
      <c r="C10" t="s">
        <v>359</v>
      </c>
      <c r="D10">
        <v>24189</v>
      </c>
      <c r="E10">
        <v>24190</v>
      </c>
      <c r="F10">
        <v>1.4999999664724E-2</v>
      </c>
      <c r="G10">
        <v>0.64099997282028198</v>
      </c>
      <c r="H10">
        <v>8.4822997450828996E-2</v>
      </c>
      <c r="I10">
        <v>0</v>
      </c>
      <c r="J10">
        <v>0</v>
      </c>
      <c r="K10">
        <v>0.143999993801117</v>
      </c>
      <c r="L10">
        <v>1</v>
      </c>
      <c r="M10">
        <v>1</v>
      </c>
      <c r="N10" t="s">
        <v>371</v>
      </c>
      <c r="O10" t="b">
        <v>1</v>
      </c>
      <c r="P10">
        <v>2.5639998912811279</v>
      </c>
      <c r="Q10">
        <v>0.33929198980331399</v>
      </c>
      <c r="R10">
        <v>0</v>
      </c>
      <c r="S10">
        <v>0</v>
      </c>
      <c r="T10">
        <v>70</v>
      </c>
      <c r="V10">
        <v>14534</v>
      </c>
      <c r="W10" t="s">
        <v>98</v>
      </c>
      <c r="X10">
        <v>0</v>
      </c>
    </row>
    <row r="11" spans="1:24" x14ac:dyDescent="0.3">
      <c r="A11" s="1">
        <v>14838</v>
      </c>
      <c r="B11" t="s">
        <v>287</v>
      </c>
      <c r="C11" t="s">
        <v>359</v>
      </c>
      <c r="D11">
        <v>24489</v>
      </c>
      <c r="E11">
        <v>14787</v>
      </c>
      <c r="F11">
        <v>1.799999922514E-2</v>
      </c>
      <c r="G11">
        <v>0.64099997282028198</v>
      </c>
      <c r="H11">
        <v>8.4822997450828996E-2</v>
      </c>
      <c r="I11">
        <v>0</v>
      </c>
      <c r="J11">
        <v>0</v>
      </c>
      <c r="K11">
        <v>0.143999993801117</v>
      </c>
      <c r="L11">
        <v>1</v>
      </c>
      <c r="M11">
        <v>1</v>
      </c>
      <c r="N11" t="s">
        <v>371</v>
      </c>
      <c r="O11" t="b">
        <v>1</v>
      </c>
      <c r="P11">
        <v>2.5639998912811279</v>
      </c>
      <c r="Q11">
        <v>0.33929198980331399</v>
      </c>
      <c r="R11">
        <v>0</v>
      </c>
      <c r="S11">
        <v>0</v>
      </c>
      <c r="T11">
        <v>70</v>
      </c>
      <c r="V11">
        <v>14838</v>
      </c>
      <c r="W11" t="s">
        <v>98</v>
      </c>
      <c r="X11">
        <v>0</v>
      </c>
    </row>
    <row r="12" spans="1:24" x14ac:dyDescent="0.3">
      <c r="A12" s="1">
        <v>15088</v>
      </c>
      <c r="B12" t="s">
        <v>288</v>
      </c>
      <c r="C12" t="s">
        <v>362</v>
      </c>
      <c r="D12">
        <v>24723</v>
      </c>
      <c r="E12">
        <v>13014</v>
      </c>
      <c r="F12">
        <v>1.4999999664724E-2</v>
      </c>
      <c r="G12">
        <v>0.38696199655532798</v>
      </c>
      <c r="H12">
        <v>8.4822997450828996E-2</v>
      </c>
      <c r="I12">
        <v>0</v>
      </c>
      <c r="J12">
        <v>0</v>
      </c>
      <c r="K12">
        <v>0.18500000238418601</v>
      </c>
      <c r="L12">
        <v>1</v>
      </c>
      <c r="M12">
        <v>1</v>
      </c>
      <c r="N12" t="s">
        <v>371</v>
      </c>
      <c r="O12" t="b">
        <v>1</v>
      </c>
      <c r="P12">
        <v>1.5478479862213139</v>
      </c>
      <c r="Q12">
        <v>0.33929198980331399</v>
      </c>
      <c r="R12">
        <v>0</v>
      </c>
      <c r="S12">
        <v>3.9300001226369998E-3</v>
      </c>
      <c r="T12">
        <v>70</v>
      </c>
      <c r="V12">
        <v>15088</v>
      </c>
      <c r="W12" t="s">
        <v>98</v>
      </c>
      <c r="X12">
        <v>0</v>
      </c>
    </row>
    <row r="13" spans="1:24" x14ac:dyDescent="0.3">
      <c r="A13" s="1">
        <v>15362</v>
      </c>
      <c r="B13" t="s">
        <v>289</v>
      </c>
      <c r="C13" t="s">
        <v>359</v>
      </c>
      <c r="D13">
        <v>24978</v>
      </c>
      <c r="E13">
        <v>24979</v>
      </c>
      <c r="F13">
        <v>8.0000003799800008E-3</v>
      </c>
      <c r="G13">
        <v>0.64099997282028198</v>
      </c>
      <c r="H13">
        <v>8.4822997450828996E-2</v>
      </c>
      <c r="I13">
        <v>0</v>
      </c>
      <c r="J13">
        <v>0</v>
      </c>
      <c r="K13">
        <v>0.143999993801117</v>
      </c>
      <c r="L13">
        <v>1</v>
      </c>
      <c r="M13">
        <v>1</v>
      </c>
      <c r="N13" t="s">
        <v>371</v>
      </c>
      <c r="O13" t="b">
        <v>1</v>
      </c>
      <c r="P13">
        <v>2.5639998912811279</v>
      </c>
      <c r="Q13">
        <v>0.33929198980331399</v>
      </c>
      <c r="R13">
        <v>0</v>
      </c>
      <c r="S13">
        <v>0</v>
      </c>
      <c r="T13">
        <v>70</v>
      </c>
      <c r="V13">
        <v>15362</v>
      </c>
      <c r="W13" t="s">
        <v>98</v>
      </c>
      <c r="X13">
        <v>0</v>
      </c>
    </row>
    <row r="14" spans="1:24" x14ac:dyDescent="0.3">
      <c r="A14" s="1">
        <v>15371</v>
      </c>
      <c r="B14" t="s">
        <v>290</v>
      </c>
      <c r="C14" t="s">
        <v>360</v>
      </c>
      <c r="D14">
        <v>24987</v>
      </c>
      <c r="E14">
        <v>24988</v>
      </c>
      <c r="F14">
        <v>2.6000000536442001E-2</v>
      </c>
      <c r="G14">
        <v>0.524028420448303</v>
      </c>
      <c r="H14">
        <v>8.5137158632277998E-2</v>
      </c>
      <c r="I14">
        <v>0</v>
      </c>
      <c r="J14">
        <v>0</v>
      </c>
      <c r="K14">
        <v>0.15600000321865101</v>
      </c>
      <c r="L14">
        <v>1</v>
      </c>
      <c r="M14">
        <v>1</v>
      </c>
      <c r="N14" t="s">
        <v>371</v>
      </c>
      <c r="O14" t="b">
        <v>1</v>
      </c>
      <c r="P14">
        <v>2.096113920211792</v>
      </c>
      <c r="Q14">
        <v>0.34054860472679099</v>
      </c>
      <c r="R14">
        <v>0</v>
      </c>
      <c r="S14">
        <v>3.9300001226369998E-3</v>
      </c>
      <c r="T14">
        <v>70</v>
      </c>
      <c r="V14">
        <v>15371</v>
      </c>
      <c r="W14" t="s">
        <v>98</v>
      </c>
      <c r="X14">
        <v>0</v>
      </c>
    </row>
    <row r="15" spans="1:24" x14ac:dyDescent="0.3">
      <c r="A15" s="1">
        <v>15372</v>
      </c>
      <c r="B15" t="s">
        <v>291</v>
      </c>
      <c r="C15" t="s">
        <v>360</v>
      </c>
      <c r="D15">
        <v>24988</v>
      </c>
      <c r="E15">
        <v>19889</v>
      </c>
      <c r="F15">
        <v>4.9999998882409996E-3</v>
      </c>
      <c r="G15">
        <v>0.524028420448303</v>
      </c>
      <c r="H15">
        <v>8.5137158632277998E-2</v>
      </c>
      <c r="I15">
        <v>0</v>
      </c>
      <c r="J15">
        <v>0</v>
      </c>
      <c r="K15">
        <v>0.15600000321865101</v>
      </c>
      <c r="L15">
        <v>1</v>
      </c>
      <c r="M15">
        <v>1</v>
      </c>
      <c r="N15" t="s">
        <v>371</v>
      </c>
      <c r="O15" t="b">
        <v>1</v>
      </c>
      <c r="P15">
        <v>2.096113920211792</v>
      </c>
      <c r="Q15">
        <v>0.34054860472679099</v>
      </c>
      <c r="R15">
        <v>0</v>
      </c>
      <c r="S15">
        <v>3.9300001226369998E-3</v>
      </c>
      <c r="T15">
        <v>70</v>
      </c>
      <c r="V15">
        <v>15372</v>
      </c>
      <c r="W15" t="s">
        <v>98</v>
      </c>
      <c r="X15">
        <v>0</v>
      </c>
    </row>
    <row r="16" spans="1:24" x14ac:dyDescent="0.3">
      <c r="A16" s="1">
        <v>15584</v>
      </c>
      <c r="B16" t="s">
        <v>292</v>
      </c>
      <c r="C16" t="s">
        <v>362</v>
      </c>
      <c r="D16">
        <v>25191</v>
      </c>
      <c r="E16">
        <v>17087</v>
      </c>
      <c r="F16">
        <v>2.8000000864266999E-2</v>
      </c>
      <c r="G16">
        <v>0.38696199655532798</v>
      </c>
      <c r="H16">
        <v>8.4822997450828996E-2</v>
      </c>
      <c r="I16">
        <v>0</v>
      </c>
      <c r="J16">
        <v>0</v>
      </c>
      <c r="K16">
        <v>0.18500000238418601</v>
      </c>
      <c r="L16">
        <v>1</v>
      </c>
      <c r="M16">
        <v>1</v>
      </c>
      <c r="N16" t="s">
        <v>371</v>
      </c>
      <c r="O16" t="b">
        <v>1</v>
      </c>
      <c r="P16">
        <v>1.5478479862213139</v>
      </c>
      <c r="Q16">
        <v>0.33929198980331399</v>
      </c>
      <c r="R16">
        <v>0</v>
      </c>
      <c r="S16">
        <v>3.9300001226369998E-3</v>
      </c>
      <c r="T16">
        <v>70</v>
      </c>
      <c r="V16">
        <v>15584</v>
      </c>
      <c r="W16" t="s">
        <v>98</v>
      </c>
      <c r="X16">
        <v>0</v>
      </c>
    </row>
    <row r="17" spans="1:24" x14ac:dyDescent="0.3">
      <c r="A17" s="1">
        <v>15831</v>
      </c>
      <c r="B17" t="s">
        <v>293</v>
      </c>
      <c r="C17" t="s">
        <v>359</v>
      </c>
      <c r="D17">
        <v>25422</v>
      </c>
      <c r="E17">
        <v>17261</v>
      </c>
      <c r="F17">
        <v>1.8999999389051999E-2</v>
      </c>
      <c r="G17">
        <v>0.64099997282028198</v>
      </c>
      <c r="H17">
        <v>8.4822997450828996E-2</v>
      </c>
      <c r="I17">
        <v>0</v>
      </c>
      <c r="J17">
        <v>0</v>
      </c>
      <c r="K17">
        <v>0.143999993801117</v>
      </c>
      <c r="L17">
        <v>1</v>
      </c>
      <c r="M17">
        <v>1</v>
      </c>
      <c r="N17" t="s">
        <v>371</v>
      </c>
      <c r="O17" t="b">
        <v>1</v>
      </c>
      <c r="P17">
        <v>2.5639998912811279</v>
      </c>
      <c r="Q17">
        <v>0.33929198980331399</v>
      </c>
      <c r="R17">
        <v>0</v>
      </c>
      <c r="S17">
        <v>0</v>
      </c>
      <c r="T17">
        <v>70</v>
      </c>
      <c r="V17">
        <v>15831</v>
      </c>
      <c r="W17" t="s">
        <v>98</v>
      </c>
      <c r="X17">
        <v>0</v>
      </c>
    </row>
    <row r="18" spans="1:24" x14ac:dyDescent="0.3">
      <c r="A18" s="1">
        <v>15924</v>
      </c>
      <c r="B18" t="s">
        <v>294</v>
      </c>
      <c r="C18" t="s">
        <v>359</v>
      </c>
      <c r="D18">
        <v>13076</v>
      </c>
      <c r="E18">
        <v>25512</v>
      </c>
      <c r="F18">
        <v>8.9999996125699998E-3</v>
      </c>
      <c r="G18">
        <v>0.64099997282028198</v>
      </c>
      <c r="H18">
        <v>8.4822997450828996E-2</v>
      </c>
      <c r="I18">
        <v>0</v>
      </c>
      <c r="J18">
        <v>0</v>
      </c>
      <c r="K18">
        <v>0.143999993801117</v>
      </c>
      <c r="L18">
        <v>1</v>
      </c>
      <c r="M18">
        <v>1</v>
      </c>
      <c r="N18" t="s">
        <v>371</v>
      </c>
      <c r="O18" t="b">
        <v>1</v>
      </c>
      <c r="P18">
        <v>2.5639998912811279</v>
      </c>
      <c r="Q18">
        <v>0.33929198980331399</v>
      </c>
      <c r="R18">
        <v>0</v>
      </c>
      <c r="S18">
        <v>0</v>
      </c>
      <c r="T18">
        <v>70</v>
      </c>
      <c r="V18">
        <v>15924</v>
      </c>
      <c r="W18" t="s">
        <v>98</v>
      </c>
      <c r="X18">
        <v>0</v>
      </c>
    </row>
    <row r="19" spans="1:24" x14ac:dyDescent="0.3">
      <c r="A19" s="1">
        <v>16204</v>
      </c>
      <c r="B19" t="s">
        <v>295</v>
      </c>
      <c r="C19" t="s">
        <v>359</v>
      </c>
      <c r="D19">
        <v>25791</v>
      </c>
      <c r="E19">
        <v>20680</v>
      </c>
      <c r="F19">
        <v>1.4999999664724E-2</v>
      </c>
      <c r="G19">
        <v>0.64099997282028198</v>
      </c>
      <c r="H19">
        <v>8.4822997450828996E-2</v>
      </c>
      <c r="I19">
        <v>0</v>
      </c>
      <c r="J19">
        <v>0</v>
      </c>
      <c r="K19">
        <v>0.143999993801117</v>
      </c>
      <c r="L19">
        <v>1</v>
      </c>
      <c r="M19">
        <v>1</v>
      </c>
      <c r="N19" t="s">
        <v>371</v>
      </c>
      <c r="O19" t="b">
        <v>1</v>
      </c>
      <c r="P19">
        <v>2.5639998912811279</v>
      </c>
      <c r="Q19">
        <v>0.33929198980331399</v>
      </c>
      <c r="R19">
        <v>0</v>
      </c>
      <c r="S19">
        <v>0</v>
      </c>
      <c r="T19">
        <v>70</v>
      </c>
      <c r="V19">
        <v>16204</v>
      </c>
      <c r="W19" t="s">
        <v>98</v>
      </c>
      <c r="X19">
        <v>0</v>
      </c>
    </row>
    <row r="20" spans="1:24" x14ac:dyDescent="0.3">
      <c r="A20" s="1">
        <v>16356</v>
      </c>
      <c r="B20" t="s">
        <v>296</v>
      </c>
      <c r="C20" t="s">
        <v>359</v>
      </c>
      <c r="D20">
        <v>25929</v>
      </c>
      <c r="E20">
        <v>25191</v>
      </c>
      <c r="F20">
        <v>1.4999999664724E-2</v>
      </c>
      <c r="G20">
        <v>0.64099997282028198</v>
      </c>
      <c r="H20">
        <v>8.4822997450828996E-2</v>
      </c>
      <c r="I20">
        <v>0</v>
      </c>
      <c r="J20">
        <v>0</v>
      </c>
      <c r="K20">
        <v>0.143999993801117</v>
      </c>
      <c r="L20">
        <v>1</v>
      </c>
      <c r="M20">
        <v>1</v>
      </c>
      <c r="N20" t="s">
        <v>371</v>
      </c>
      <c r="O20" t="b">
        <v>1</v>
      </c>
      <c r="P20">
        <v>2.5639998912811279</v>
      </c>
      <c r="Q20">
        <v>0.33929198980331399</v>
      </c>
      <c r="R20">
        <v>0</v>
      </c>
      <c r="S20">
        <v>0</v>
      </c>
      <c r="T20">
        <v>70</v>
      </c>
      <c r="V20">
        <v>16356</v>
      </c>
      <c r="W20" t="s">
        <v>98</v>
      </c>
      <c r="X20">
        <v>0</v>
      </c>
    </row>
    <row r="21" spans="1:24" x14ac:dyDescent="0.3">
      <c r="A21" s="1">
        <v>16875</v>
      </c>
      <c r="B21" t="s">
        <v>297</v>
      </c>
      <c r="C21" t="s">
        <v>359</v>
      </c>
      <c r="D21">
        <v>26400</v>
      </c>
      <c r="E21">
        <v>26401</v>
      </c>
      <c r="F21">
        <v>7.0000002160670004E-3</v>
      </c>
      <c r="G21">
        <v>0.64099997282028198</v>
      </c>
      <c r="H21">
        <v>8.4822997450828996E-2</v>
      </c>
      <c r="I21">
        <v>0</v>
      </c>
      <c r="J21">
        <v>0</v>
      </c>
      <c r="K21">
        <v>0.143999993801117</v>
      </c>
      <c r="L21">
        <v>1</v>
      </c>
      <c r="M21">
        <v>1</v>
      </c>
      <c r="N21" t="s">
        <v>371</v>
      </c>
      <c r="O21" t="b">
        <v>1</v>
      </c>
      <c r="P21">
        <v>2.5639998912811279</v>
      </c>
      <c r="Q21">
        <v>0.33929198980331399</v>
      </c>
      <c r="R21">
        <v>0</v>
      </c>
      <c r="S21">
        <v>0</v>
      </c>
      <c r="T21">
        <v>70</v>
      </c>
      <c r="V21">
        <v>16875</v>
      </c>
      <c r="W21" t="s">
        <v>98</v>
      </c>
      <c r="X21">
        <v>0</v>
      </c>
    </row>
    <row r="22" spans="1:24" x14ac:dyDescent="0.3">
      <c r="A22" s="1">
        <v>17004</v>
      </c>
      <c r="B22" t="s">
        <v>298</v>
      </c>
      <c r="C22" t="s">
        <v>360</v>
      </c>
      <c r="D22">
        <v>21767</v>
      </c>
      <c r="E22">
        <v>26522</v>
      </c>
      <c r="F22">
        <v>8.9999996125699998E-3</v>
      </c>
      <c r="G22">
        <v>0.524028420448303</v>
      </c>
      <c r="H22">
        <v>8.5137158632277998E-2</v>
      </c>
      <c r="I22">
        <v>0</v>
      </c>
      <c r="J22">
        <v>0</v>
      </c>
      <c r="K22">
        <v>0.15600000321865101</v>
      </c>
      <c r="L22">
        <v>1</v>
      </c>
      <c r="M22">
        <v>1</v>
      </c>
      <c r="N22" t="s">
        <v>371</v>
      </c>
      <c r="O22" t="b">
        <v>1</v>
      </c>
      <c r="P22">
        <v>2.096113920211792</v>
      </c>
      <c r="Q22">
        <v>0.34054860472679099</v>
      </c>
      <c r="R22">
        <v>0</v>
      </c>
      <c r="S22">
        <v>3.9300001226369998E-3</v>
      </c>
      <c r="T22">
        <v>70</v>
      </c>
      <c r="V22">
        <v>17004</v>
      </c>
      <c r="W22" t="s">
        <v>98</v>
      </c>
      <c r="X22">
        <v>0</v>
      </c>
    </row>
    <row r="23" spans="1:24" x14ac:dyDescent="0.3">
      <c r="A23" s="1">
        <v>17286</v>
      </c>
      <c r="B23" t="s">
        <v>299</v>
      </c>
      <c r="C23" t="s">
        <v>359</v>
      </c>
      <c r="D23">
        <v>26773</v>
      </c>
      <c r="E23">
        <v>26774</v>
      </c>
      <c r="F23">
        <v>4.9999998882409996E-3</v>
      </c>
      <c r="G23">
        <v>0.64099997282028198</v>
      </c>
      <c r="H23">
        <v>8.4822997450828996E-2</v>
      </c>
      <c r="I23">
        <v>0</v>
      </c>
      <c r="J23">
        <v>0</v>
      </c>
      <c r="K23">
        <v>0.143999993801117</v>
      </c>
      <c r="L23">
        <v>1</v>
      </c>
      <c r="M23">
        <v>1</v>
      </c>
      <c r="N23" t="s">
        <v>371</v>
      </c>
      <c r="O23" t="b">
        <v>1</v>
      </c>
      <c r="P23">
        <v>2.5639998912811279</v>
      </c>
      <c r="Q23">
        <v>0.33929198980331399</v>
      </c>
      <c r="R23">
        <v>0</v>
      </c>
      <c r="S23">
        <v>0</v>
      </c>
      <c r="T23">
        <v>70</v>
      </c>
      <c r="V23">
        <v>17286</v>
      </c>
      <c r="W23" t="s">
        <v>98</v>
      </c>
      <c r="X23">
        <v>0</v>
      </c>
    </row>
    <row r="24" spans="1:24" x14ac:dyDescent="0.3">
      <c r="A24" s="1">
        <v>17909</v>
      </c>
      <c r="B24" t="s">
        <v>300</v>
      </c>
      <c r="C24" t="s">
        <v>359</v>
      </c>
      <c r="D24">
        <v>27337</v>
      </c>
      <c r="E24">
        <v>27338</v>
      </c>
      <c r="F24">
        <v>1.7000000923872001E-2</v>
      </c>
      <c r="G24">
        <v>0.64099997282028198</v>
      </c>
      <c r="H24">
        <v>8.4822997450828996E-2</v>
      </c>
      <c r="I24">
        <v>0</v>
      </c>
      <c r="J24">
        <v>0</v>
      </c>
      <c r="K24">
        <v>0.143999993801117</v>
      </c>
      <c r="L24">
        <v>1</v>
      </c>
      <c r="M24">
        <v>1</v>
      </c>
      <c r="N24" t="s">
        <v>371</v>
      </c>
      <c r="O24" t="b">
        <v>1</v>
      </c>
      <c r="P24">
        <v>2.5639998912811279</v>
      </c>
      <c r="Q24">
        <v>0.33929198980331399</v>
      </c>
      <c r="R24">
        <v>0</v>
      </c>
      <c r="S24">
        <v>0</v>
      </c>
      <c r="T24">
        <v>70</v>
      </c>
      <c r="V24">
        <v>17909</v>
      </c>
      <c r="W24" t="s">
        <v>98</v>
      </c>
      <c r="X24">
        <v>0</v>
      </c>
    </row>
    <row r="25" spans="1:24" x14ac:dyDescent="0.3">
      <c r="A25" s="1">
        <v>18060</v>
      </c>
      <c r="B25" t="s">
        <v>301</v>
      </c>
      <c r="C25" t="s">
        <v>360</v>
      </c>
      <c r="D25">
        <v>27474</v>
      </c>
      <c r="E25">
        <v>20267</v>
      </c>
      <c r="F25">
        <v>2.9999999329448E-2</v>
      </c>
      <c r="G25">
        <v>0.524028420448303</v>
      </c>
      <c r="H25">
        <v>8.5137158632277998E-2</v>
      </c>
      <c r="I25">
        <v>0</v>
      </c>
      <c r="J25">
        <v>0</v>
      </c>
      <c r="K25">
        <v>0.15600000321865101</v>
      </c>
      <c r="L25">
        <v>1</v>
      </c>
      <c r="M25">
        <v>1</v>
      </c>
      <c r="N25" t="s">
        <v>371</v>
      </c>
      <c r="O25" t="b">
        <v>1</v>
      </c>
      <c r="P25">
        <v>2.096113920211792</v>
      </c>
      <c r="Q25">
        <v>0.34054860472679099</v>
      </c>
      <c r="R25">
        <v>0</v>
      </c>
      <c r="S25">
        <v>3.9300001226369998E-3</v>
      </c>
      <c r="T25">
        <v>70</v>
      </c>
      <c r="V25">
        <v>18060</v>
      </c>
      <c r="W25" t="s">
        <v>98</v>
      </c>
      <c r="X25">
        <v>0</v>
      </c>
    </row>
    <row r="26" spans="1:24" x14ac:dyDescent="0.3">
      <c r="A26" s="1">
        <v>18467</v>
      </c>
      <c r="B26" t="s">
        <v>302</v>
      </c>
      <c r="C26" t="s">
        <v>363</v>
      </c>
      <c r="D26">
        <v>21943</v>
      </c>
      <c r="E26">
        <v>18229</v>
      </c>
      <c r="F26">
        <v>4.0000001899900004E-3</v>
      </c>
      <c r="G26">
        <v>1.8303380012512209</v>
      </c>
      <c r="H26">
        <v>9.4561941921710996E-2</v>
      </c>
      <c r="I26">
        <v>0</v>
      </c>
      <c r="J26">
        <v>0</v>
      </c>
      <c r="K26">
        <v>7.5000002980232003E-2</v>
      </c>
      <c r="L26">
        <v>1</v>
      </c>
      <c r="M26">
        <v>1</v>
      </c>
      <c r="N26" t="s">
        <v>371</v>
      </c>
      <c r="O26" t="b">
        <v>1</v>
      </c>
      <c r="P26">
        <v>7.3213539123535156</v>
      </c>
      <c r="Q26">
        <v>0.37824779748916598</v>
      </c>
      <c r="R26">
        <v>0</v>
      </c>
      <c r="S26">
        <v>3.9300001226369998E-3</v>
      </c>
      <c r="T26">
        <v>70</v>
      </c>
      <c r="V26">
        <v>18467</v>
      </c>
      <c r="W26" t="s">
        <v>98</v>
      </c>
      <c r="X26">
        <v>0</v>
      </c>
    </row>
    <row r="27" spans="1:24" x14ac:dyDescent="0.3">
      <c r="A27" s="1">
        <v>18664</v>
      </c>
      <c r="B27" t="s">
        <v>303</v>
      </c>
      <c r="C27" t="s">
        <v>364</v>
      </c>
      <c r="D27">
        <v>21623</v>
      </c>
      <c r="E27">
        <v>23873</v>
      </c>
      <c r="F27">
        <v>1.4999999664724E-2</v>
      </c>
      <c r="G27">
        <v>0.16500000655651101</v>
      </c>
      <c r="H27">
        <v>8.0424778163433006E-2</v>
      </c>
      <c r="I27">
        <v>829.99998331069946</v>
      </c>
      <c r="J27">
        <v>0</v>
      </c>
      <c r="K27">
        <v>0.307000011205673</v>
      </c>
      <c r="L27">
        <v>1</v>
      </c>
      <c r="M27">
        <v>1</v>
      </c>
      <c r="N27" t="s">
        <v>371</v>
      </c>
      <c r="O27" t="b">
        <v>1</v>
      </c>
      <c r="P27">
        <v>0.66000002622604403</v>
      </c>
      <c r="Q27">
        <v>0.32169911265373202</v>
      </c>
      <c r="R27">
        <v>385.89999079704279</v>
      </c>
      <c r="S27">
        <v>4.0299999527629998E-3</v>
      </c>
      <c r="T27">
        <v>70</v>
      </c>
      <c r="V27">
        <v>18664</v>
      </c>
      <c r="W27" t="s">
        <v>98</v>
      </c>
      <c r="X27">
        <v>0</v>
      </c>
    </row>
    <row r="28" spans="1:24" x14ac:dyDescent="0.3">
      <c r="A28" s="1">
        <v>18805</v>
      </c>
      <c r="B28" t="s">
        <v>304</v>
      </c>
      <c r="C28" t="s">
        <v>365</v>
      </c>
      <c r="D28">
        <v>21623</v>
      </c>
      <c r="E28">
        <v>16503</v>
      </c>
      <c r="F28">
        <v>8.2999996840953993E-2</v>
      </c>
      <c r="G28">
        <v>0.32080000638961798</v>
      </c>
      <c r="H28">
        <v>8.1995569169520999E-2</v>
      </c>
      <c r="I28">
        <v>769.99998092651367</v>
      </c>
      <c r="J28">
        <v>0</v>
      </c>
      <c r="K28">
        <v>0.210999995470047</v>
      </c>
      <c r="L28">
        <v>1</v>
      </c>
      <c r="M28">
        <v>1</v>
      </c>
      <c r="N28" t="s">
        <v>371</v>
      </c>
      <c r="O28" t="b">
        <v>1</v>
      </c>
      <c r="P28">
        <v>1.283300042152405</v>
      </c>
      <c r="Q28">
        <v>0.32798230648040799</v>
      </c>
      <c r="R28">
        <v>349.20001029968262</v>
      </c>
      <c r="S28">
        <v>4.0299999527629998E-3</v>
      </c>
      <c r="T28">
        <v>70</v>
      </c>
      <c r="V28">
        <v>18805</v>
      </c>
      <c r="W28" t="s">
        <v>98</v>
      </c>
      <c r="X28">
        <v>0</v>
      </c>
    </row>
    <row r="29" spans="1:24" x14ac:dyDescent="0.3">
      <c r="A29" s="1">
        <v>18824</v>
      </c>
      <c r="B29" t="s">
        <v>305</v>
      </c>
      <c r="C29" t="s">
        <v>360</v>
      </c>
      <c r="D29">
        <v>28155</v>
      </c>
      <c r="E29">
        <v>14505</v>
      </c>
      <c r="F29">
        <v>1.799999922514E-2</v>
      </c>
      <c r="G29">
        <v>0.524028420448303</v>
      </c>
      <c r="H29">
        <v>8.5137158632277998E-2</v>
      </c>
      <c r="I29">
        <v>0</v>
      </c>
      <c r="J29">
        <v>0</v>
      </c>
      <c r="K29">
        <v>0.15600000321865101</v>
      </c>
      <c r="L29">
        <v>1</v>
      </c>
      <c r="M29">
        <v>1</v>
      </c>
      <c r="N29" t="s">
        <v>371</v>
      </c>
      <c r="O29" t="b">
        <v>1</v>
      </c>
      <c r="P29">
        <v>2.096113920211792</v>
      </c>
      <c r="Q29">
        <v>0.34054860472679099</v>
      </c>
      <c r="R29">
        <v>0</v>
      </c>
      <c r="S29">
        <v>3.9300001226369998E-3</v>
      </c>
      <c r="T29">
        <v>70</v>
      </c>
      <c r="V29">
        <v>18824</v>
      </c>
      <c r="W29" t="s">
        <v>98</v>
      </c>
      <c r="X29">
        <v>0</v>
      </c>
    </row>
    <row r="30" spans="1:24" x14ac:dyDescent="0.3">
      <c r="A30" s="1">
        <v>19307</v>
      </c>
      <c r="B30" t="s">
        <v>306</v>
      </c>
      <c r="C30" t="s">
        <v>359</v>
      </c>
      <c r="D30">
        <v>23764</v>
      </c>
      <c r="E30">
        <v>20128</v>
      </c>
      <c r="F30">
        <v>1.3000000268221E-2</v>
      </c>
      <c r="G30">
        <v>0.64099997282028198</v>
      </c>
      <c r="H30">
        <v>8.4822997450828996E-2</v>
      </c>
      <c r="I30">
        <v>0</v>
      </c>
      <c r="J30">
        <v>0</v>
      </c>
      <c r="K30">
        <v>0.143999993801117</v>
      </c>
      <c r="L30">
        <v>1</v>
      </c>
      <c r="M30">
        <v>1</v>
      </c>
      <c r="N30" t="s">
        <v>371</v>
      </c>
      <c r="O30" t="b">
        <v>1</v>
      </c>
      <c r="P30">
        <v>2.5639998912811279</v>
      </c>
      <c r="Q30">
        <v>0.33929198980331399</v>
      </c>
      <c r="R30">
        <v>0</v>
      </c>
      <c r="S30">
        <v>0</v>
      </c>
      <c r="T30">
        <v>70</v>
      </c>
      <c r="V30">
        <v>19307</v>
      </c>
      <c r="W30" t="s">
        <v>98</v>
      </c>
      <c r="X30">
        <v>0</v>
      </c>
    </row>
    <row r="31" spans="1:24" x14ac:dyDescent="0.3">
      <c r="A31" s="1">
        <v>19345</v>
      </c>
      <c r="B31" t="s">
        <v>307</v>
      </c>
      <c r="C31" t="s">
        <v>360</v>
      </c>
      <c r="D31">
        <v>28578</v>
      </c>
      <c r="E31">
        <v>18894</v>
      </c>
      <c r="F31">
        <v>3.000000026077E-3</v>
      </c>
      <c r="G31">
        <v>0.524028420448303</v>
      </c>
      <c r="H31">
        <v>8.5137158632277998E-2</v>
      </c>
      <c r="I31">
        <v>0</v>
      </c>
      <c r="J31">
        <v>0</v>
      </c>
      <c r="K31">
        <v>0.15600000321865101</v>
      </c>
      <c r="L31">
        <v>1</v>
      </c>
      <c r="M31">
        <v>1</v>
      </c>
      <c r="N31" t="s">
        <v>371</v>
      </c>
      <c r="O31" t="b">
        <v>1</v>
      </c>
      <c r="P31">
        <v>2.096113920211792</v>
      </c>
      <c r="Q31">
        <v>0.34054860472679099</v>
      </c>
      <c r="R31">
        <v>0</v>
      </c>
      <c r="S31">
        <v>3.9300001226369998E-3</v>
      </c>
      <c r="T31">
        <v>70</v>
      </c>
      <c r="V31">
        <v>19345</v>
      </c>
      <c r="W31" t="s">
        <v>98</v>
      </c>
      <c r="X31">
        <v>0</v>
      </c>
    </row>
    <row r="32" spans="1:24" x14ac:dyDescent="0.3">
      <c r="A32" s="1">
        <v>19442</v>
      </c>
      <c r="B32" t="s">
        <v>308</v>
      </c>
      <c r="C32" t="s">
        <v>360</v>
      </c>
      <c r="D32">
        <v>26774</v>
      </c>
      <c r="E32">
        <v>20423</v>
      </c>
      <c r="F32">
        <v>3.5999998450279E-2</v>
      </c>
      <c r="G32">
        <v>0.524028420448303</v>
      </c>
      <c r="H32">
        <v>8.5137158632277998E-2</v>
      </c>
      <c r="I32">
        <v>0</v>
      </c>
      <c r="J32">
        <v>0</v>
      </c>
      <c r="K32">
        <v>0.15600000321865101</v>
      </c>
      <c r="L32">
        <v>1</v>
      </c>
      <c r="M32">
        <v>1</v>
      </c>
      <c r="N32" t="s">
        <v>371</v>
      </c>
      <c r="O32" t="b">
        <v>1</v>
      </c>
      <c r="P32">
        <v>2.096113920211792</v>
      </c>
      <c r="Q32">
        <v>0.34054860472679099</v>
      </c>
      <c r="R32">
        <v>0</v>
      </c>
      <c r="S32">
        <v>3.9300001226369998E-3</v>
      </c>
      <c r="T32">
        <v>70</v>
      </c>
      <c r="V32">
        <v>19442</v>
      </c>
      <c r="W32" t="s">
        <v>98</v>
      </c>
      <c r="X32">
        <v>0</v>
      </c>
    </row>
    <row r="33" spans="1:24" x14ac:dyDescent="0.3">
      <c r="A33" s="1">
        <v>19658</v>
      </c>
      <c r="B33" t="s">
        <v>309</v>
      </c>
      <c r="C33" t="s">
        <v>359</v>
      </c>
      <c r="D33">
        <v>28854</v>
      </c>
      <c r="E33">
        <v>13174</v>
      </c>
      <c r="F33">
        <v>3.2999999821186003E-2</v>
      </c>
      <c r="G33">
        <v>0.64099997282028198</v>
      </c>
      <c r="H33">
        <v>8.4822997450828996E-2</v>
      </c>
      <c r="I33">
        <v>0</v>
      </c>
      <c r="J33">
        <v>0</v>
      </c>
      <c r="K33">
        <v>0.143999993801117</v>
      </c>
      <c r="L33">
        <v>1</v>
      </c>
      <c r="M33">
        <v>1</v>
      </c>
      <c r="N33" t="s">
        <v>371</v>
      </c>
      <c r="O33" t="b">
        <v>1</v>
      </c>
      <c r="P33">
        <v>2.5639998912811279</v>
      </c>
      <c r="Q33">
        <v>0.33929198980331399</v>
      </c>
      <c r="R33">
        <v>0</v>
      </c>
      <c r="S33">
        <v>0</v>
      </c>
      <c r="T33">
        <v>70</v>
      </c>
      <c r="V33">
        <v>19658</v>
      </c>
      <c r="W33" t="s">
        <v>98</v>
      </c>
      <c r="X33">
        <v>0</v>
      </c>
    </row>
    <row r="34" spans="1:24" x14ac:dyDescent="0.3">
      <c r="A34" s="1">
        <v>20106</v>
      </c>
      <c r="B34" t="s">
        <v>310</v>
      </c>
      <c r="C34" t="s">
        <v>359</v>
      </c>
      <c r="D34">
        <v>29243</v>
      </c>
      <c r="E34">
        <v>14739</v>
      </c>
      <c r="F34">
        <v>1.7000000923872001E-2</v>
      </c>
      <c r="G34">
        <v>0.64099997282028198</v>
      </c>
      <c r="H34">
        <v>8.4822997450828996E-2</v>
      </c>
      <c r="I34">
        <v>0</v>
      </c>
      <c r="J34">
        <v>0</v>
      </c>
      <c r="K34">
        <v>0.143999993801117</v>
      </c>
      <c r="L34">
        <v>1</v>
      </c>
      <c r="M34">
        <v>1</v>
      </c>
      <c r="N34" t="s">
        <v>371</v>
      </c>
      <c r="O34" t="b">
        <v>1</v>
      </c>
      <c r="P34">
        <v>2.5639998912811279</v>
      </c>
      <c r="Q34">
        <v>0.33929198980331399</v>
      </c>
      <c r="R34">
        <v>0</v>
      </c>
      <c r="S34">
        <v>0</v>
      </c>
      <c r="T34">
        <v>70</v>
      </c>
      <c r="V34">
        <v>20106</v>
      </c>
      <c r="W34" t="s">
        <v>98</v>
      </c>
      <c r="X34">
        <v>0</v>
      </c>
    </row>
    <row r="35" spans="1:24" x14ac:dyDescent="0.3">
      <c r="A35" s="1">
        <v>20467</v>
      </c>
      <c r="B35" t="s">
        <v>311</v>
      </c>
      <c r="C35" t="s">
        <v>359</v>
      </c>
      <c r="D35">
        <v>29550</v>
      </c>
      <c r="E35">
        <v>13846</v>
      </c>
      <c r="F35">
        <v>8.9999996125699998E-3</v>
      </c>
      <c r="G35">
        <v>0.64099997282028198</v>
      </c>
      <c r="H35">
        <v>8.4822997450828996E-2</v>
      </c>
      <c r="I35">
        <v>0</v>
      </c>
      <c r="J35">
        <v>0</v>
      </c>
      <c r="K35">
        <v>0.143999993801117</v>
      </c>
      <c r="L35">
        <v>1</v>
      </c>
      <c r="M35">
        <v>1</v>
      </c>
      <c r="N35" t="s">
        <v>371</v>
      </c>
      <c r="O35" t="b">
        <v>1</v>
      </c>
      <c r="P35">
        <v>2.5639998912811279</v>
      </c>
      <c r="Q35">
        <v>0.33929198980331399</v>
      </c>
      <c r="R35">
        <v>0</v>
      </c>
      <c r="S35">
        <v>0</v>
      </c>
      <c r="T35">
        <v>70</v>
      </c>
      <c r="V35">
        <v>20467</v>
      </c>
      <c r="W35" t="s">
        <v>98</v>
      </c>
      <c r="X35">
        <v>0</v>
      </c>
    </row>
    <row r="36" spans="1:24" x14ac:dyDescent="0.3">
      <c r="A36" s="1">
        <v>21070</v>
      </c>
      <c r="B36" t="s">
        <v>312</v>
      </c>
      <c r="C36" t="s">
        <v>362</v>
      </c>
      <c r="D36">
        <v>30059</v>
      </c>
      <c r="E36">
        <v>16517</v>
      </c>
      <c r="F36">
        <v>5.0000000745057997E-2</v>
      </c>
      <c r="G36">
        <v>0.38696199655532798</v>
      </c>
      <c r="H36">
        <v>8.4822997450828996E-2</v>
      </c>
      <c r="I36">
        <v>0</v>
      </c>
      <c r="J36">
        <v>0</v>
      </c>
      <c r="K36">
        <v>0.18500000238418601</v>
      </c>
      <c r="L36">
        <v>1</v>
      </c>
      <c r="M36">
        <v>1</v>
      </c>
      <c r="N36" t="s">
        <v>371</v>
      </c>
      <c r="O36" t="b">
        <v>1</v>
      </c>
      <c r="P36">
        <v>1.5478479862213139</v>
      </c>
      <c r="Q36">
        <v>0.33929198980331399</v>
      </c>
      <c r="R36">
        <v>0</v>
      </c>
      <c r="S36">
        <v>3.9300001226369998E-3</v>
      </c>
      <c r="T36">
        <v>70</v>
      </c>
      <c r="V36">
        <v>21070</v>
      </c>
      <c r="W36" t="s">
        <v>98</v>
      </c>
      <c r="X36">
        <v>0</v>
      </c>
    </row>
    <row r="37" spans="1:24" x14ac:dyDescent="0.3">
      <c r="A37" s="1">
        <v>21106</v>
      </c>
      <c r="B37" t="s">
        <v>313</v>
      </c>
      <c r="C37" t="s">
        <v>361</v>
      </c>
      <c r="D37">
        <v>21943</v>
      </c>
      <c r="E37">
        <v>16517</v>
      </c>
      <c r="F37">
        <v>0.135000005364418</v>
      </c>
      <c r="G37">
        <v>0.125499993562698</v>
      </c>
      <c r="H37">
        <v>7.3199108242989003E-2</v>
      </c>
      <c r="I37">
        <v>1320.0000524520869</v>
      </c>
      <c r="J37">
        <v>0</v>
      </c>
      <c r="K37">
        <v>0.42599999904632602</v>
      </c>
      <c r="L37">
        <v>1</v>
      </c>
      <c r="M37">
        <v>1</v>
      </c>
      <c r="N37" t="s">
        <v>371</v>
      </c>
      <c r="O37" t="b">
        <v>1</v>
      </c>
      <c r="P37">
        <v>0.50209999084472701</v>
      </c>
      <c r="Q37">
        <v>0.29279640316963201</v>
      </c>
      <c r="R37">
        <v>588.10001611709595</v>
      </c>
      <c r="S37">
        <v>3.9300001226369998E-3</v>
      </c>
      <c r="T37">
        <v>70</v>
      </c>
      <c r="V37">
        <v>21106</v>
      </c>
      <c r="W37" t="s">
        <v>98</v>
      </c>
      <c r="X37">
        <v>0</v>
      </c>
    </row>
    <row r="38" spans="1:24" x14ac:dyDescent="0.3">
      <c r="A38" s="1">
        <v>21166</v>
      </c>
      <c r="B38" t="s">
        <v>314</v>
      </c>
      <c r="C38" t="s">
        <v>360</v>
      </c>
      <c r="D38">
        <v>30136</v>
      </c>
      <c r="E38">
        <v>17155</v>
      </c>
      <c r="F38">
        <v>1.9999999552965001E-2</v>
      </c>
      <c r="G38">
        <v>0.524028420448303</v>
      </c>
      <c r="H38">
        <v>8.5137158632277998E-2</v>
      </c>
      <c r="I38">
        <v>0</v>
      </c>
      <c r="J38">
        <v>0</v>
      </c>
      <c r="K38">
        <v>0.15600000321865101</v>
      </c>
      <c r="L38">
        <v>1</v>
      </c>
      <c r="M38">
        <v>1</v>
      </c>
      <c r="N38" t="s">
        <v>371</v>
      </c>
      <c r="O38" t="b">
        <v>1</v>
      </c>
      <c r="P38">
        <v>2.096113920211792</v>
      </c>
      <c r="Q38">
        <v>0.34054860472679099</v>
      </c>
      <c r="R38">
        <v>0</v>
      </c>
      <c r="S38">
        <v>3.9300001226369998E-3</v>
      </c>
      <c r="T38">
        <v>70</v>
      </c>
      <c r="V38">
        <v>21166</v>
      </c>
      <c r="W38" t="s">
        <v>98</v>
      </c>
      <c r="X38">
        <v>0</v>
      </c>
    </row>
    <row r="39" spans="1:24" x14ac:dyDescent="0.3">
      <c r="A39" s="1">
        <v>21469</v>
      </c>
      <c r="B39" t="s">
        <v>315</v>
      </c>
      <c r="C39" t="s">
        <v>359</v>
      </c>
      <c r="D39">
        <v>30390</v>
      </c>
      <c r="E39">
        <v>16582</v>
      </c>
      <c r="F39">
        <v>7.0000002160670004E-3</v>
      </c>
      <c r="G39">
        <v>0.64099997282028198</v>
      </c>
      <c r="H39">
        <v>8.4822997450828996E-2</v>
      </c>
      <c r="I39">
        <v>0</v>
      </c>
      <c r="J39">
        <v>0</v>
      </c>
      <c r="K39">
        <v>0.143999993801117</v>
      </c>
      <c r="L39">
        <v>1</v>
      </c>
      <c r="M39">
        <v>1</v>
      </c>
      <c r="N39" t="s">
        <v>371</v>
      </c>
      <c r="O39" t="b">
        <v>1</v>
      </c>
      <c r="P39">
        <v>2.5639998912811279</v>
      </c>
      <c r="Q39">
        <v>0.33929198980331399</v>
      </c>
      <c r="R39">
        <v>0</v>
      </c>
      <c r="S39">
        <v>0</v>
      </c>
      <c r="T39">
        <v>70</v>
      </c>
      <c r="V39">
        <v>21469</v>
      </c>
      <c r="W39" t="s">
        <v>98</v>
      </c>
      <c r="X39">
        <v>0</v>
      </c>
    </row>
    <row r="40" spans="1:24" x14ac:dyDescent="0.3">
      <c r="A40" s="1">
        <v>21883</v>
      </c>
      <c r="B40" t="s">
        <v>316</v>
      </c>
      <c r="C40" t="s">
        <v>366</v>
      </c>
      <c r="D40">
        <v>24987</v>
      </c>
      <c r="E40">
        <v>17868</v>
      </c>
      <c r="F40">
        <v>7.2999998927116005E-2</v>
      </c>
      <c r="G40">
        <v>0.26859998703002902</v>
      </c>
      <c r="H40">
        <v>7.4769906699656996E-2</v>
      </c>
      <c r="I40">
        <v>1129.999995231628</v>
      </c>
      <c r="J40">
        <v>0</v>
      </c>
      <c r="K40">
        <v>0.27599999308586098</v>
      </c>
      <c r="L40">
        <v>1</v>
      </c>
      <c r="M40">
        <v>1</v>
      </c>
      <c r="N40" t="s">
        <v>371</v>
      </c>
      <c r="O40" t="b">
        <v>1</v>
      </c>
      <c r="P40">
        <v>1.0744999647140501</v>
      </c>
      <c r="Q40">
        <v>0.29907959699630698</v>
      </c>
      <c r="R40">
        <v>477.80001163482672</v>
      </c>
      <c r="S40">
        <v>3.9300001226369998E-3</v>
      </c>
      <c r="T40">
        <v>70</v>
      </c>
      <c r="V40">
        <v>21883</v>
      </c>
      <c r="W40" t="s">
        <v>98</v>
      </c>
      <c r="X40">
        <v>0</v>
      </c>
    </row>
    <row r="41" spans="1:24" x14ac:dyDescent="0.3">
      <c r="A41" s="1">
        <v>22243</v>
      </c>
      <c r="B41" t="s">
        <v>317</v>
      </c>
      <c r="C41" t="s">
        <v>360</v>
      </c>
      <c r="D41">
        <v>30999</v>
      </c>
      <c r="E41">
        <v>14786</v>
      </c>
      <c r="F41">
        <v>6.000000052154E-3</v>
      </c>
      <c r="G41">
        <v>0.524028420448303</v>
      </c>
      <c r="H41">
        <v>8.5137158632277998E-2</v>
      </c>
      <c r="I41">
        <v>0</v>
      </c>
      <c r="J41">
        <v>0</v>
      </c>
      <c r="K41">
        <v>0.15600000321865101</v>
      </c>
      <c r="L41">
        <v>1</v>
      </c>
      <c r="M41">
        <v>1</v>
      </c>
      <c r="N41" t="s">
        <v>371</v>
      </c>
      <c r="O41" t="b">
        <v>1</v>
      </c>
      <c r="P41">
        <v>2.096113920211792</v>
      </c>
      <c r="Q41">
        <v>0.34054860472679099</v>
      </c>
      <c r="R41">
        <v>0</v>
      </c>
      <c r="S41">
        <v>3.9300001226369998E-3</v>
      </c>
      <c r="T41">
        <v>70</v>
      </c>
      <c r="V41">
        <v>22243</v>
      </c>
      <c r="W41" t="s">
        <v>98</v>
      </c>
      <c r="X41">
        <v>0</v>
      </c>
    </row>
    <row r="42" spans="1:24" x14ac:dyDescent="0.3">
      <c r="A42" s="1">
        <v>22413</v>
      </c>
      <c r="B42" t="s">
        <v>318</v>
      </c>
      <c r="C42" t="s">
        <v>360</v>
      </c>
      <c r="D42">
        <v>21610</v>
      </c>
      <c r="E42">
        <v>20652</v>
      </c>
      <c r="F42">
        <v>2.8000000864266999E-2</v>
      </c>
      <c r="G42">
        <v>0.524028420448303</v>
      </c>
      <c r="H42">
        <v>8.5137158632277998E-2</v>
      </c>
      <c r="I42">
        <v>0</v>
      </c>
      <c r="J42">
        <v>0</v>
      </c>
      <c r="K42">
        <v>0.15600000321865101</v>
      </c>
      <c r="L42">
        <v>1</v>
      </c>
      <c r="M42">
        <v>1</v>
      </c>
      <c r="N42" t="s">
        <v>371</v>
      </c>
      <c r="O42" t="b">
        <v>1</v>
      </c>
      <c r="P42">
        <v>2.096113920211792</v>
      </c>
      <c r="Q42">
        <v>0.34054860472679099</v>
      </c>
      <c r="R42">
        <v>0</v>
      </c>
      <c r="S42">
        <v>3.9300001226369998E-3</v>
      </c>
      <c r="T42">
        <v>70</v>
      </c>
      <c r="V42">
        <v>22413</v>
      </c>
      <c r="W42" t="s">
        <v>98</v>
      </c>
      <c r="X42">
        <v>0</v>
      </c>
    </row>
    <row r="43" spans="1:24" x14ac:dyDescent="0.3">
      <c r="A43" s="1">
        <v>22613</v>
      </c>
      <c r="B43" t="s">
        <v>319</v>
      </c>
      <c r="C43" t="s">
        <v>360</v>
      </c>
      <c r="D43">
        <v>21610</v>
      </c>
      <c r="E43">
        <v>14854</v>
      </c>
      <c r="F43">
        <v>2.8999999165535001E-2</v>
      </c>
      <c r="G43">
        <v>0.524028420448303</v>
      </c>
      <c r="H43">
        <v>8.5137158632277998E-2</v>
      </c>
      <c r="I43">
        <v>0</v>
      </c>
      <c r="J43">
        <v>0</v>
      </c>
      <c r="K43">
        <v>0.15600000321865101</v>
      </c>
      <c r="L43">
        <v>1</v>
      </c>
      <c r="M43">
        <v>1</v>
      </c>
      <c r="N43" t="s">
        <v>371</v>
      </c>
      <c r="O43" t="b">
        <v>1</v>
      </c>
      <c r="P43">
        <v>2.096113920211792</v>
      </c>
      <c r="Q43">
        <v>0.34054860472679099</v>
      </c>
      <c r="R43">
        <v>0</v>
      </c>
      <c r="S43">
        <v>3.9300001226369998E-3</v>
      </c>
      <c r="T43">
        <v>70</v>
      </c>
      <c r="V43">
        <v>22613</v>
      </c>
      <c r="W43" t="s">
        <v>98</v>
      </c>
      <c r="X43">
        <v>0</v>
      </c>
    </row>
    <row r="44" spans="1:24" x14ac:dyDescent="0.3">
      <c r="A44" s="1">
        <v>23153</v>
      </c>
      <c r="B44" t="s">
        <v>320</v>
      </c>
      <c r="C44" t="s">
        <v>364</v>
      </c>
      <c r="D44">
        <v>21623</v>
      </c>
      <c r="E44">
        <v>23463</v>
      </c>
      <c r="F44">
        <v>1.4000000432134001E-2</v>
      </c>
      <c r="G44">
        <v>0.16500000655651101</v>
      </c>
      <c r="H44">
        <v>8.0424778163433006E-2</v>
      </c>
      <c r="I44">
        <v>829.99998331069946</v>
      </c>
      <c r="J44">
        <v>0</v>
      </c>
      <c r="K44">
        <v>0.307000011205673</v>
      </c>
      <c r="L44">
        <v>1</v>
      </c>
      <c r="M44">
        <v>1</v>
      </c>
      <c r="N44" t="s">
        <v>371</v>
      </c>
      <c r="O44" t="b">
        <v>1</v>
      </c>
      <c r="P44">
        <v>0.66000002622604403</v>
      </c>
      <c r="Q44">
        <v>0.32169911265373202</v>
      </c>
      <c r="R44">
        <v>385.89999079704279</v>
      </c>
      <c r="S44">
        <v>4.0299999527629998E-3</v>
      </c>
      <c r="T44">
        <v>70</v>
      </c>
      <c r="V44">
        <v>23153</v>
      </c>
      <c r="W44" t="s">
        <v>98</v>
      </c>
      <c r="X44">
        <v>0</v>
      </c>
    </row>
    <row r="45" spans="1:24" x14ac:dyDescent="0.3">
      <c r="A45" s="1">
        <v>23154</v>
      </c>
      <c r="B45" t="s">
        <v>321</v>
      </c>
      <c r="C45" t="s">
        <v>364</v>
      </c>
      <c r="D45">
        <v>23463</v>
      </c>
      <c r="E45">
        <v>23128</v>
      </c>
      <c r="F45">
        <v>4.3999999761580998E-2</v>
      </c>
      <c r="G45">
        <v>0.16500000655651101</v>
      </c>
      <c r="H45">
        <v>8.0424778163433006E-2</v>
      </c>
      <c r="I45">
        <v>829.99998331069946</v>
      </c>
      <c r="J45">
        <v>0</v>
      </c>
      <c r="K45">
        <v>0.307000011205673</v>
      </c>
      <c r="L45">
        <v>1</v>
      </c>
      <c r="M45">
        <v>1</v>
      </c>
      <c r="N45" t="s">
        <v>371</v>
      </c>
      <c r="O45" t="b">
        <v>1</v>
      </c>
      <c r="P45">
        <v>0.66000002622604403</v>
      </c>
      <c r="Q45">
        <v>0.32169911265373202</v>
      </c>
      <c r="R45">
        <v>385.89999079704279</v>
      </c>
      <c r="S45">
        <v>4.0299999527629998E-3</v>
      </c>
      <c r="T45">
        <v>70</v>
      </c>
      <c r="V45">
        <v>23154</v>
      </c>
      <c r="W45" t="s">
        <v>98</v>
      </c>
      <c r="X45">
        <v>0</v>
      </c>
    </row>
    <row r="46" spans="1:24" x14ac:dyDescent="0.3">
      <c r="A46" s="1">
        <v>23155</v>
      </c>
      <c r="B46" t="s">
        <v>322</v>
      </c>
      <c r="C46" t="s">
        <v>364</v>
      </c>
      <c r="D46">
        <v>23128</v>
      </c>
      <c r="E46">
        <v>22836</v>
      </c>
      <c r="F46">
        <v>3.5999998450279E-2</v>
      </c>
      <c r="G46">
        <v>0.16500000655651101</v>
      </c>
      <c r="H46">
        <v>8.0424778163433006E-2</v>
      </c>
      <c r="I46">
        <v>829.99998331069946</v>
      </c>
      <c r="J46">
        <v>0</v>
      </c>
      <c r="K46">
        <v>0.307000011205673</v>
      </c>
      <c r="L46">
        <v>1</v>
      </c>
      <c r="M46">
        <v>1</v>
      </c>
      <c r="N46" t="s">
        <v>371</v>
      </c>
      <c r="O46" t="b">
        <v>1</v>
      </c>
      <c r="P46">
        <v>0.66000002622604403</v>
      </c>
      <c r="Q46">
        <v>0.32169911265373202</v>
      </c>
      <c r="R46">
        <v>385.89999079704279</v>
      </c>
      <c r="S46">
        <v>4.0299999527629998E-3</v>
      </c>
      <c r="T46">
        <v>70</v>
      </c>
      <c r="V46">
        <v>23155</v>
      </c>
      <c r="W46" t="s">
        <v>98</v>
      </c>
      <c r="X46">
        <v>0</v>
      </c>
    </row>
    <row r="47" spans="1:24" x14ac:dyDescent="0.3">
      <c r="A47" s="1">
        <v>23156</v>
      </c>
      <c r="B47" t="s">
        <v>323</v>
      </c>
      <c r="C47" t="s">
        <v>364</v>
      </c>
      <c r="D47">
        <v>22836</v>
      </c>
      <c r="E47">
        <v>29243</v>
      </c>
      <c r="F47">
        <v>2.1999999880790998E-2</v>
      </c>
      <c r="G47">
        <v>0.16500000655651101</v>
      </c>
      <c r="H47">
        <v>8.0424778163433006E-2</v>
      </c>
      <c r="I47">
        <v>829.99998331069946</v>
      </c>
      <c r="J47">
        <v>0</v>
      </c>
      <c r="K47">
        <v>0.307000011205673</v>
      </c>
      <c r="L47">
        <v>1</v>
      </c>
      <c r="M47">
        <v>1</v>
      </c>
      <c r="N47" t="s">
        <v>371</v>
      </c>
      <c r="O47" t="b">
        <v>1</v>
      </c>
      <c r="P47">
        <v>0.66000002622604403</v>
      </c>
      <c r="Q47">
        <v>0.32169911265373202</v>
      </c>
      <c r="R47">
        <v>385.89999079704279</v>
      </c>
      <c r="S47">
        <v>4.0299999527629998E-3</v>
      </c>
      <c r="T47">
        <v>70</v>
      </c>
      <c r="V47">
        <v>23156</v>
      </c>
      <c r="W47" t="s">
        <v>98</v>
      </c>
      <c r="X47">
        <v>0</v>
      </c>
    </row>
    <row r="48" spans="1:24" x14ac:dyDescent="0.3">
      <c r="A48" s="1">
        <v>23157</v>
      </c>
      <c r="B48" t="s">
        <v>324</v>
      </c>
      <c r="C48" t="s">
        <v>364</v>
      </c>
      <c r="D48">
        <v>29243</v>
      </c>
      <c r="E48">
        <v>21767</v>
      </c>
      <c r="F48">
        <v>6.4999997615814001E-2</v>
      </c>
      <c r="G48">
        <v>0.16500000655651101</v>
      </c>
      <c r="H48">
        <v>8.0424778163433006E-2</v>
      </c>
      <c r="I48">
        <v>829.99998331069946</v>
      </c>
      <c r="J48">
        <v>0</v>
      </c>
      <c r="K48">
        <v>0.307000011205673</v>
      </c>
      <c r="L48">
        <v>1</v>
      </c>
      <c r="M48">
        <v>1</v>
      </c>
      <c r="N48" t="s">
        <v>371</v>
      </c>
      <c r="O48" t="b">
        <v>1</v>
      </c>
      <c r="P48">
        <v>0.66000002622604403</v>
      </c>
      <c r="Q48">
        <v>0.32169911265373202</v>
      </c>
      <c r="R48">
        <v>385.89999079704279</v>
      </c>
      <c r="S48">
        <v>4.0299999527629998E-3</v>
      </c>
      <c r="T48">
        <v>70</v>
      </c>
      <c r="V48">
        <v>23157</v>
      </c>
      <c r="W48" t="s">
        <v>98</v>
      </c>
      <c r="X48">
        <v>0</v>
      </c>
    </row>
    <row r="49" spans="1:24" x14ac:dyDescent="0.3">
      <c r="A49" s="1">
        <v>24303</v>
      </c>
      <c r="B49" t="s">
        <v>325</v>
      </c>
      <c r="C49" t="s">
        <v>366</v>
      </c>
      <c r="D49">
        <v>21943</v>
      </c>
      <c r="E49">
        <v>24987</v>
      </c>
      <c r="F49">
        <v>3.0999999493361002E-2</v>
      </c>
      <c r="G49">
        <v>0.26859998703002902</v>
      </c>
      <c r="H49">
        <v>7.4769906699656996E-2</v>
      </c>
      <c r="I49">
        <v>1129.999995231628</v>
      </c>
      <c r="J49">
        <v>0</v>
      </c>
      <c r="K49">
        <v>0.27599999308586098</v>
      </c>
      <c r="L49">
        <v>1</v>
      </c>
      <c r="M49">
        <v>1</v>
      </c>
      <c r="N49" t="s">
        <v>371</v>
      </c>
      <c r="O49" t="b">
        <v>1</v>
      </c>
      <c r="P49">
        <v>1.0744999647140501</v>
      </c>
      <c r="Q49">
        <v>0.29907959699630698</v>
      </c>
      <c r="R49">
        <v>477.80001163482672</v>
      </c>
      <c r="S49">
        <v>3.9300001226369998E-3</v>
      </c>
      <c r="T49">
        <v>70</v>
      </c>
      <c r="V49">
        <v>24303</v>
      </c>
      <c r="W49" t="s">
        <v>98</v>
      </c>
      <c r="X49">
        <v>0</v>
      </c>
    </row>
    <row r="50" spans="1:24" x14ac:dyDescent="0.3">
      <c r="A50" s="1">
        <v>24730</v>
      </c>
      <c r="B50" t="s">
        <v>326</v>
      </c>
      <c r="C50" t="s">
        <v>367</v>
      </c>
      <c r="D50">
        <v>21943</v>
      </c>
      <c r="E50">
        <v>23256</v>
      </c>
      <c r="F50">
        <v>5.9999998658895E-2</v>
      </c>
      <c r="G50">
        <v>0.20669999718666099</v>
      </c>
      <c r="H50">
        <v>8.0424778163433006E-2</v>
      </c>
      <c r="I50">
        <v>829.99998331069946</v>
      </c>
      <c r="J50">
        <v>0</v>
      </c>
      <c r="K50">
        <v>0.270000010728836</v>
      </c>
      <c r="L50">
        <v>1</v>
      </c>
      <c r="M50">
        <v>1</v>
      </c>
      <c r="N50" t="s">
        <v>371</v>
      </c>
      <c r="O50" t="b">
        <v>1</v>
      </c>
      <c r="P50">
        <v>0.82669997215270996</v>
      </c>
      <c r="Q50">
        <v>0.32169911265373202</v>
      </c>
      <c r="R50">
        <v>385.89999079704279</v>
      </c>
      <c r="S50">
        <v>4.0299999527629998E-3</v>
      </c>
      <c r="T50">
        <v>70</v>
      </c>
      <c r="V50">
        <v>24730</v>
      </c>
      <c r="W50" t="s">
        <v>98</v>
      </c>
      <c r="X50">
        <v>0</v>
      </c>
    </row>
    <row r="51" spans="1:24" x14ac:dyDescent="0.3">
      <c r="A51" s="1">
        <v>24731</v>
      </c>
      <c r="B51" t="s">
        <v>327</v>
      </c>
      <c r="C51" t="s">
        <v>367</v>
      </c>
      <c r="D51">
        <v>23256</v>
      </c>
      <c r="E51">
        <v>30059</v>
      </c>
      <c r="F51">
        <v>2.8999999165535001E-2</v>
      </c>
      <c r="G51">
        <v>0.20669999718666099</v>
      </c>
      <c r="H51">
        <v>8.0424778163433006E-2</v>
      </c>
      <c r="I51">
        <v>829.99998331069946</v>
      </c>
      <c r="J51">
        <v>0</v>
      </c>
      <c r="K51">
        <v>0.270000010728836</v>
      </c>
      <c r="L51">
        <v>1</v>
      </c>
      <c r="M51">
        <v>1</v>
      </c>
      <c r="N51" t="s">
        <v>371</v>
      </c>
      <c r="O51" t="b">
        <v>1</v>
      </c>
      <c r="P51">
        <v>0.82669997215270996</v>
      </c>
      <c r="Q51">
        <v>0.32169911265373202</v>
      </c>
      <c r="R51">
        <v>385.89999079704279</v>
      </c>
      <c r="S51">
        <v>4.0299999527629998E-3</v>
      </c>
      <c r="T51">
        <v>70</v>
      </c>
      <c r="V51">
        <v>24731</v>
      </c>
      <c r="W51" t="s">
        <v>98</v>
      </c>
      <c r="X51">
        <v>0</v>
      </c>
    </row>
    <row r="52" spans="1:24" x14ac:dyDescent="0.3">
      <c r="A52" s="1">
        <v>24732</v>
      </c>
      <c r="B52" t="s">
        <v>328</v>
      </c>
      <c r="C52" t="s">
        <v>367</v>
      </c>
      <c r="D52">
        <v>30059</v>
      </c>
      <c r="E52">
        <v>24723</v>
      </c>
      <c r="F52">
        <v>4.6999998390675E-2</v>
      </c>
      <c r="G52">
        <v>0.20669999718666099</v>
      </c>
      <c r="H52">
        <v>8.0424778163433006E-2</v>
      </c>
      <c r="I52">
        <v>829.99998331069946</v>
      </c>
      <c r="J52">
        <v>0</v>
      </c>
      <c r="K52">
        <v>0.270000010728836</v>
      </c>
      <c r="L52">
        <v>1</v>
      </c>
      <c r="M52">
        <v>1</v>
      </c>
      <c r="N52" t="s">
        <v>371</v>
      </c>
      <c r="O52" t="b">
        <v>1</v>
      </c>
      <c r="P52">
        <v>0.82669997215270996</v>
      </c>
      <c r="Q52">
        <v>0.32169911265373202</v>
      </c>
      <c r="R52">
        <v>385.89999079704279</v>
      </c>
      <c r="S52">
        <v>4.0299999527629998E-3</v>
      </c>
      <c r="T52">
        <v>70</v>
      </c>
      <c r="V52">
        <v>24732</v>
      </c>
      <c r="W52" t="s">
        <v>98</v>
      </c>
      <c r="X52">
        <v>0</v>
      </c>
    </row>
    <row r="53" spans="1:24" x14ac:dyDescent="0.3">
      <c r="A53" s="1">
        <v>24733</v>
      </c>
      <c r="B53" t="s">
        <v>329</v>
      </c>
      <c r="C53" t="s">
        <v>367</v>
      </c>
      <c r="D53">
        <v>24723</v>
      </c>
      <c r="E53">
        <v>28578</v>
      </c>
      <c r="F53">
        <v>4.6000000089407002E-2</v>
      </c>
      <c r="G53">
        <v>0.20669999718666099</v>
      </c>
      <c r="H53">
        <v>8.0424778163433006E-2</v>
      </c>
      <c r="I53">
        <v>829.99998331069946</v>
      </c>
      <c r="J53">
        <v>0</v>
      </c>
      <c r="K53">
        <v>0.270000010728836</v>
      </c>
      <c r="L53">
        <v>1</v>
      </c>
      <c r="M53">
        <v>1</v>
      </c>
      <c r="N53" t="s">
        <v>371</v>
      </c>
      <c r="O53" t="b">
        <v>1</v>
      </c>
      <c r="P53">
        <v>0.82669997215270996</v>
      </c>
      <c r="Q53">
        <v>0.32169911265373202</v>
      </c>
      <c r="R53">
        <v>385.89999079704279</v>
      </c>
      <c r="S53">
        <v>4.0299999527629998E-3</v>
      </c>
      <c r="T53">
        <v>70</v>
      </c>
      <c r="V53">
        <v>24733</v>
      </c>
      <c r="W53" t="s">
        <v>98</v>
      </c>
      <c r="X53">
        <v>0</v>
      </c>
    </row>
    <row r="54" spans="1:24" x14ac:dyDescent="0.3">
      <c r="A54" s="1">
        <v>24734</v>
      </c>
      <c r="B54" t="s">
        <v>330</v>
      </c>
      <c r="C54" t="s">
        <v>367</v>
      </c>
      <c r="D54">
        <v>28578</v>
      </c>
      <c r="E54">
        <v>21623</v>
      </c>
      <c r="F54">
        <v>3.9000000804663003E-2</v>
      </c>
      <c r="G54">
        <v>0.20669999718666099</v>
      </c>
      <c r="H54">
        <v>8.0424778163433006E-2</v>
      </c>
      <c r="I54">
        <v>829.99998331069946</v>
      </c>
      <c r="J54">
        <v>0</v>
      </c>
      <c r="K54">
        <v>0.270000010728836</v>
      </c>
      <c r="L54">
        <v>1</v>
      </c>
      <c r="M54">
        <v>1</v>
      </c>
      <c r="N54" t="s">
        <v>371</v>
      </c>
      <c r="O54" t="b">
        <v>1</v>
      </c>
      <c r="P54">
        <v>0.82669997215270996</v>
      </c>
      <c r="Q54">
        <v>0.32169911265373202</v>
      </c>
      <c r="R54">
        <v>385.89999079704279</v>
      </c>
      <c r="S54">
        <v>4.0299999527629998E-3</v>
      </c>
      <c r="T54">
        <v>70</v>
      </c>
      <c r="V54">
        <v>24734</v>
      </c>
      <c r="W54" t="s">
        <v>98</v>
      </c>
      <c r="X54">
        <v>0</v>
      </c>
    </row>
    <row r="55" spans="1:24" x14ac:dyDescent="0.3">
      <c r="A55" s="1">
        <v>26156</v>
      </c>
      <c r="B55" t="s">
        <v>331</v>
      </c>
      <c r="C55" t="s">
        <v>364</v>
      </c>
      <c r="D55">
        <v>21767</v>
      </c>
      <c r="E55">
        <v>24489</v>
      </c>
      <c r="F55">
        <v>1.4999999664724E-2</v>
      </c>
      <c r="G55">
        <v>0.16500000655651101</v>
      </c>
      <c r="H55">
        <v>8.0424778163433006E-2</v>
      </c>
      <c r="I55">
        <v>829.99998331069946</v>
      </c>
      <c r="J55">
        <v>0</v>
      </c>
      <c r="K55">
        <v>0.307000011205673</v>
      </c>
      <c r="L55">
        <v>1</v>
      </c>
      <c r="M55">
        <v>1</v>
      </c>
      <c r="N55" t="s">
        <v>371</v>
      </c>
      <c r="O55" t="b">
        <v>1</v>
      </c>
      <c r="P55">
        <v>0.66000002622604403</v>
      </c>
      <c r="Q55">
        <v>0.32169911265373202</v>
      </c>
      <c r="R55">
        <v>385.89999079704279</v>
      </c>
      <c r="S55">
        <v>4.0299999527629998E-3</v>
      </c>
      <c r="T55">
        <v>70</v>
      </c>
      <c r="V55">
        <v>26156</v>
      </c>
      <c r="W55" t="s">
        <v>98</v>
      </c>
      <c r="X55">
        <v>0</v>
      </c>
    </row>
    <row r="56" spans="1:24" x14ac:dyDescent="0.3">
      <c r="A56" s="1">
        <v>26157</v>
      </c>
      <c r="B56" t="s">
        <v>332</v>
      </c>
      <c r="C56" t="s">
        <v>364</v>
      </c>
      <c r="D56">
        <v>24489</v>
      </c>
      <c r="E56">
        <v>24978</v>
      </c>
      <c r="F56">
        <v>3.0999999493361002E-2</v>
      </c>
      <c r="G56">
        <v>0.16500000655651101</v>
      </c>
      <c r="H56">
        <v>8.0424778163433006E-2</v>
      </c>
      <c r="I56">
        <v>829.99998331069946</v>
      </c>
      <c r="J56">
        <v>0</v>
      </c>
      <c r="K56">
        <v>0.307000011205673</v>
      </c>
      <c r="L56">
        <v>1</v>
      </c>
      <c r="M56">
        <v>1</v>
      </c>
      <c r="N56" t="s">
        <v>371</v>
      </c>
      <c r="O56" t="b">
        <v>1</v>
      </c>
      <c r="P56">
        <v>0.66000002622604403</v>
      </c>
      <c r="Q56">
        <v>0.32169911265373202</v>
      </c>
      <c r="R56">
        <v>385.89999079704279</v>
      </c>
      <c r="S56">
        <v>4.0299999527629998E-3</v>
      </c>
      <c r="T56">
        <v>70</v>
      </c>
      <c r="V56">
        <v>26157</v>
      </c>
      <c r="W56" t="s">
        <v>98</v>
      </c>
      <c r="X56">
        <v>0</v>
      </c>
    </row>
    <row r="57" spans="1:24" x14ac:dyDescent="0.3">
      <c r="A57" s="1">
        <v>26158</v>
      </c>
      <c r="B57" t="s">
        <v>333</v>
      </c>
      <c r="C57" t="s">
        <v>364</v>
      </c>
      <c r="D57">
        <v>24978</v>
      </c>
      <c r="E57">
        <v>29550</v>
      </c>
      <c r="F57">
        <v>3.0999999493361002E-2</v>
      </c>
      <c r="G57">
        <v>0.16500000655651101</v>
      </c>
      <c r="H57">
        <v>8.0424778163433006E-2</v>
      </c>
      <c r="I57">
        <v>829.99998331069946</v>
      </c>
      <c r="J57">
        <v>0</v>
      </c>
      <c r="K57">
        <v>0.307000011205673</v>
      </c>
      <c r="L57">
        <v>1</v>
      </c>
      <c r="M57">
        <v>1</v>
      </c>
      <c r="N57" t="s">
        <v>371</v>
      </c>
      <c r="O57" t="b">
        <v>1</v>
      </c>
      <c r="P57">
        <v>0.66000002622604403</v>
      </c>
      <c r="Q57">
        <v>0.32169911265373202</v>
      </c>
      <c r="R57">
        <v>385.89999079704279</v>
      </c>
      <c r="S57">
        <v>4.0299999527629998E-3</v>
      </c>
      <c r="T57">
        <v>70</v>
      </c>
      <c r="V57">
        <v>26158</v>
      </c>
      <c r="W57" t="s">
        <v>98</v>
      </c>
      <c r="X57">
        <v>0</v>
      </c>
    </row>
    <row r="58" spans="1:24" x14ac:dyDescent="0.3">
      <c r="A58" s="1">
        <v>26159</v>
      </c>
      <c r="B58" t="s">
        <v>334</v>
      </c>
      <c r="C58" t="s">
        <v>364</v>
      </c>
      <c r="D58">
        <v>29550</v>
      </c>
      <c r="E58">
        <v>25791</v>
      </c>
      <c r="F58">
        <v>3.4000001847744002E-2</v>
      </c>
      <c r="G58">
        <v>0.16500000655651101</v>
      </c>
      <c r="H58">
        <v>8.0424778163433006E-2</v>
      </c>
      <c r="I58">
        <v>829.99998331069946</v>
      </c>
      <c r="J58">
        <v>0</v>
      </c>
      <c r="K58">
        <v>0.307000011205673</v>
      </c>
      <c r="L58">
        <v>1</v>
      </c>
      <c r="M58">
        <v>1</v>
      </c>
      <c r="N58" t="s">
        <v>371</v>
      </c>
      <c r="O58" t="b">
        <v>1</v>
      </c>
      <c r="P58">
        <v>0.66000002622604403</v>
      </c>
      <c r="Q58">
        <v>0.32169911265373202</v>
      </c>
      <c r="R58">
        <v>385.89999079704279</v>
      </c>
      <c r="S58">
        <v>4.0299999527629998E-3</v>
      </c>
      <c r="T58">
        <v>70</v>
      </c>
      <c r="V58">
        <v>26159</v>
      </c>
      <c r="W58" t="s">
        <v>98</v>
      </c>
      <c r="X58">
        <v>0</v>
      </c>
    </row>
    <row r="59" spans="1:24" x14ac:dyDescent="0.3">
      <c r="A59" s="1">
        <v>26160</v>
      </c>
      <c r="B59" t="s">
        <v>335</v>
      </c>
      <c r="C59" t="s">
        <v>364</v>
      </c>
      <c r="D59">
        <v>25791</v>
      </c>
      <c r="E59">
        <v>21610</v>
      </c>
      <c r="F59">
        <v>6.000000052154E-3</v>
      </c>
      <c r="G59">
        <v>0.16500000655651101</v>
      </c>
      <c r="H59">
        <v>8.0424778163433006E-2</v>
      </c>
      <c r="I59">
        <v>829.99998331069946</v>
      </c>
      <c r="J59">
        <v>0</v>
      </c>
      <c r="K59">
        <v>0.307000011205673</v>
      </c>
      <c r="L59">
        <v>1</v>
      </c>
      <c r="M59">
        <v>1</v>
      </c>
      <c r="N59" t="s">
        <v>371</v>
      </c>
      <c r="O59" t="b">
        <v>1</v>
      </c>
      <c r="P59">
        <v>0.66000002622604403</v>
      </c>
      <c r="Q59">
        <v>0.32169911265373202</v>
      </c>
      <c r="R59">
        <v>385.89999079704279</v>
      </c>
      <c r="S59">
        <v>4.0299999527629998E-3</v>
      </c>
      <c r="T59">
        <v>70</v>
      </c>
      <c r="V59">
        <v>26160</v>
      </c>
      <c r="W59" t="s">
        <v>98</v>
      </c>
      <c r="X59">
        <v>0</v>
      </c>
    </row>
    <row r="60" spans="1:24" x14ac:dyDescent="0.3">
      <c r="A60" s="1">
        <v>26873</v>
      </c>
      <c r="B60" t="s">
        <v>336</v>
      </c>
      <c r="C60" t="s">
        <v>368</v>
      </c>
      <c r="D60">
        <v>21943</v>
      </c>
      <c r="E60">
        <v>32722</v>
      </c>
      <c r="F60">
        <v>1.0000000474970001E-3</v>
      </c>
      <c r="G60">
        <v>7.7699996531009993E-2</v>
      </c>
      <c r="H60">
        <v>7.2570793330669001E-2</v>
      </c>
      <c r="I60">
        <v>1389.999985694885</v>
      </c>
      <c r="J60">
        <v>0</v>
      </c>
      <c r="K60">
        <v>0.45800000429153398</v>
      </c>
      <c r="L60">
        <v>1</v>
      </c>
      <c r="M60">
        <v>1</v>
      </c>
      <c r="N60" t="s">
        <v>371</v>
      </c>
      <c r="O60" t="b">
        <v>1</v>
      </c>
      <c r="P60">
        <v>0.31060001254081698</v>
      </c>
      <c r="Q60">
        <v>0.290283203125</v>
      </c>
      <c r="R60">
        <v>643.19998025894165</v>
      </c>
      <c r="S60">
        <v>3.9300001226369998E-3</v>
      </c>
      <c r="T60">
        <v>70</v>
      </c>
      <c r="V60">
        <v>26873</v>
      </c>
      <c r="W60" t="s">
        <v>98</v>
      </c>
      <c r="X60">
        <v>0</v>
      </c>
    </row>
    <row r="61" spans="1:24" x14ac:dyDescent="0.3">
      <c r="A61" s="1">
        <v>28944</v>
      </c>
      <c r="B61" t="s">
        <v>337</v>
      </c>
      <c r="C61" t="s">
        <v>364</v>
      </c>
      <c r="D61">
        <v>33146</v>
      </c>
      <c r="E61">
        <v>21623</v>
      </c>
      <c r="F61">
        <v>1.6000000759958999E-2</v>
      </c>
      <c r="G61">
        <v>0.16500000655651101</v>
      </c>
      <c r="H61">
        <v>8.0424778163433006E-2</v>
      </c>
      <c r="I61">
        <v>829.99998331069946</v>
      </c>
      <c r="J61">
        <v>0</v>
      </c>
      <c r="K61">
        <v>0.307000011205673</v>
      </c>
      <c r="L61">
        <v>1</v>
      </c>
      <c r="M61">
        <v>1</v>
      </c>
      <c r="N61" t="s">
        <v>371</v>
      </c>
      <c r="O61" t="b">
        <v>1</v>
      </c>
      <c r="P61">
        <v>0.66000002622604403</v>
      </c>
      <c r="Q61">
        <v>0.32169911265373202</v>
      </c>
      <c r="R61">
        <v>385.89999079704279</v>
      </c>
      <c r="S61">
        <v>4.0299999527629998E-3</v>
      </c>
      <c r="T61">
        <v>70</v>
      </c>
      <c r="V61">
        <v>28944</v>
      </c>
      <c r="W61" t="s">
        <v>98</v>
      </c>
      <c r="X61">
        <v>0</v>
      </c>
    </row>
    <row r="62" spans="1:24" x14ac:dyDescent="0.3">
      <c r="A62" s="1">
        <v>29067</v>
      </c>
      <c r="B62" t="s">
        <v>338</v>
      </c>
      <c r="C62" t="s">
        <v>364</v>
      </c>
      <c r="D62">
        <v>21623</v>
      </c>
      <c r="E62">
        <v>24052</v>
      </c>
      <c r="F62">
        <v>3.7999998778104997E-2</v>
      </c>
      <c r="G62">
        <v>0.16500000655651101</v>
      </c>
      <c r="H62">
        <v>8.0424778163433006E-2</v>
      </c>
      <c r="I62">
        <v>829.99998331069946</v>
      </c>
      <c r="J62">
        <v>0</v>
      </c>
      <c r="K62">
        <v>0.307000011205673</v>
      </c>
      <c r="L62">
        <v>1</v>
      </c>
      <c r="M62">
        <v>1</v>
      </c>
      <c r="N62" t="s">
        <v>371</v>
      </c>
      <c r="O62" t="b">
        <v>1</v>
      </c>
      <c r="P62">
        <v>0.66000002622604403</v>
      </c>
      <c r="Q62">
        <v>0.32169911265373202</v>
      </c>
      <c r="R62">
        <v>385.89999079704279</v>
      </c>
      <c r="S62">
        <v>4.0299999527629998E-3</v>
      </c>
      <c r="T62">
        <v>70</v>
      </c>
      <c r="V62">
        <v>29067</v>
      </c>
      <c r="W62" t="s">
        <v>98</v>
      </c>
      <c r="X62">
        <v>0</v>
      </c>
    </row>
    <row r="63" spans="1:24" x14ac:dyDescent="0.3">
      <c r="A63" s="1">
        <v>29068</v>
      </c>
      <c r="B63" t="s">
        <v>339</v>
      </c>
      <c r="C63" t="s">
        <v>364</v>
      </c>
      <c r="D63">
        <v>24052</v>
      </c>
      <c r="E63">
        <v>24190</v>
      </c>
      <c r="F63">
        <v>1.0000000474970001E-3</v>
      </c>
      <c r="G63">
        <v>0.16500000655651101</v>
      </c>
      <c r="H63">
        <v>8.0424778163433006E-2</v>
      </c>
      <c r="I63">
        <v>829.99998331069946</v>
      </c>
      <c r="J63">
        <v>0</v>
      </c>
      <c r="K63">
        <v>0.307000011205673</v>
      </c>
      <c r="L63">
        <v>1</v>
      </c>
      <c r="M63">
        <v>1</v>
      </c>
      <c r="N63" t="s">
        <v>371</v>
      </c>
      <c r="O63" t="b">
        <v>1</v>
      </c>
      <c r="P63">
        <v>0.66000002622604403</v>
      </c>
      <c r="Q63">
        <v>0.32169911265373202</v>
      </c>
      <c r="R63">
        <v>385.89999079704279</v>
      </c>
      <c r="S63">
        <v>4.0299999527629998E-3</v>
      </c>
      <c r="T63">
        <v>70</v>
      </c>
      <c r="V63">
        <v>29068</v>
      </c>
      <c r="W63" t="s">
        <v>98</v>
      </c>
      <c r="X63">
        <v>0</v>
      </c>
    </row>
    <row r="64" spans="1:24" x14ac:dyDescent="0.3">
      <c r="A64" s="1">
        <v>29069</v>
      </c>
      <c r="B64" t="s">
        <v>340</v>
      </c>
      <c r="C64" t="s">
        <v>364</v>
      </c>
      <c r="D64">
        <v>24190</v>
      </c>
      <c r="E64">
        <v>27337</v>
      </c>
      <c r="F64">
        <v>1.4000000432134001E-2</v>
      </c>
      <c r="G64">
        <v>0.16500000655651101</v>
      </c>
      <c r="H64">
        <v>8.0424778163433006E-2</v>
      </c>
      <c r="I64">
        <v>829.99998331069946</v>
      </c>
      <c r="J64">
        <v>0</v>
      </c>
      <c r="K64">
        <v>0.307000011205673</v>
      </c>
      <c r="L64">
        <v>1</v>
      </c>
      <c r="M64">
        <v>1</v>
      </c>
      <c r="N64" t="s">
        <v>371</v>
      </c>
      <c r="O64" t="b">
        <v>1</v>
      </c>
      <c r="P64">
        <v>0.66000002622604403</v>
      </c>
      <c r="Q64">
        <v>0.32169911265373202</v>
      </c>
      <c r="R64">
        <v>385.89999079704279</v>
      </c>
      <c r="S64">
        <v>4.0299999527629998E-3</v>
      </c>
      <c r="T64">
        <v>70</v>
      </c>
      <c r="V64">
        <v>29069</v>
      </c>
      <c r="W64" t="s">
        <v>98</v>
      </c>
      <c r="X64">
        <v>0</v>
      </c>
    </row>
    <row r="65" spans="1:24" x14ac:dyDescent="0.3">
      <c r="A65" s="1">
        <v>29070</v>
      </c>
      <c r="B65" t="s">
        <v>341</v>
      </c>
      <c r="C65" t="s">
        <v>364</v>
      </c>
      <c r="D65">
        <v>27337</v>
      </c>
      <c r="E65">
        <v>26400</v>
      </c>
      <c r="F65">
        <v>2.9999999329448E-2</v>
      </c>
      <c r="G65">
        <v>0.16500000655651101</v>
      </c>
      <c r="H65">
        <v>8.0424778163433006E-2</v>
      </c>
      <c r="I65">
        <v>829.99998331069946</v>
      </c>
      <c r="J65">
        <v>0</v>
      </c>
      <c r="K65">
        <v>0.307000011205673</v>
      </c>
      <c r="L65">
        <v>1</v>
      </c>
      <c r="M65">
        <v>1</v>
      </c>
      <c r="N65" t="s">
        <v>371</v>
      </c>
      <c r="O65" t="b">
        <v>1</v>
      </c>
      <c r="P65">
        <v>0.66000002622604403</v>
      </c>
      <c r="Q65">
        <v>0.32169911265373202</v>
      </c>
      <c r="R65">
        <v>385.89999079704279</v>
      </c>
      <c r="S65">
        <v>4.0299999527629998E-3</v>
      </c>
      <c r="T65">
        <v>70</v>
      </c>
      <c r="V65">
        <v>29070</v>
      </c>
      <c r="W65" t="s">
        <v>98</v>
      </c>
      <c r="X65">
        <v>0</v>
      </c>
    </row>
    <row r="66" spans="1:24" x14ac:dyDescent="0.3">
      <c r="A66" s="1">
        <v>29071</v>
      </c>
      <c r="B66" t="s">
        <v>342</v>
      </c>
      <c r="C66" t="s">
        <v>364</v>
      </c>
      <c r="D66">
        <v>26400</v>
      </c>
      <c r="E66">
        <v>23763</v>
      </c>
      <c r="F66">
        <v>1.0000000474970001E-3</v>
      </c>
      <c r="G66">
        <v>0.16500000655651101</v>
      </c>
      <c r="H66">
        <v>8.0424778163433006E-2</v>
      </c>
      <c r="I66">
        <v>829.99998331069946</v>
      </c>
      <c r="J66">
        <v>0</v>
      </c>
      <c r="K66">
        <v>0.307000011205673</v>
      </c>
      <c r="L66">
        <v>1</v>
      </c>
      <c r="M66">
        <v>1</v>
      </c>
      <c r="N66" t="s">
        <v>371</v>
      </c>
      <c r="O66" t="b">
        <v>1</v>
      </c>
      <c r="P66">
        <v>0.66000002622604403</v>
      </c>
      <c r="Q66">
        <v>0.32169911265373202</v>
      </c>
      <c r="R66">
        <v>385.89999079704279</v>
      </c>
      <c r="S66">
        <v>4.0299999527629998E-3</v>
      </c>
      <c r="T66">
        <v>70</v>
      </c>
      <c r="V66">
        <v>29071</v>
      </c>
      <c r="W66" t="s">
        <v>98</v>
      </c>
      <c r="X66">
        <v>0</v>
      </c>
    </row>
    <row r="67" spans="1:24" x14ac:dyDescent="0.3">
      <c r="A67" s="1">
        <v>29072</v>
      </c>
      <c r="B67" t="s">
        <v>343</v>
      </c>
      <c r="C67" t="s">
        <v>364</v>
      </c>
      <c r="D67">
        <v>23763</v>
      </c>
      <c r="E67">
        <v>25929</v>
      </c>
      <c r="F67">
        <v>1.0000000474970001E-3</v>
      </c>
      <c r="G67">
        <v>0.16500000655651101</v>
      </c>
      <c r="H67">
        <v>8.0424778163433006E-2</v>
      </c>
      <c r="I67">
        <v>829.99998331069946</v>
      </c>
      <c r="J67">
        <v>0</v>
      </c>
      <c r="K67">
        <v>0.307000011205673</v>
      </c>
      <c r="L67">
        <v>1</v>
      </c>
      <c r="M67">
        <v>1</v>
      </c>
      <c r="N67" t="s">
        <v>371</v>
      </c>
      <c r="O67" t="b">
        <v>1</v>
      </c>
      <c r="P67">
        <v>0.66000002622604403</v>
      </c>
      <c r="Q67">
        <v>0.32169911265373202</v>
      </c>
      <c r="R67">
        <v>385.89999079704279</v>
      </c>
      <c r="S67">
        <v>4.0299999527629998E-3</v>
      </c>
      <c r="T67">
        <v>70</v>
      </c>
      <c r="V67">
        <v>29072</v>
      </c>
      <c r="W67" t="s">
        <v>98</v>
      </c>
      <c r="X67">
        <v>0</v>
      </c>
    </row>
    <row r="68" spans="1:24" x14ac:dyDescent="0.3">
      <c r="A68" s="1">
        <v>29073</v>
      </c>
      <c r="B68" t="s">
        <v>344</v>
      </c>
      <c r="C68" t="s">
        <v>364</v>
      </c>
      <c r="D68">
        <v>25929</v>
      </c>
      <c r="E68">
        <v>28854</v>
      </c>
      <c r="F68">
        <v>2.9999999329448E-2</v>
      </c>
      <c r="G68">
        <v>0.16500000655651101</v>
      </c>
      <c r="H68">
        <v>8.0424778163433006E-2</v>
      </c>
      <c r="I68">
        <v>829.99998331069946</v>
      </c>
      <c r="J68">
        <v>0</v>
      </c>
      <c r="K68">
        <v>0.307000011205673</v>
      </c>
      <c r="L68">
        <v>1</v>
      </c>
      <c r="M68">
        <v>1</v>
      </c>
      <c r="N68" t="s">
        <v>371</v>
      </c>
      <c r="O68" t="b">
        <v>1</v>
      </c>
      <c r="P68">
        <v>0.66000002622604403</v>
      </c>
      <c r="Q68">
        <v>0.32169911265373202</v>
      </c>
      <c r="R68">
        <v>385.89999079704279</v>
      </c>
      <c r="S68">
        <v>4.0299999527629998E-3</v>
      </c>
      <c r="T68">
        <v>70</v>
      </c>
      <c r="V68">
        <v>29073</v>
      </c>
      <c r="W68" t="s">
        <v>98</v>
      </c>
      <c r="X68">
        <v>0</v>
      </c>
    </row>
    <row r="69" spans="1:24" x14ac:dyDescent="0.3">
      <c r="A69" s="1">
        <v>29074</v>
      </c>
      <c r="B69" t="s">
        <v>345</v>
      </c>
      <c r="C69" t="s">
        <v>364</v>
      </c>
      <c r="D69">
        <v>28854</v>
      </c>
      <c r="E69">
        <v>21767</v>
      </c>
      <c r="F69">
        <v>6.4999997615814001E-2</v>
      </c>
      <c r="G69">
        <v>0.16500000655651101</v>
      </c>
      <c r="H69">
        <v>8.0424778163433006E-2</v>
      </c>
      <c r="I69">
        <v>829.99998331069946</v>
      </c>
      <c r="J69">
        <v>0</v>
      </c>
      <c r="K69">
        <v>0.307000011205673</v>
      </c>
      <c r="L69">
        <v>1</v>
      </c>
      <c r="M69">
        <v>1</v>
      </c>
      <c r="N69" t="s">
        <v>371</v>
      </c>
      <c r="O69" t="b">
        <v>1</v>
      </c>
      <c r="P69">
        <v>0.66000002622604403</v>
      </c>
      <c r="Q69">
        <v>0.32169911265373202</v>
      </c>
      <c r="R69">
        <v>385.89999079704279</v>
      </c>
      <c r="S69">
        <v>4.0299999527629998E-3</v>
      </c>
      <c r="T69">
        <v>70</v>
      </c>
      <c r="V69">
        <v>29074</v>
      </c>
      <c r="W69" t="s">
        <v>98</v>
      </c>
      <c r="X69">
        <v>0</v>
      </c>
    </row>
    <row r="70" spans="1:24" x14ac:dyDescent="0.3">
      <c r="A70" s="1">
        <v>30639</v>
      </c>
      <c r="B70" t="s">
        <v>346</v>
      </c>
      <c r="C70" t="s">
        <v>364</v>
      </c>
      <c r="D70">
        <v>21767</v>
      </c>
      <c r="E70">
        <v>25422</v>
      </c>
      <c r="F70">
        <v>4.6999998390675E-2</v>
      </c>
      <c r="G70">
        <v>0.16500000655651101</v>
      </c>
      <c r="H70">
        <v>8.0424778163433006E-2</v>
      </c>
      <c r="I70">
        <v>829.99998331069946</v>
      </c>
      <c r="J70">
        <v>0</v>
      </c>
      <c r="K70">
        <v>0.307000011205673</v>
      </c>
      <c r="L70">
        <v>1</v>
      </c>
      <c r="M70">
        <v>1</v>
      </c>
      <c r="N70" t="s">
        <v>371</v>
      </c>
      <c r="O70" t="b">
        <v>1</v>
      </c>
      <c r="P70">
        <v>0.66000002622604403</v>
      </c>
      <c r="Q70">
        <v>0.32169911265373202</v>
      </c>
      <c r="R70">
        <v>385.89999079704279</v>
      </c>
      <c r="S70">
        <v>4.0299999527629998E-3</v>
      </c>
      <c r="T70">
        <v>70</v>
      </c>
      <c r="V70">
        <v>30639</v>
      </c>
      <c r="W70" t="s">
        <v>98</v>
      </c>
      <c r="X70">
        <v>0</v>
      </c>
    </row>
    <row r="71" spans="1:24" x14ac:dyDescent="0.3">
      <c r="A71" s="1">
        <v>30640</v>
      </c>
      <c r="B71" t="s">
        <v>347</v>
      </c>
      <c r="C71" t="s">
        <v>364</v>
      </c>
      <c r="D71">
        <v>25422</v>
      </c>
      <c r="E71">
        <v>26773</v>
      </c>
      <c r="F71">
        <v>1.0000000474970001E-3</v>
      </c>
      <c r="G71">
        <v>0.16500000655651101</v>
      </c>
      <c r="H71">
        <v>8.0424778163433006E-2</v>
      </c>
      <c r="I71">
        <v>829.99998331069946</v>
      </c>
      <c r="J71">
        <v>0</v>
      </c>
      <c r="K71">
        <v>0.307000011205673</v>
      </c>
      <c r="L71">
        <v>1</v>
      </c>
      <c r="M71">
        <v>1</v>
      </c>
      <c r="N71" t="s">
        <v>371</v>
      </c>
      <c r="O71" t="b">
        <v>1</v>
      </c>
      <c r="P71">
        <v>0.66000002622604403</v>
      </c>
      <c r="Q71">
        <v>0.32169911265373202</v>
      </c>
      <c r="R71">
        <v>385.89999079704279</v>
      </c>
      <c r="S71">
        <v>4.0299999527629998E-3</v>
      </c>
      <c r="T71">
        <v>70</v>
      </c>
      <c r="V71">
        <v>30640</v>
      </c>
      <c r="W71" t="s">
        <v>98</v>
      </c>
      <c r="X71">
        <v>0</v>
      </c>
    </row>
    <row r="72" spans="1:24" x14ac:dyDescent="0.3">
      <c r="A72" s="1">
        <v>30641</v>
      </c>
      <c r="B72" t="s">
        <v>348</v>
      </c>
      <c r="C72" t="s">
        <v>364</v>
      </c>
      <c r="D72">
        <v>26773</v>
      </c>
      <c r="E72">
        <v>25512</v>
      </c>
      <c r="F72">
        <v>8.9999996125699998E-3</v>
      </c>
      <c r="G72">
        <v>0.16500000655651101</v>
      </c>
      <c r="H72">
        <v>8.0424778163433006E-2</v>
      </c>
      <c r="I72">
        <v>829.99998331069946</v>
      </c>
      <c r="J72">
        <v>0</v>
      </c>
      <c r="K72">
        <v>0.307000011205673</v>
      </c>
      <c r="L72">
        <v>1</v>
      </c>
      <c r="M72">
        <v>1</v>
      </c>
      <c r="N72" t="s">
        <v>371</v>
      </c>
      <c r="O72" t="b">
        <v>1</v>
      </c>
      <c r="P72">
        <v>0.66000002622604403</v>
      </c>
      <c r="Q72">
        <v>0.32169911265373202</v>
      </c>
      <c r="R72">
        <v>385.89999079704279</v>
      </c>
      <c r="S72">
        <v>4.0299999527629998E-3</v>
      </c>
      <c r="T72">
        <v>70</v>
      </c>
      <c r="V72">
        <v>30641</v>
      </c>
      <c r="W72" t="s">
        <v>98</v>
      </c>
      <c r="X72">
        <v>0</v>
      </c>
    </row>
    <row r="73" spans="1:24" x14ac:dyDescent="0.3">
      <c r="A73" s="1">
        <v>30642</v>
      </c>
      <c r="B73" t="s">
        <v>349</v>
      </c>
      <c r="C73" t="s">
        <v>364</v>
      </c>
      <c r="D73">
        <v>25512</v>
      </c>
      <c r="E73">
        <v>33442</v>
      </c>
      <c r="F73">
        <v>4.0000001899900004E-3</v>
      </c>
      <c r="G73">
        <v>0.16500000655651101</v>
      </c>
      <c r="H73">
        <v>8.0424778163433006E-2</v>
      </c>
      <c r="I73">
        <v>829.99998331069946</v>
      </c>
      <c r="J73">
        <v>0</v>
      </c>
      <c r="K73">
        <v>0.307000011205673</v>
      </c>
      <c r="L73">
        <v>1</v>
      </c>
      <c r="M73">
        <v>1</v>
      </c>
      <c r="N73" t="s">
        <v>371</v>
      </c>
      <c r="O73" t="b">
        <v>1</v>
      </c>
      <c r="P73">
        <v>0.66000002622604403</v>
      </c>
      <c r="Q73">
        <v>0.32169911265373202</v>
      </c>
      <c r="R73">
        <v>385.89999079704279</v>
      </c>
      <c r="S73">
        <v>4.0299999527629998E-3</v>
      </c>
      <c r="T73">
        <v>70</v>
      </c>
      <c r="V73">
        <v>30642</v>
      </c>
      <c r="W73" t="s">
        <v>98</v>
      </c>
      <c r="X73">
        <v>0</v>
      </c>
    </row>
    <row r="74" spans="1:24" x14ac:dyDescent="0.3">
      <c r="A74" s="1">
        <v>31104</v>
      </c>
      <c r="B74" t="s">
        <v>350</v>
      </c>
      <c r="C74" t="s">
        <v>369</v>
      </c>
      <c r="D74">
        <v>21943</v>
      </c>
      <c r="E74">
        <v>19705</v>
      </c>
      <c r="F74">
        <v>3.000000026077E-3</v>
      </c>
      <c r="G74">
        <v>1.8768999576568599</v>
      </c>
      <c r="H74">
        <v>0.34999999403953602</v>
      </c>
      <c r="I74">
        <v>10.999999940395361</v>
      </c>
      <c r="J74">
        <v>0</v>
      </c>
      <c r="K74">
        <v>0.104999996721745</v>
      </c>
      <c r="L74">
        <v>1</v>
      </c>
      <c r="M74">
        <v>1</v>
      </c>
      <c r="N74" t="s">
        <v>372</v>
      </c>
      <c r="O74" t="b">
        <v>1</v>
      </c>
      <c r="P74">
        <v>0</v>
      </c>
      <c r="Q74">
        <v>0</v>
      </c>
      <c r="R74">
        <v>0</v>
      </c>
      <c r="S74">
        <v>4.0299999527629998E-3</v>
      </c>
      <c r="T74">
        <v>90</v>
      </c>
      <c r="V74">
        <v>31104</v>
      </c>
      <c r="W74" t="s">
        <v>98</v>
      </c>
      <c r="X74">
        <v>0</v>
      </c>
    </row>
    <row r="75" spans="1:24" x14ac:dyDescent="0.3">
      <c r="A75" s="1">
        <v>31357</v>
      </c>
      <c r="B75" t="s">
        <v>351</v>
      </c>
      <c r="C75" t="s">
        <v>361</v>
      </c>
      <c r="D75">
        <v>21943</v>
      </c>
      <c r="E75">
        <v>33146</v>
      </c>
      <c r="F75">
        <v>0.206000000238419</v>
      </c>
      <c r="G75">
        <v>0.125499993562698</v>
      </c>
      <c r="H75">
        <v>7.3199108242989003E-2</v>
      </c>
      <c r="I75">
        <v>1320.0000524520869</v>
      </c>
      <c r="J75">
        <v>0</v>
      </c>
      <c r="K75">
        <v>0.42599999904632602</v>
      </c>
      <c r="L75">
        <v>1</v>
      </c>
      <c r="M75">
        <v>1</v>
      </c>
      <c r="N75" t="s">
        <v>371</v>
      </c>
      <c r="O75" t="b">
        <v>1</v>
      </c>
      <c r="P75">
        <v>0.50209999084472701</v>
      </c>
      <c r="Q75">
        <v>0.29279640316963201</v>
      </c>
      <c r="R75">
        <v>588.10001611709595</v>
      </c>
      <c r="S75">
        <v>3.9300001226369998E-3</v>
      </c>
      <c r="T75">
        <v>70</v>
      </c>
      <c r="V75">
        <v>31357</v>
      </c>
      <c r="W75" t="s">
        <v>98</v>
      </c>
      <c r="X75">
        <v>0</v>
      </c>
    </row>
    <row r="76" spans="1:24" x14ac:dyDescent="0.3">
      <c r="A76" s="1">
        <v>31779</v>
      </c>
      <c r="B76" t="s">
        <v>352</v>
      </c>
      <c r="C76" t="s">
        <v>366</v>
      </c>
      <c r="D76">
        <v>21767</v>
      </c>
      <c r="E76">
        <v>30390</v>
      </c>
      <c r="F76">
        <v>6.4000003039836995E-2</v>
      </c>
      <c r="G76">
        <v>0.26859998703002902</v>
      </c>
      <c r="H76">
        <v>7.4769906699656996E-2</v>
      </c>
      <c r="I76">
        <v>1129.999995231628</v>
      </c>
      <c r="J76">
        <v>0</v>
      </c>
      <c r="K76">
        <v>0.27599999308586098</v>
      </c>
      <c r="L76">
        <v>1</v>
      </c>
      <c r="M76">
        <v>1</v>
      </c>
      <c r="N76" t="s">
        <v>371</v>
      </c>
      <c r="O76" t="b">
        <v>1</v>
      </c>
      <c r="P76">
        <v>1.0744999647140501</v>
      </c>
      <c r="Q76">
        <v>0.29907959699630698</v>
      </c>
      <c r="R76">
        <v>477.80001163482672</v>
      </c>
      <c r="S76">
        <v>3.9300001226369998E-3</v>
      </c>
      <c r="T76">
        <v>70</v>
      </c>
      <c r="V76">
        <v>31779</v>
      </c>
      <c r="W76" t="s">
        <v>98</v>
      </c>
      <c r="X76">
        <v>0</v>
      </c>
    </row>
    <row r="77" spans="1:24" x14ac:dyDescent="0.3">
      <c r="A77" s="1">
        <v>31780</v>
      </c>
      <c r="B77" t="s">
        <v>353</v>
      </c>
      <c r="C77" t="s">
        <v>366</v>
      </c>
      <c r="D77">
        <v>30390</v>
      </c>
      <c r="E77">
        <v>30136</v>
      </c>
      <c r="F77">
        <v>2.0999999716878E-2</v>
      </c>
      <c r="G77">
        <v>0.26859998703002902</v>
      </c>
      <c r="H77">
        <v>7.4769906699656996E-2</v>
      </c>
      <c r="I77">
        <v>1129.999995231628</v>
      </c>
      <c r="J77">
        <v>0</v>
      </c>
      <c r="K77">
        <v>0.27599999308586098</v>
      </c>
      <c r="L77">
        <v>1</v>
      </c>
      <c r="M77">
        <v>1</v>
      </c>
      <c r="N77" t="s">
        <v>371</v>
      </c>
      <c r="O77" t="b">
        <v>1</v>
      </c>
      <c r="P77">
        <v>1.0744999647140501</v>
      </c>
      <c r="Q77">
        <v>0.29907959699630698</v>
      </c>
      <c r="R77">
        <v>477.80001163482672</v>
      </c>
      <c r="S77">
        <v>3.9300001226369998E-3</v>
      </c>
      <c r="T77">
        <v>70</v>
      </c>
      <c r="V77">
        <v>31780</v>
      </c>
      <c r="W77" t="s">
        <v>98</v>
      </c>
      <c r="X77">
        <v>0</v>
      </c>
    </row>
    <row r="78" spans="1:24" x14ac:dyDescent="0.3">
      <c r="A78" s="1">
        <v>31781</v>
      </c>
      <c r="B78" t="s">
        <v>354</v>
      </c>
      <c r="C78" t="s">
        <v>366</v>
      </c>
      <c r="D78">
        <v>30136</v>
      </c>
      <c r="E78">
        <v>28155</v>
      </c>
      <c r="F78">
        <v>8.0000003799800008E-3</v>
      </c>
      <c r="G78">
        <v>0.26859998703002902</v>
      </c>
      <c r="H78">
        <v>7.4769906699656996E-2</v>
      </c>
      <c r="I78">
        <v>1129.999995231628</v>
      </c>
      <c r="J78">
        <v>0</v>
      </c>
      <c r="K78">
        <v>0.27599999308586098</v>
      </c>
      <c r="L78">
        <v>1</v>
      </c>
      <c r="M78">
        <v>1</v>
      </c>
      <c r="N78" t="s">
        <v>371</v>
      </c>
      <c r="O78" t="b">
        <v>1</v>
      </c>
      <c r="P78">
        <v>1.0744999647140501</v>
      </c>
      <c r="Q78">
        <v>0.29907959699630698</v>
      </c>
      <c r="R78">
        <v>477.80001163482672</v>
      </c>
      <c r="S78">
        <v>3.9300001226369998E-3</v>
      </c>
      <c r="T78">
        <v>70</v>
      </c>
      <c r="V78">
        <v>31781</v>
      </c>
      <c r="W78" t="s">
        <v>98</v>
      </c>
      <c r="X78">
        <v>0</v>
      </c>
    </row>
    <row r="79" spans="1:24" x14ac:dyDescent="0.3">
      <c r="A79" s="1">
        <v>31782</v>
      </c>
      <c r="B79" t="s">
        <v>355</v>
      </c>
      <c r="C79" t="s">
        <v>366</v>
      </c>
      <c r="D79">
        <v>28155</v>
      </c>
      <c r="E79">
        <v>23081</v>
      </c>
      <c r="F79">
        <v>3.5999998450279E-2</v>
      </c>
      <c r="G79">
        <v>0.26859998703002902</v>
      </c>
      <c r="H79">
        <v>7.4769906699656996E-2</v>
      </c>
      <c r="I79">
        <v>1129.999995231628</v>
      </c>
      <c r="J79">
        <v>0</v>
      </c>
      <c r="K79">
        <v>0.27599999308586098</v>
      </c>
      <c r="L79">
        <v>1</v>
      </c>
      <c r="M79">
        <v>1</v>
      </c>
      <c r="N79" t="s">
        <v>371</v>
      </c>
      <c r="O79" t="b">
        <v>1</v>
      </c>
      <c r="P79">
        <v>1.0744999647140501</v>
      </c>
      <c r="Q79">
        <v>0.29907959699630698</v>
      </c>
      <c r="R79">
        <v>477.80001163482672</v>
      </c>
      <c r="S79">
        <v>3.9300001226369998E-3</v>
      </c>
      <c r="T79">
        <v>70</v>
      </c>
      <c r="V79">
        <v>31782</v>
      </c>
      <c r="W79" t="s">
        <v>98</v>
      </c>
      <c r="X79">
        <v>0</v>
      </c>
    </row>
    <row r="80" spans="1:24" x14ac:dyDescent="0.3">
      <c r="A80" s="1">
        <v>31783</v>
      </c>
      <c r="B80" t="s">
        <v>356</v>
      </c>
      <c r="C80" t="s">
        <v>366</v>
      </c>
      <c r="D80">
        <v>23081</v>
      </c>
      <c r="E80">
        <v>30999</v>
      </c>
      <c r="F80">
        <v>1.0000000474970001E-3</v>
      </c>
      <c r="G80">
        <v>0.26859998703002902</v>
      </c>
      <c r="H80">
        <v>7.4769906699656996E-2</v>
      </c>
      <c r="I80">
        <v>1129.999995231628</v>
      </c>
      <c r="J80">
        <v>0</v>
      </c>
      <c r="K80">
        <v>0.27599999308586098</v>
      </c>
      <c r="L80">
        <v>1</v>
      </c>
      <c r="M80">
        <v>1</v>
      </c>
      <c r="N80" t="s">
        <v>371</v>
      </c>
      <c r="O80" t="b">
        <v>1</v>
      </c>
      <c r="P80">
        <v>1.0744999647140501</v>
      </c>
      <c r="Q80">
        <v>0.29907959699630698</v>
      </c>
      <c r="R80">
        <v>477.80001163482672</v>
      </c>
      <c r="S80">
        <v>3.9300001226369998E-3</v>
      </c>
      <c r="T80">
        <v>70</v>
      </c>
      <c r="V80">
        <v>31783</v>
      </c>
      <c r="W80" t="s">
        <v>98</v>
      </c>
      <c r="X80">
        <v>0</v>
      </c>
    </row>
    <row r="81" spans="1:24" x14ac:dyDescent="0.3">
      <c r="A81" s="1">
        <v>31784</v>
      </c>
      <c r="B81" t="s">
        <v>357</v>
      </c>
      <c r="C81" t="s">
        <v>366</v>
      </c>
      <c r="D81">
        <v>30999</v>
      </c>
      <c r="E81">
        <v>27474</v>
      </c>
      <c r="F81">
        <v>2.0000000949950002E-3</v>
      </c>
      <c r="G81">
        <v>0.26859998703002902</v>
      </c>
      <c r="H81">
        <v>7.4769906699656996E-2</v>
      </c>
      <c r="I81">
        <v>1129.999995231628</v>
      </c>
      <c r="J81">
        <v>0</v>
      </c>
      <c r="K81">
        <v>0.27599999308586098</v>
      </c>
      <c r="L81">
        <v>1</v>
      </c>
      <c r="M81">
        <v>1</v>
      </c>
      <c r="N81" t="s">
        <v>371</v>
      </c>
      <c r="O81" t="b">
        <v>1</v>
      </c>
      <c r="P81">
        <v>1.0744999647140501</v>
      </c>
      <c r="Q81">
        <v>0.29907959699630698</v>
      </c>
      <c r="R81">
        <v>477.80001163482672</v>
      </c>
      <c r="S81">
        <v>3.9300001226369998E-3</v>
      </c>
      <c r="T81">
        <v>70</v>
      </c>
      <c r="V81">
        <v>31784</v>
      </c>
      <c r="W81" t="s">
        <v>98</v>
      </c>
      <c r="X81">
        <v>0</v>
      </c>
    </row>
    <row r="82" spans="1:24" x14ac:dyDescent="0.3">
      <c r="A82" s="1">
        <v>33801</v>
      </c>
      <c r="B82" t="s">
        <v>358</v>
      </c>
      <c r="C82" t="s">
        <v>370</v>
      </c>
      <c r="D82">
        <v>32722</v>
      </c>
      <c r="E82">
        <v>22166</v>
      </c>
      <c r="F82">
        <v>2.0000000949950002E-3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 t="s">
        <v>371</v>
      </c>
      <c r="O82" t="b">
        <v>1</v>
      </c>
      <c r="P82">
        <v>0</v>
      </c>
      <c r="Q82">
        <v>0</v>
      </c>
      <c r="R82">
        <v>0</v>
      </c>
      <c r="S82">
        <v>4.0299999527629998E-3</v>
      </c>
      <c r="T82">
        <v>80</v>
      </c>
      <c r="V82">
        <v>33801</v>
      </c>
      <c r="W82" t="s">
        <v>98</v>
      </c>
      <c r="X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/>
  </sheetViews>
  <sheetFormatPr defaultRowHeight="14.4" x14ac:dyDescent="0.3"/>
  <sheetData>
    <row r="1" spans="1:32" x14ac:dyDescent="0.3">
      <c r="B1" s="1" t="s">
        <v>2</v>
      </c>
      <c r="C1" s="1" t="s">
        <v>260</v>
      </c>
      <c r="D1" s="1" t="s">
        <v>373</v>
      </c>
      <c r="E1" s="1" t="s">
        <v>374</v>
      </c>
      <c r="F1" s="1" t="s">
        <v>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270</v>
      </c>
      <c r="W1" s="1" t="s">
        <v>269</v>
      </c>
      <c r="X1" s="1" t="s">
        <v>10</v>
      </c>
      <c r="Y1" s="1" t="s">
        <v>390</v>
      </c>
      <c r="Z1" s="1" t="s">
        <v>391</v>
      </c>
      <c r="AA1" s="1" t="s">
        <v>392</v>
      </c>
      <c r="AB1" s="1" t="s">
        <v>393</v>
      </c>
      <c r="AC1" s="1" t="s">
        <v>394</v>
      </c>
      <c r="AD1" s="1" t="s">
        <v>395</v>
      </c>
      <c r="AE1" s="1" t="s">
        <v>11</v>
      </c>
      <c r="AF1" s="1" t="s">
        <v>396</v>
      </c>
    </row>
    <row r="2" spans="1:32" x14ac:dyDescent="0.3">
      <c r="A2" s="1">
        <v>22</v>
      </c>
      <c r="B2" t="s">
        <v>397</v>
      </c>
      <c r="C2" t="s">
        <v>398</v>
      </c>
      <c r="D2">
        <v>22165</v>
      </c>
      <c r="E2">
        <v>22166</v>
      </c>
      <c r="F2">
        <v>0.40000000596046398</v>
      </c>
      <c r="G2">
        <v>20</v>
      </c>
      <c r="H2">
        <v>0.40000000596046398</v>
      </c>
      <c r="I2">
        <v>3.809999942779541</v>
      </c>
      <c r="J2">
        <v>0.96050000190734897</v>
      </c>
      <c r="K2">
        <v>0.39700001478195202</v>
      </c>
      <c r="L2">
        <v>0.30000001192092901</v>
      </c>
      <c r="M2">
        <v>150</v>
      </c>
      <c r="T2">
        <v>0</v>
      </c>
      <c r="U2" t="b">
        <v>0</v>
      </c>
      <c r="V2">
        <v>1</v>
      </c>
      <c r="W2">
        <v>1</v>
      </c>
      <c r="X2" t="b">
        <v>1</v>
      </c>
      <c r="Y2">
        <v>3</v>
      </c>
      <c r="Z2">
        <v>0</v>
      </c>
      <c r="AA2">
        <v>100</v>
      </c>
      <c r="AB2">
        <v>0</v>
      </c>
      <c r="AC2">
        <v>0.89999997615814198</v>
      </c>
      <c r="AD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82"/>
  <sheetViews>
    <sheetView workbookViewId="0"/>
  </sheetViews>
  <sheetFormatPr defaultRowHeight="14.4" x14ac:dyDescent="0.3"/>
  <sheetData>
    <row r="1" spans="1:45" x14ac:dyDescent="0.3">
      <c r="B1" s="1" t="s">
        <v>399</v>
      </c>
      <c r="C1" s="1" t="s">
        <v>400</v>
      </c>
      <c r="D1" s="1" t="s">
        <v>401</v>
      </c>
      <c r="E1" s="1" t="s">
        <v>402</v>
      </c>
      <c r="F1" s="1" t="s">
        <v>403</v>
      </c>
      <c r="G1" s="1" t="s">
        <v>404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420</v>
      </c>
      <c r="X1" s="1" t="s">
        <v>421</v>
      </c>
      <c r="Y1" s="1" t="s">
        <v>422</v>
      </c>
      <c r="Z1" s="1" t="s">
        <v>423</v>
      </c>
      <c r="AA1" s="1" t="s">
        <v>424</v>
      </c>
      <c r="AB1" s="1" t="s">
        <v>425</v>
      </c>
      <c r="AC1" s="1" t="s">
        <v>426</v>
      </c>
      <c r="AD1" s="1" t="s">
        <v>427</v>
      </c>
      <c r="AE1" s="1" t="s">
        <v>428</v>
      </c>
      <c r="AF1" s="1" t="s">
        <v>429</v>
      </c>
      <c r="AG1" s="1" t="s">
        <v>430</v>
      </c>
      <c r="AH1" s="1" t="s">
        <v>431</v>
      </c>
      <c r="AI1" s="1" t="s">
        <v>432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437</v>
      </c>
      <c r="AO1" s="1" t="s">
        <v>438</v>
      </c>
      <c r="AP1" s="1" t="s">
        <v>439</v>
      </c>
      <c r="AQ1" s="1" t="s">
        <v>440</v>
      </c>
      <c r="AR1" s="1" t="s">
        <v>441</v>
      </c>
      <c r="AS1" s="1" t="s">
        <v>442</v>
      </c>
    </row>
    <row r="2" spans="1:45" x14ac:dyDescent="0.3">
      <c r="A2" s="1">
        <v>13166</v>
      </c>
      <c r="B2">
        <v>650980.63548126002</v>
      </c>
      <c r="C2">
        <v>5511238.7055099802</v>
      </c>
      <c r="D2">
        <v>650980.94708299602</v>
      </c>
      <c r="E2">
        <v>5511238.9942167103</v>
      </c>
      <c r="F2">
        <v>650981.07146797003</v>
      </c>
      <c r="G2">
        <v>5511239.1680722404</v>
      </c>
      <c r="H2">
        <v>650980.76040260005</v>
      </c>
      <c r="I2">
        <v>5511240.2251648596</v>
      </c>
      <c r="J2">
        <v>650980.57397910999</v>
      </c>
      <c r="K2">
        <v>5511240.8921103003</v>
      </c>
      <c r="L2">
        <v>650980.71687348897</v>
      </c>
      <c r="M2">
        <v>5511245.5894239899</v>
      </c>
      <c r="N2">
        <v>650980.84760713601</v>
      </c>
      <c r="O2">
        <v>5511249.8861058904</v>
      </c>
      <c r="P2">
        <v>650980.85227747995</v>
      </c>
      <c r="Q2">
        <v>5511250.0886166897</v>
      </c>
      <c r="R2">
        <v>650980.922103088</v>
      </c>
      <c r="S2">
        <v>5511250.1801199904</v>
      </c>
      <c r="T2">
        <v>650981.09322999394</v>
      </c>
      <c r="U2">
        <v>5511250.1757191997</v>
      </c>
    </row>
    <row r="3" spans="1:45" x14ac:dyDescent="0.3">
      <c r="A3" s="1">
        <v>13407</v>
      </c>
      <c r="B3">
        <v>651084.59015949001</v>
      </c>
      <c r="C3">
        <v>5511178.62361765</v>
      </c>
      <c r="D3">
        <v>651084.67978993105</v>
      </c>
      <c r="E3">
        <v>5511178.4518177696</v>
      </c>
      <c r="F3">
        <v>651086.85246701003</v>
      </c>
      <c r="G3">
        <v>5511178.09387895</v>
      </c>
      <c r="H3">
        <v>651087.08022929996</v>
      </c>
      <c r="I3">
        <v>5511178.1530125896</v>
      </c>
      <c r="J3">
        <v>651092.12351062102</v>
      </c>
      <c r="K3">
        <v>5511178.6498697102</v>
      </c>
      <c r="L3">
        <v>651094.64430893597</v>
      </c>
      <c r="M3">
        <v>5511178.85439381</v>
      </c>
      <c r="N3">
        <v>651094.72920409194</v>
      </c>
      <c r="O3">
        <v>5511178.5272080302</v>
      </c>
      <c r="P3">
        <v>651096.189429741</v>
      </c>
      <c r="Q3">
        <v>5511127.4902720302</v>
      </c>
      <c r="R3">
        <v>651096.27766385698</v>
      </c>
      <c r="S3">
        <v>5511107.0042144097</v>
      </c>
      <c r="T3">
        <v>651096.27797598997</v>
      </c>
      <c r="U3">
        <v>5511106.9787033396</v>
      </c>
      <c r="V3">
        <v>651096.30524254998</v>
      </c>
      <c r="W3">
        <v>5511105.3727556104</v>
      </c>
      <c r="X3">
        <v>651095.03785798303</v>
      </c>
      <c r="Y3">
        <v>5511104.1856326303</v>
      </c>
      <c r="Z3">
        <v>651094.44260449999</v>
      </c>
      <c r="AA3">
        <v>5511103.6690845601</v>
      </c>
      <c r="AB3">
        <v>651091.65326192603</v>
      </c>
      <c r="AC3">
        <v>5511103.1147987498</v>
      </c>
      <c r="AD3">
        <v>651082.66496075701</v>
      </c>
      <c r="AE3">
        <v>5511102.6046040803</v>
      </c>
      <c r="AF3">
        <v>651082.33594635897</v>
      </c>
      <c r="AG3">
        <v>5511102.3725937698</v>
      </c>
      <c r="AH3">
        <v>651082.02769720205</v>
      </c>
      <c r="AI3">
        <v>5511101.9186715297</v>
      </c>
      <c r="AJ3">
        <v>651081.94829442003</v>
      </c>
      <c r="AK3">
        <v>5511101.3835978704</v>
      </c>
      <c r="AL3">
        <v>651081.93308973999</v>
      </c>
      <c r="AM3">
        <v>5511101.0048744697</v>
      </c>
      <c r="AN3">
        <v>651081.89297487005</v>
      </c>
      <c r="AO3">
        <v>5511100.0056793997</v>
      </c>
    </row>
    <row r="4" spans="1:45" x14ac:dyDescent="0.3">
      <c r="A4" s="1">
        <v>13458</v>
      </c>
      <c r="B4">
        <v>650945.38122817001</v>
      </c>
      <c r="C4">
        <v>5511243.9626665097</v>
      </c>
      <c r="D4">
        <v>650945.67281568004</v>
      </c>
      <c r="E4">
        <v>5511244.04924093</v>
      </c>
      <c r="F4">
        <v>650947.57460036105</v>
      </c>
      <c r="G4">
        <v>5511243.9518199703</v>
      </c>
      <c r="H4">
        <v>650947.97676892998</v>
      </c>
      <c r="I4">
        <v>5511244.1754402705</v>
      </c>
      <c r="J4">
        <v>650948.02016525704</v>
      </c>
      <c r="K4">
        <v>5511244.9742264496</v>
      </c>
      <c r="L4">
        <v>650948.68440121796</v>
      </c>
      <c r="M4">
        <v>5511257.2006333098</v>
      </c>
      <c r="N4">
        <v>650948.53296073002</v>
      </c>
      <c r="O4">
        <v>5511257.7824910898</v>
      </c>
      <c r="P4">
        <v>650948.01017533196</v>
      </c>
      <c r="Q4">
        <v>5511257.8371508196</v>
      </c>
    </row>
    <row r="5" spans="1:45" x14ac:dyDescent="0.3">
      <c r="A5" s="1">
        <v>13585</v>
      </c>
      <c r="B5">
        <v>650728.73040090001</v>
      </c>
      <c r="C5">
        <v>5511259.4775045598</v>
      </c>
      <c r="D5">
        <v>650728.35389093996</v>
      </c>
      <c r="E5">
        <v>5511259.8653736701</v>
      </c>
      <c r="F5">
        <v>650721.33471104503</v>
      </c>
      <c r="G5">
        <v>5511273.2176828403</v>
      </c>
      <c r="H5">
        <v>650721.24973918998</v>
      </c>
      <c r="I5">
        <v>5511273.9474621899</v>
      </c>
      <c r="J5">
        <v>650721.13408552005</v>
      </c>
      <c r="K5">
        <v>5511274.9407517901</v>
      </c>
    </row>
    <row r="6" spans="1:45" x14ac:dyDescent="0.3">
      <c r="A6" s="1">
        <v>13798</v>
      </c>
      <c r="B6">
        <v>650901.41713974997</v>
      </c>
      <c r="C6">
        <v>5511247.9946358902</v>
      </c>
      <c r="D6">
        <v>650901.78114571399</v>
      </c>
      <c r="E6">
        <v>5511247.84713108</v>
      </c>
      <c r="F6">
        <v>650901.97694357496</v>
      </c>
      <c r="G6">
        <v>5511247.5642234003</v>
      </c>
      <c r="H6">
        <v>650901.76956177503</v>
      </c>
      <c r="I6">
        <v>5511247.18834172</v>
      </c>
      <c r="J6">
        <v>650901.33878427395</v>
      </c>
      <c r="K6">
        <v>5511247.2011046102</v>
      </c>
      <c r="L6">
        <v>650901.14417817804</v>
      </c>
      <c r="M6">
        <v>5511247.3133627698</v>
      </c>
      <c r="N6">
        <v>650901.00912052405</v>
      </c>
      <c r="O6">
        <v>5511247.6881157001</v>
      </c>
      <c r="P6">
        <v>650901.00992616604</v>
      </c>
      <c r="Q6">
        <v>5511247.9182454599</v>
      </c>
      <c r="R6">
        <v>650900.99023141002</v>
      </c>
      <c r="S6">
        <v>5511256.9212706899</v>
      </c>
      <c r="T6">
        <v>650900.98425069998</v>
      </c>
      <c r="U6">
        <v>5511257.32120068</v>
      </c>
      <c r="V6">
        <v>650900.96227033995</v>
      </c>
      <c r="W6">
        <v>5511257.37034183</v>
      </c>
      <c r="X6">
        <v>650900.70904778002</v>
      </c>
      <c r="Y6">
        <v>5511257.38102959</v>
      </c>
    </row>
    <row r="7" spans="1:45" x14ac:dyDescent="0.3">
      <c r="A7" s="1">
        <v>14093</v>
      </c>
      <c r="B7">
        <v>650970.99696389004</v>
      </c>
      <c r="C7">
        <v>5511241.15542142</v>
      </c>
      <c r="D7">
        <v>650972.59134680801</v>
      </c>
      <c r="E7">
        <v>5511240.6369446898</v>
      </c>
      <c r="F7">
        <v>650972.83131813002</v>
      </c>
      <c r="G7">
        <v>5511239.9703770196</v>
      </c>
      <c r="H7">
        <v>650976.49930549995</v>
      </c>
      <c r="I7">
        <v>5511237.0739776101</v>
      </c>
      <c r="J7">
        <v>650976.57965209999</v>
      </c>
      <c r="K7">
        <v>5511236.3501438797</v>
      </c>
      <c r="L7">
        <v>650976.06867294002</v>
      </c>
      <c r="M7">
        <v>5511228.1664400203</v>
      </c>
      <c r="N7">
        <v>650975.81727968995</v>
      </c>
      <c r="O7">
        <v>5511227.16784795</v>
      </c>
      <c r="P7">
        <v>650975.73141262005</v>
      </c>
      <c r="Q7">
        <v>5511225.6828807304</v>
      </c>
      <c r="R7">
        <v>650976.34095053002</v>
      </c>
      <c r="S7">
        <v>5511199.1028340301</v>
      </c>
      <c r="T7">
        <v>650976.18640134996</v>
      </c>
      <c r="U7">
        <v>5511177.6332692504</v>
      </c>
      <c r="V7">
        <v>650976.07886804</v>
      </c>
      <c r="W7">
        <v>5511168.0864863703</v>
      </c>
      <c r="X7">
        <v>650976.04724234995</v>
      </c>
      <c r="Y7">
        <v>5511167.4970741197</v>
      </c>
    </row>
    <row r="8" spans="1:45" x14ac:dyDescent="0.3">
      <c r="A8" s="1">
        <v>14208</v>
      </c>
      <c r="B8">
        <v>650874.25933389005</v>
      </c>
      <c r="C8">
        <v>5511250.3849232504</v>
      </c>
      <c r="D8">
        <v>650873.58397443604</v>
      </c>
      <c r="E8">
        <v>5511250.0185553404</v>
      </c>
      <c r="F8">
        <v>650873.27819452796</v>
      </c>
      <c r="G8">
        <v>5511248.9721679799</v>
      </c>
      <c r="H8">
        <v>650872.49884500995</v>
      </c>
      <c r="I8">
        <v>5511236.9991789497</v>
      </c>
      <c r="J8">
        <v>650872.43389016006</v>
      </c>
      <c r="K8">
        <v>5511236.0012907498</v>
      </c>
    </row>
    <row r="9" spans="1:45" x14ac:dyDescent="0.3">
      <c r="A9" s="1">
        <v>14391</v>
      </c>
      <c r="B9">
        <v>650922.01268649101</v>
      </c>
      <c r="C9">
        <v>5511231.4772974597</v>
      </c>
      <c r="D9">
        <v>650922.09328504698</v>
      </c>
      <c r="E9">
        <v>5511231.4833396403</v>
      </c>
      <c r="F9">
        <v>650922.63641672197</v>
      </c>
      <c r="G9">
        <v>5511231.7457663203</v>
      </c>
      <c r="H9">
        <v>650922.74126615003</v>
      </c>
      <c r="I9">
        <v>5511232.1836792799</v>
      </c>
      <c r="J9">
        <v>650922.66070236999</v>
      </c>
      <c r="K9">
        <v>5511238.3112444896</v>
      </c>
      <c r="L9">
        <v>650922.59686259995</v>
      </c>
      <c r="M9">
        <v>5511240.3001550799</v>
      </c>
      <c r="N9">
        <v>650924.94109430898</v>
      </c>
      <c r="O9">
        <v>5511245.1074129799</v>
      </c>
      <c r="P9">
        <v>650924.88685736095</v>
      </c>
      <c r="Q9">
        <v>5511245.6633083299</v>
      </c>
      <c r="R9">
        <v>650925.15885263996</v>
      </c>
      <c r="S9">
        <v>5511245.7637215704</v>
      </c>
      <c r="T9">
        <v>650925.43853468006</v>
      </c>
      <c r="U9">
        <v>5511245.5246878499</v>
      </c>
      <c r="V9">
        <v>650925.26754192298</v>
      </c>
      <c r="W9">
        <v>5511245.2516368097</v>
      </c>
      <c r="X9">
        <v>650924.70888509997</v>
      </c>
      <c r="Y9">
        <v>5511245.2557103503</v>
      </c>
    </row>
    <row r="10" spans="1:45" x14ac:dyDescent="0.3">
      <c r="A10" s="1">
        <v>14534</v>
      </c>
      <c r="B10">
        <v>650922.92109147494</v>
      </c>
      <c r="C10">
        <v>5511231.5769085297</v>
      </c>
      <c r="D10">
        <v>650922.92259833205</v>
      </c>
      <c r="E10">
        <v>5511231.5866913702</v>
      </c>
      <c r="F10">
        <v>650922.84123942605</v>
      </c>
      <c r="G10">
        <v>5511232.18392317</v>
      </c>
      <c r="H10">
        <v>650922.71011632006</v>
      </c>
      <c r="I10">
        <v>5511239.6833024696</v>
      </c>
      <c r="J10">
        <v>650922.70056944003</v>
      </c>
      <c r="K10">
        <v>5511240.1733007999</v>
      </c>
      <c r="L10">
        <v>650925.06728654006</v>
      </c>
      <c r="M10">
        <v>5511245.0498029999</v>
      </c>
      <c r="N10">
        <v>650925.17423272505</v>
      </c>
      <c r="O10">
        <v>5511245.4058219995</v>
      </c>
      <c r="P10">
        <v>650925.38460058998</v>
      </c>
      <c r="Q10">
        <v>5511245.6225949898</v>
      </c>
      <c r="R10">
        <v>650925.66093130806</v>
      </c>
      <c r="S10">
        <v>5511245.5399777396</v>
      </c>
      <c r="T10">
        <v>650925.90155016002</v>
      </c>
      <c r="U10">
        <v>5511245.1257241201</v>
      </c>
    </row>
    <row r="11" spans="1:45" x14ac:dyDescent="0.3">
      <c r="A11" s="1">
        <v>14838</v>
      </c>
      <c r="B11">
        <v>651050.58872094005</v>
      </c>
      <c r="C11">
        <v>5511266.93980854</v>
      </c>
      <c r="D11">
        <v>651050.73678088596</v>
      </c>
      <c r="E11">
        <v>5511266.8819048703</v>
      </c>
      <c r="F11">
        <v>651050.72054086998</v>
      </c>
      <c r="G11">
        <v>5511266.7431687601</v>
      </c>
      <c r="H11">
        <v>651050.51852909802</v>
      </c>
      <c r="I11">
        <v>5511266.6830922998</v>
      </c>
      <c r="J11">
        <v>651050.36612524104</v>
      </c>
      <c r="K11">
        <v>5511266.80013147</v>
      </c>
      <c r="L11">
        <v>651050.12280918995</v>
      </c>
      <c r="M11">
        <v>5511267.4058857104</v>
      </c>
      <c r="N11">
        <v>651053.49173818005</v>
      </c>
      <c r="O11">
        <v>5511274.0495274402</v>
      </c>
      <c r="P11">
        <v>651053.75307900005</v>
      </c>
      <c r="Q11">
        <v>5511276.4685053704</v>
      </c>
      <c r="R11">
        <v>651053.35605462</v>
      </c>
      <c r="S11">
        <v>5511281.6244731396</v>
      </c>
      <c r="T11">
        <v>651053.32662266004</v>
      </c>
      <c r="U11">
        <v>5511282.1234903</v>
      </c>
      <c r="V11">
        <v>651053.26774510997</v>
      </c>
      <c r="W11">
        <v>5511283.1217555096</v>
      </c>
    </row>
    <row r="12" spans="1:45" x14ac:dyDescent="0.3">
      <c r="A12" s="1">
        <v>15088</v>
      </c>
      <c r="B12">
        <v>650804.56715433998</v>
      </c>
      <c r="C12">
        <v>5511257.9436840797</v>
      </c>
      <c r="D12">
        <v>650804.526502572</v>
      </c>
      <c r="E12">
        <v>5511257.4924414996</v>
      </c>
      <c r="F12">
        <v>650804.06310160796</v>
      </c>
      <c r="G12">
        <v>5511252.3481509499</v>
      </c>
      <c r="H12">
        <v>650803.28092755005</v>
      </c>
      <c r="I12">
        <v>5511243.6667280998</v>
      </c>
      <c r="J12">
        <v>650803.19119358005</v>
      </c>
      <c r="K12">
        <v>5511242.6707623303</v>
      </c>
    </row>
    <row r="13" spans="1:45" x14ac:dyDescent="0.3">
      <c r="A13" s="1">
        <v>15362</v>
      </c>
      <c r="B13">
        <v>651034.77389971004</v>
      </c>
      <c r="C13">
        <v>5511291.4909544801</v>
      </c>
      <c r="D13">
        <v>651034.76146485005</v>
      </c>
      <c r="E13">
        <v>5511291.0502144396</v>
      </c>
      <c r="F13">
        <v>651034.63638298004</v>
      </c>
      <c r="G13">
        <v>5511290.9251699196</v>
      </c>
      <c r="H13">
        <v>651034.44259712996</v>
      </c>
      <c r="I13">
        <v>5511291.0175145697</v>
      </c>
      <c r="J13">
        <v>651034.36350512004</v>
      </c>
      <c r="K13">
        <v>5511291.2444970002</v>
      </c>
      <c r="L13">
        <v>651034.19689836004</v>
      </c>
      <c r="M13">
        <v>5511291.4079641402</v>
      </c>
      <c r="N13">
        <v>651034.01603333</v>
      </c>
      <c r="O13">
        <v>5511291.3972666599</v>
      </c>
      <c r="P13">
        <v>651032.62980273704</v>
      </c>
      <c r="Q13">
        <v>5511291.3054735204</v>
      </c>
      <c r="R13">
        <v>651031.13211768004</v>
      </c>
      <c r="S13">
        <v>5511291.2157341</v>
      </c>
      <c r="T13">
        <v>651028.59360452997</v>
      </c>
      <c r="U13">
        <v>5511291.0491829198</v>
      </c>
      <c r="V13">
        <v>651028.30482350697</v>
      </c>
      <c r="W13">
        <v>5511291.7461683098</v>
      </c>
    </row>
    <row r="14" spans="1:45" x14ac:dyDescent="0.3">
      <c r="A14" s="1">
        <v>15371</v>
      </c>
      <c r="B14">
        <v>650653.60738939</v>
      </c>
      <c r="C14">
        <v>5511231.72125916</v>
      </c>
      <c r="D14">
        <v>650653.65447552502</v>
      </c>
      <c r="E14">
        <v>5511230.8050043397</v>
      </c>
      <c r="F14">
        <v>650654.10244170995</v>
      </c>
      <c r="G14">
        <v>5511223.8599037696</v>
      </c>
      <c r="H14">
        <v>650655.04850972001</v>
      </c>
      <c r="I14">
        <v>5511214.8620160101</v>
      </c>
      <c r="J14">
        <v>650656.76688627002</v>
      </c>
      <c r="K14">
        <v>5511206.0012792498</v>
      </c>
    </row>
    <row r="15" spans="1:45" x14ac:dyDescent="0.3">
      <c r="A15" s="1">
        <v>15372</v>
      </c>
      <c r="B15">
        <v>650657.11620557704</v>
      </c>
      <c r="C15">
        <v>5511204.0703094099</v>
      </c>
      <c r="D15">
        <v>650655.06839196</v>
      </c>
      <c r="E15">
        <v>5511203.7908863798</v>
      </c>
      <c r="F15">
        <v>650654.83789319999</v>
      </c>
      <c r="G15">
        <v>5511203.7594349496</v>
      </c>
      <c r="H15">
        <v>650653.84707441996</v>
      </c>
      <c r="I15">
        <v>5511203.6242382703</v>
      </c>
    </row>
    <row r="16" spans="1:45" x14ac:dyDescent="0.3">
      <c r="A16" s="1">
        <v>15584</v>
      </c>
      <c r="B16">
        <v>650975.60473636503</v>
      </c>
      <c r="C16">
        <v>5511227.4795771101</v>
      </c>
      <c r="D16">
        <v>650975.65946660005</v>
      </c>
      <c r="E16">
        <v>5511227.3616788499</v>
      </c>
      <c r="F16">
        <v>650975.64135896997</v>
      </c>
      <c r="G16">
        <v>5511226.0599854002</v>
      </c>
      <c r="H16">
        <v>650975.57977943996</v>
      </c>
      <c r="I16">
        <v>5511225.5971773397</v>
      </c>
      <c r="J16">
        <v>650974.83197108703</v>
      </c>
      <c r="K16">
        <v>5511215.51230611</v>
      </c>
      <c r="L16">
        <v>650974.29018338001</v>
      </c>
      <c r="M16">
        <v>5511209.6796809398</v>
      </c>
      <c r="N16">
        <v>650974.48607970797</v>
      </c>
      <c r="O16">
        <v>5511209.41145219</v>
      </c>
      <c r="P16">
        <v>650975.669547647</v>
      </c>
      <c r="Q16">
        <v>5511209.2130058603</v>
      </c>
      <c r="R16">
        <v>650977.02636087302</v>
      </c>
      <c r="S16">
        <v>5511209.2673212197</v>
      </c>
      <c r="T16">
        <v>650981.36786208698</v>
      </c>
      <c r="U16">
        <v>5511211.8955242503</v>
      </c>
      <c r="V16">
        <v>650982.61156893999</v>
      </c>
      <c r="W16">
        <v>5511211.9115160797</v>
      </c>
      <c r="X16">
        <v>650983.61148627999</v>
      </c>
      <c r="Y16">
        <v>5511211.9243732197</v>
      </c>
    </row>
    <row r="17" spans="1:31" x14ac:dyDescent="0.3">
      <c r="A17" s="1">
        <v>15831</v>
      </c>
      <c r="B17">
        <v>651102.06336208002</v>
      </c>
      <c r="C17">
        <v>5511259.6871651402</v>
      </c>
      <c r="D17">
        <v>651102.11845626996</v>
      </c>
      <c r="E17">
        <v>5511259.8636901099</v>
      </c>
      <c r="F17">
        <v>651101.98286143295</v>
      </c>
      <c r="G17">
        <v>5511260.1248238496</v>
      </c>
      <c r="H17">
        <v>651102.18323485204</v>
      </c>
      <c r="I17">
        <v>5511260.3727536798</v>
      </c>
      <c r="J17">
        <v>651102.49912152102</v>
      </c>
      <c r="K17">
        <v>5511260.3728187401</v>
      </c>
      <c r="L17">
        <v>651102.60936075798</v>
      </c>
      <c r="M17">
        <v>5511260.1200568303</v>
      </c>
      <c r="N17">
        <v>651102.40648001805</v>
      </c>
      <c r="O17">
        <v>5511259.9345567599</v>
      </c>
      <c r="P17">
        <v>651102.17037840199</v>
      </c>
      <c r="Q17">
        <v>5511259.9142167997</v>
      </c>
      <c r="R17">
        <v>651101.75990997604</v>
      </c>
      <c r="S17">
        <v>5511260.71154337</v>
      </c>
      <c r="T17">
        <v>651101.12484135502</v>
      </c>
      <c r="U17">
        <v>5511262.1955915103</v>
      </c>
      <c r="V17">
        <v>651101.22333541501</v>
      </c>
      <c r="W17">
        <v>5511264.1942471499</v>
      </c>
      <c r="X17">
        <v>651101.28199380601</v>
      </c>
      <c r="Y17">
        <v>5511265.3846422601</v>
      </c>
      <c r="Z17">
        <v>651101.92949224298</v>
      </c>
      <c r="AA17">
        <v>5511274.6794692297</v>
      </c>
      <c r="AB17">
        <v>651100.93037327996</v>
      </c>
      <c r="AC17">
        <v>5511274.7173638698</v>
      </c>
      <c r="AD17">
        <v>651099.93109176995</v>
      </c>
      <c r="AE17">
        <v>5511274.7552646799</v>
      </c>
    </row>
    <row r="18" spans="1:31" x14ac:dyDescent="0.3">
      <c r="A18" s="1">
        <v>15924</v>
      </c>
      <c r="B18">
        <v>651112.07585528004</v>
      </c>
      <c r="C18">
        <v>5511269.7221922297</v>
      </c>
      <c r="D18">
        <v>651112.02658293</v>
      </c>
      <c r="E18">
        <v>5511268.7234068504</v>
      </c>
      <c r="F18">
        <v>651111.82954049902</v>
      </c>
      <c r="G18">
        <v>5511264.7292178404</v>
      </c>
      <c r="H18">
        <v>651111.61889009597</v>
      </c>
      <c r="I18">
        <v>5511260.4592214702</v>
      </c>
      <c r="J18">
        <v>651111.47399402002</v>
      </c>
      <c r="K18">
        <v>5511260.3317260304</v>
      </c>
    </row>
    <row r="19" spans="1:31" x14ac:dyDescent="0.3">
      <c r="A19" s="1">
        <v>16204</v>
      </c>
      <c r="B19">
        <v>651033.46931436996</v>
      </c>
      <c r="C19">
        <v>5511356.0998288598</v>
      </c>
      <c r="D19">
        <v>651033.56116193195</v>
      </c>
      <c r="E19">
        <v>5511355.3495263699</v>
      </c>
      <c r="F19">
        <v>651034.42154777003</v>
      </c>
      <c r="G19">
        <v>5511355.1072297404</v>
      </c>
      <c r="H19">
        <v>651035.52033825603</v>
      </c>
      <c r="I19">
        <v>5511355.0911212899</v>
      </c>
      <c r="J19">
        <v>651038.74941309995</v>
      </c>
      <c r="K19">
        <v>5511354.8901460301</v>
      </c>
      <c r="L19">
        <v>651041.718417019</v>
      </c>
      <c r="M19">
        <v>5511354.9389544502</v>
      </c>
      <c r="N19">
        <v>651043.75986283005</v>
      </c>
      <c r="O19">
        <v>5511354.9305887902</v>
      </c>
      <c r="P19">
        <v>651044.92446623696</v>
      </c>
      <c r="Q19">
        <v>5511355.0200947504</v>
      </c>
      <c r="R19">
        <v>651045.87841387</v>
      </c>
      <c r="S19">
        <v>5511355.0132864704</v>
      </c>
      <c r="T19">
        <v>651045.86803033005</v>
      </c>
      <c r="U19">
        <v>5511353.9133877698</v>
      </c>
      <c r="V19">
        <v>651045.85859029996</v>
      </c>
      <c r="W19">
        <v>5511352.9134323299</v>
      </c>
    </row>
    <row r="20" spans="1:31" x14ac:dyDescent="0.3">
      <c r="A20" s="1">
        <v>16356</v>
      </c>
      <c r="B20">
        <v>650972.25389904005</v>
      </c>
      <c r="C20">
        <v>5511241.0387760196</v>
      </c>
      <c r="D20">
        <v>650972.69349581003</v>
      </c>
      <c r="E20">
        <v>5511239.82437969</v>
      </c>
      <c r="F20">
        <v>650976.32722341001</v>
      </c>
      <c r="G20">
        <v>5511236.9550698102</v>
      </c>
      <c r="H20">
        <v>650976.38009113003</v>
      </c>
      <c r="I20">
        <v>5511236.3625844503</v>
      </c>
      <c r="J20">
        <v>650975.86919887003</v>
      </c>
      <c r="K20">
        <v>5511228.1788751902</v>
      </c>
      <c r="L20">
        <v>650975.60473636503</v>
      </c>
      <c r="M20">
        <v>5511227.4795771101</v>
      </c>
    </row>
    <row r="21" spans="1:31" x14ac:dyDescent="0.3">
      <c r="A21" s="1">
        <v>16875</v>
      </c>
      <c r="B21">
        <v>650969.63357632002</v>
      </c>
      <c r="C21">
        <v>5511241.2819457501</v>
      </c>
      <c r="D21">
        <v>650969.250404455</v>
      </c>
      <c r="E21">
        <v>5511241.2170013497</v>
      </c>
      <c r="F21">
        <v>650969.09726982901</v>
      </c>
      <c r="G21">
        <v>5511241.1213292899</v>
      </c>
      <c r="H21">
        <v>650969.49517479504</v>
      </c>
      <c r="I21">
        <v>5511235.60961108</v>
      </c>
      <c r="J21">
        <v>650969.60856008902</v>
      </c>
      <c r="K21">
        <v>5511235.4332739701</v>
      </c>
      <c r="L21">
        <v>650969.86497115705</v>
      </c>
      <c r="M21">
        <v>5511235.3935022401</v>
      </c>
      <c r="N21">
        <v>650969.90347950906</v>
      </c>
      <c r="O21">
        <v>5511235.2575514596</v>
      </c>
    </row>
    <row r="22" spans="1:31" x14ac:dyDescent="0.3">
      <c r="A22" s="1">
        <v>17004</v>
      </c>
      <c r="B22">
        <v>651058.63741610898</v>
      </c>
      <c r="C22">
        <v>5511257.4738871399</v>
      </c>
      <c r="D22">
        <v>651059.07806736196</v>
      </c>
      <c r="E22">
        <v>5511257.4258593395</v>
      </c>
      <c r="F22">
        <v>651057.47031166404</v>
      </c>
      <c r="G22">
        <v>5511253.9087514402</v>
      </c>
      <c r="H22">
        <v>651057.75199164101</v>
      </c>
      <c r="I22">
        <v>5511252.4266219204</v>
      </c>
      <c r="J22">
        <v>651057.3279723</v>
      </c>
      <c r="K22">
        <v>5511251.71570257</v>
      </c>
      <c r="L22">
        <v>651056.23956317804</v>
      </c>
      <c r="M22">
        <v>5511251.7527211197</v>
      </c>
      <c r="N22">
        <v>651055.77332287305</v>
      </c>
      <c r="O22">
        <v>5511251.9536796799</v>
      </c>
      <c r="P22">
        <v>651055.72898828995</v>
      </c>
      <c r="Q22">
        <v>5511252.2624196699</v>
      </c>
    </row>
    <row r="23" spans="1:31" x14ac:dyDescent="0.3">
      <c r="A23" s="1">
        <v>17286</v>
      </c>
      <c r="B23">
        <v>651102.96699851996</v>
      </c>
      <c r="C23">
        <v>5511259.72226422</v>
      </c>
      <c r="D23">
        <v>651102.583693497</v>
      </c>
      <c r="E23">
        <v>5511259.8247598195</v>
      </c>
      <c r="F23">
        <v>651102.14641103102</v>
      </c>
      <c r="G23">
        <v>5511260.1215628199</v>
      </c>
      <c r="H23">
        <v>651102.180648632</v>
      </c>
      <c r="I23">
        <v>5511260.4371338198</v>
      </c>
      <c r="J23">
        <v>651102.52413693105</v>
      </c>
      <c r="K23">
        <v>5511260.4508026903</v>
      </c>
      <c r="L23">
        <v>651102.62881936098</v>
      </c>
      <c r="M23">
        <v>5511260.2143673198</v>
      </c>
      <c r="N23">
        <v>651102.35653993499</v>
      </c>
      <c r="O23">
        <v>5511260.0877187997</v>
      </c>
      <c r="P23">
        <v>651101.36995845998</v>
      </c>
      <c r="Q23">
        <v>5511262.3802293995</v>
      </c>
    </row>
    <row r="24" spans="1:31" x14ac:dyDescent="0.3">
      <c r="A24" s="1">
        <v>17909</v>
      </c>
      <c r="B24">
        <v>650939.72029123001</v>
      </c>
      <c r="C24">
        <v>5511243.6191998199</v>
      </c>
      <c r="D24">
        <v>650939.28295793396</v>
      </c>
      <c r="E24">
        <v>5511243.5382390898</v>
      </c>
      <c r="F24">
        <v>650937.83521816903</v>
      </c>
      <c r="G24">
        <v>5511239.7134180898</v>
      </c>
      <c r="H24">
        <v>650938.16738454998</v>
      </c>
      <c r="I24">
        <v>5511229.0076886099</v>
      </c>
      <c r="J24">
        <v>650938.161575709</v>
      </c>
      <c r="K24">
        <v>5511228.4792980403</v>
      </c>
      <c r="L24">
        <v>650938.302367419</v>
      </c>
      <c r="M24">
        <v>5511228.2941009197</v>
      </c>
      <c r="N24">
        <v>650938.86788216198</v>
      </c>
      <c r="O24">
        <v>5511228.2721088901</v>
      </c>
    </row>
    <row r="25" spans="1:31" x14ac:dyDescent="0.3">
      <c r="A25" s="1">
        <v>18060</v>
      </c>
      <c r="B25">
        <v>651081.99734889006</v>
      </c>
      <c r="C25">
        <v>5511178.6599297598</v>
      </c>
      <c r="D25">
        <v>651081.82006008597</v>
      </c>
      <c r="E25">
        <v>5511178.6245252099</v>
      </c>
      <c r="F25">
        <v>651080.59651042102</v>
      </c>
      <c r="G25">
        <v>5511177.9721788196</v>
      </c>
      <c r="H25">
        <v>651079.17778816097</v>
      </c>
      <c r="I25">
        <v>5511177.8355131103</v>
      </c>
      <c r="J25">
        <v>651072.81977052195</v>
      </c>
      <c r="K25">
        <v>5511177.21107643</v>
      </c>
      <c r="L25">
        <v>651069.24732468696</v>
      </c>
      <c r="M25">
        <v>5511176.8233670797</v>
      </c>
      <c r="N25">
        <v>651067.54818031995</v>
      </c>
      <c r="O25">
        <v>5511165.8059204798</v>
      </c>
      <c r="P25">
        <v>651067.49032782402</v>
      </c>
      <c r="Q25">
        <v>5511163.1178140901</v>
      </c>
      <c r="R25">
        <v>651065.68924343004</v>
      </c>
      <c r="S25">
        <v>5511163.1563425297</v>
      </c>
      <c r="T25">
        <v>651064.68947215006</v>
      </c>
      <c r="U25">
        <v>5511163.1777294399</v>
      </c>
    </row>
    <row r="26" spans="1:31" x14ac:dyDescent="0.3">
      <c r="A26" s="1">
        <v>18467</v>
      </c>
      <c r="B26">
        <v>650667.81325830997</v>
      </c>
      <c r="C26">
        <v>5511253.3767670495</v>
      </c>
      <c r="D26">
        <v>650667.45075831003</v>
      </c>
      <c r="E26">
        <v>5511253.0392670501</v>
      </c>
    </row>
    <row r="27" spans="1:31" x14ac:dyDescent="0.3">
      <c r="A27" s="1">
        <v>18664</v>
      </c>
      <c r="B27">
        <v>650888.11327037204</v>
      </c>
      <c r="C27">
        <v>5511250.3202278297</v>
      </c>
      <c r="D27">
        <v>650888.09859814099</v>
      </c>
      <c r="E27">
        <v>5511249.50408208</v>
      </c>
      <c r="F27">
        <v>650887.92696915602</v>
      </c>
      <c r="G27">
        <v>5511249.1229490498</v>
      </c>
      <c r="H27">
        <v>650887.20692683803</v>
      </c>
      <c r="I27">
        <v>5511248.9976684302</v>
      </c>
      <c r="J27">
        <v>650876.52430135803</v>
      </c>
      <c r="K27">
        <v>5511249.9237969499</v>
      </c>
      <c r="L27">
        <v>650875.04269739205</v>
      </c>
      <c r="M27">
        <v>5511250.1976604499</v>
      </c>
      <c r="N27">
        <v>650874.50922111003</v>
      </c>
      <c r="O27">
        <v>5511250.3973389603</v>
      </c>
      <c r="P27">
        <v>650874.25933389005</v>
      </c>
      <c r="Q27">
        <v>5511250.3849232504</v>
      </c>
    </row>
    <row r="28" spans="1:31" x14ac:dyDescent="0.3">
      <c r="A28" s="1">
        <v>18805</v>
      </c>
      <c r="B28">
        <v>650888.40308956103</v>
      </c>
      <c r="C28">
        <v>5511250.2956349701</v>
      </c>
      <c r="D28">
        <v>650888.48658744595</v>
      </c>
      <c r="E28">
        <v>5511248.9903033804</v>
      </c>
      <c r="F28">
        <v>650890.54212615604</v>
      </c>
      <c r="G28">
        <v>5511248.7982679997</v>
      </c>
      <c r="H28">
        <v>650901.40129529696</v>
      </c>
      <c r="I28">
        <v>5511247.89564477</v>
      </c>
      <c r="J28">
        <v>650924.75962097896</v>
      </c>
      <c r="K28">
        <v>5511245.7567000696</v>
      </c>
      <c r="L28">
        <v>650939.75498062</v>
      </c>
      <c r="M28">
        <v>5511244.1446565101</v>
      </c>
      <c r="N28">
        <v>650946.45029077004</v>
      </c>
      <c r="O28">
        <v>5511243.7195829796</v>
      </c>
      <c r="P28">
        <v>650947.40101028199</v>
      </c>
      <c r="Q28">
        <v>5511243.6888195798</v>
      </c>
      <c r="R28">
        <v>650948.13114457205</v>
      </c>
      <c r="S28">
        <v>5511244.0597141096</v>
      </c>
      <c r="T28">
        <v>650948.22001752595</v>
      </c>
      <c r="U28">
        <v>5511244.9679524796</v>
      </c>
      <c r="V28">
        <v>650948.97601686802</v>
      </c>
      <c r="W28">
        <v>5511258.8827453302</v>
      </c>
      <c r="X28">
        <v>650949.22430500796</v>
      </c>
      <c r="Y28">
        <v>5511261.9663911201</v>
      </c>
      <c r="Z28">
        <v>650950.00967036595</v>
      </c>
      <c r="AA28">
        <v>5511262.73588596</v>
      </c>
      <c r="AB28">
        <v>650951.45112453005</v>
      </c>
      <c r="AC28">
        <v>5511262.6368457098</v>
      </c>
      <c r="AD28">
        <v>650952.44877241994</v>
      </c>
      <c r="AE28">
        <v>5511262.5682987496</v>
      </c>
    </row>
    <row r="29" spans="1:31" x14ac:dyDescent="0.3">
      <c r="A29" s="1">
        <v>18824</v>
      </c>
      <c r="B29">
        <v>651098.00905542995</v>
      </c>
      <c r="C29">
        <v>5511202.9082527198</v>
      </c>
      <c r="D29">
        <v>651093.91773321899</v>
      </c>
      <c r="E29">
        <v>5511203.2557355901</v>
      </c>
      <c r="F29">
        <v>651088.5442756</v>
      </c>
      <c r="G29">
        <v>5511203.7261344697</v>
      </c>
      <c r="H29">
        <v>651083.13191396999</v>
      </c>
      <c r="I29">
        <v>5511204.14088945</v>
      </c>
      <c r="J29">
        <v>651083.15861706005</v>
      </c>
      <c r="K29">
        <v>5511201.7905576499</v>
      </c>
      <c r="L29">
        <v>651083.16997774004</v>
      </c>
      <c r="M29">
        <v>5511200.7906221803</v>
      </c>
    </row>
    <row r="30" spans="1:31" x14ac:dyDescent="0.3">
      <c r="A30" s="1">
        <v>19307</v>
      </c>
      <c r="B30">
        <v>650976.04724234995</v>
      </c>
      <c r="C30">
        <v>5511167.4970741197</v>
      </c>
      <c r="D30">
        <v>650986.61996892001</v>
      </c>
      <c r="E30">
        <v>5511167.1098591201</v>
      </c>
      <c r="F30">
        <v>650986.74998831004</v>
      </c>
      <c r="G30">
        <v>5511165.5157677801</v>
      </c>
      <c r="H30">
        <v>650986.83128168003</v>
      </c>
      <c r="I30">
        <v>5511164.5190775599</v>
      </c>
    </row>
    <row r="31" spans="1:31" x14ac:dyDescent="0.3">
      <c r="A31" s="1">
        <v>19345</v>
      </c>
      <c r="B31">
        <v>650850.31078171998</v>
      </c>
      <c r="C31">
        <v>5511253.4494558899</v>
      </c>
      <c r="D31">
        <v>650850.57780454005</v>
      </c>
      <c r="E31">
        <v>5511255.3815845102</v>
      </c>
      <c r="F31">
        <v>650850.71470471995</v>
      </c>
      <c r="G31">
        <v>5511256.3721693596</v>
      </c>
    </row>
    <row r="32" spans="1:31" x14ac:dyDescent="0.3">
      <c r="A32" s="1">
        <v>19442</v>
      </c>
      <c r="B32">
        <v>651101.36995845998</v>
      </c>
      <c r="C32">
        <v>5511262.3802293995</v>
      </c>
      <c r="D32">
        <v>651101.49754752999</v>
      </c>
      <c r="E32">
        <v>5511264.1832820401</v>
      </c>
      <c r="F32">
        <v>651102.42995926004</v>
      </c>
      <c r="G32">
        <v>5511277.36395289</v>
      </c>
      <c r="H32">
        <v>651105.38627139002</v>
      </c>
      <c r="I32">
        <v>5511288.4441163996</v>
      </c>
      <c r="J32">
        <v>651105.80765626603</v>
      </c>
      <c r="K32">
        <v>5511290.4698477201</v>
      </c>
      <c r="L32">
        <v>651106.38664665399</v>
      </c>
      <c r="M32">
        <v>5511293.2750092698</v>
      </c>
      <c r="N32">
        <v>651106.33180392894</v>
      </c>
      <c r="O32">
        <v>5511293.42063013</v>
      </c>
      <c r="P32">
        <v>651106.17363018496</v>
      </c>
      <c r="Q32">
        <v>5511293.49058164</v>
      </c>
      <c r="R32">
        <v>651103.07611530996</v>
      </c>
      <c r="S32">
        <v>5511293.6043069297</v>
      </c>
      <c r="T32">
        <v>651102.07678862999</v>
      </c>
      <c r="U32">
        <v>5511293.6409972198</v>
      </c>
    </row>
    <row r="33" spans="1:45" x14ac:dyDescent="0.3">
      <c r="A33" s="1">
        <v>19658</v>
      </c>
      <c r="B33">
        <v>651001.85315523006</v>
      </c>
      <c r="C33">
        <v>5511241.28379694</v>
      </c>
      <c r="D33">
        <v>651001.10574902606</v>
      </c>
      <c r="E33">
        <v>5511241.0983046098</v>
      </c>
      <c r="F33">
        <v>651001.63324561296</v>
      </c>
      <c r="G33">
        <v>5511239.0502525596</v>
      </c>
      <c r="H33">
        <v>651002.09372990602</v>
      </c>
      <c r="I33">
        <v>5511238.9950192496</v>
      </c>
      <c r="J33">
        <v>651002.52713700803</v>
      </c>
      <c r="K33">
        <v>5511238.99136825</v>
      </c>
      <c r="L33">
        <v>651019.85735422</v>
      </c>
      <c r="M33">
        <v>5511242.1987321395</v>
      </c>
      <c r="N33">
        <v>651021.44592802995</v>
      </c>
      <c r="O33">
        <v>5511233.1870608097</v>
      </c>
      <c r="P33">
        <v>651022.62751241005</v>
      </c>
      <c r="Q33">
        <v>5511233.3962475201</v>
      </c>
      <c r="R33">
        <v>651023.61219999997</v>
      </c>
      <c r="S33">
        <v>5511233.5705757895</v>
      </c>
    </row>
    <row r="34" spans="1:45" x14ac:dyDescent="0.3">
      <c r="A34" s="1">
        <v>20106</v>
      </c>
      <c r="B34">
        <v>651001.83931746997</v>
      </c>
      <c r="C34">
        <v>5511241.7901446596</v>
      </c>
      <c r="D34">
        <v>651001.27746419003</v>
      </c>
      <c r="E34">
        <v>5511241.7415145002</v>
      </c>
      <c r="F34">
        <v>651001.22708807106</v>
      </c>
      <c r="G34">
        <v>5511241.7921512201</v>
      </c>
      <c r="H34">
        <v>651000.53262131999</v>
      </c>
      <c r="I34">
        <v>5511256.9104418699</v>
      </c>
      <c r="J34">
        <v>651000.48673417</v>
      </c>
      <c r="K34">
        <v>5511257.9093885003</v>
      </c>
    </row>
    <row r="35" spans="1:45" x14ac:dyDescent="0.3">
      <c r="A35" s="1">
        <v>20467</v>
      </c>
      <c r="B35">
        <v>651033.735782</v>
      </c>
      <c r="C35">
        <v>5511322.16186821</v>
      </c>
      <c r="D35">
        <v>651033.52607787005</v>
      </c>
      <c r="E35">
        <v>5511321.4586565802</v>
      </c>
      <c r="F35">
        <v>651033.42860565998</v>
      </c>
      <c r="G35">
        <v>5511321.3947460903</v>
      </c>
      <c r="H35">
        <v>651033.14974387002</v>
      </c>
      <c r="I35">
        <v>5511321.6137958001</v>
      </c>
      <c r="J35">
        <v>651032.63519010996</v>
      </c>
      <c r="K35">
        <v>5511321.7234142302</v>
      </c>
      <c r="L35">
        <v>651028.87597176002</v>
      </c>
      <c r="M35">
        <v>5511321.9241361301</v>
      </c>
      <c r="N35">
        <v>651027.28960231994</v>
      </c>
      <c r="O35">
        <v>5511322.0711606098</v>
      </c>
      <c r="P35">
        <v>651025.98167488002</v>
      </c>
      <c r="Q35">
        <v>5511322.0091452301</v>
      </c>
      <c r="R35">
        <v>651025.50468141201</v>
      </c>
      <c r="S35">
        <v>5511321.93014987</v>
      </c>
    </row>
    <row r="36" spans="1:45" x14ac:dyDescent="0.3">
      <c r="A36" s="1">
        <v>21070</v>
      </c>
      <c r="B36">
        <v>650757.24257958995</v>
      </c>
      <c r="C36">
        <v>5511259.7987183398</v>
      </c>
      <c r="D36">
        <v>650757.22258298798</v>
      </c>
      <c r="E36">
        <v>5511259.32900088</v>
      </c>
      <c r="F36">
        <v>650756.87028153602</v>
      </c>
      <c r="G36">
        <v>5511251.0535527002</v>
      </c>
      <c r="H36">
        <v>650756.85320152703</v>
      </c>
      <c r="I36">
        <v>5511250.6523518404</v>
      </c>
      <c r="J36">
        <v>650757.17514526797</v>
      </c>
      <c r="K36">
        <v>5511250.0920796199</v>
      </c>
      <c r="L36">
        <v>650757.54144701001</v>
      </c>
      <c r="M36">
        <v>5511249.5028592898</v>
      </c>
      <c r="N36">
        <v>650759.88151654997</v>
      </c>
      <c r="O36">
        <v>5511238.4346223399</v>
      </c>
      <c r="P36">
        <v>650760.22236550599</v>
      </c>
      <c r="Q36">
        <v>5511235.9694863101</v>
      </c>
      <c r="R36">
        <v>650758.25628221396</v>
      </c>
      <c r="S36">
        <v>5511218.9664116995</v>
      </c>
      <c r="T36">
        <v>650758.29669761297</v>
      </c>
      <c r="U36">
        <v>5511211.3363146903</v>
      </c>
      <c r="V36">
        <v>650758.32618619502</v>
      </c>
      <c r="W36">
        <v>5511210.82683919</v>
      </c>
    </row>
    <row r="37" spans="1:45" x14ac:dyDescent="0.3">
      <c r="A37" s="1">
        <v>21106</v>
      </c>
      <c r="B37">
        <v>650671.41805692005</v>
      </c>
      <c r="C37">
        <v>5511253.8777208496</v>
      </c>
      <c r="D37">
        <v>650672.46732368995</v>
      </c>
      <c r="E37">
        <v>5511252.7574849296</v>
      </c>
      <c r="F37">
        <v>650675.089309879</v>
      </c>
      <c r="G37">
        <v>5511250.14781202</v>
      </c>
      <c r="H37">
        <v>650675.71223310404</v>
      </c>
      <c r="I37">
        <v>5511249.5278462404</v>
      </c>
      <c r="J37">
        <v>650684.94484436896</v>
      </c>
      <c r="K37">
        <v>5511252.1424732897</v>
      </c>
      <c r="L37">
        <v>650691.53677483997</v>
      </c>
      <c r="M37">
        <v>5511253.70064181</v>
      </c>
      <c r="N37">
        <v>650695.55714825902</v>
      </c>
      <c r="O37">
        <v>5511254.6468589501</v>
      </c>
      <c r="P37">
        <v>650718.02966018405</v>
      </c>
      <c r="Q37">
        <v>5511258.6017433899</v>
      </c>
      <c r="R37">
        <v>650718.06508292304</v>
      </c>
      <c r="S37">
        <v>5511258.49357385</v>
      </c>
      <c r="T37">
        <v>650720.17066894798</v>
      </c>
      <c r="U37">
        <v>5511252.0633669998</v>
      </c>
      <c r="V37">
        <v>650720.68728466704</v>
      </c>
      <c r="W37">
        <v>5511250.4855557596</v>
      </c>
      <c r="X37">
        <v>650720.98078166705</v>
      </c>
      <c r="Y37">
        <v>5511250.3124688203</v>
      </c>
      <c r="Z37">
        <v>650724.17360173503</v>
      </c>
      <c r="AA37">
        <v>5511250.9728423804</v>
      </c>
      <c r="AB37">
        <v>650755.43221295299</v>
      </c>
      <c r="AC37">
        <v>5511250.6270548804</v>
      </c>
      <c r="AD37">
        <v>650756.64955804904</v>
      </c>
      <c r="AE37">
        <v>5511250.5060926396</v>
      </c>
      <c r="AF37">
        <v>650757.09056790499</v>
      </c>
      <c r="AG37">
        <v>5511250.0386787402</v>
      </c>
      <c r="AH37">
        <v>650757.42451529205</v>
      </c>
      <c r="AI37">
        <v>5511249.5015033102</v>
      </c>
      <c r="AJ37">
        <v>650759.78441716405</v>
      </c>
      <c r="AK37">
        <v>5511238.4066196196</v>
      </c>
      <c r="AL37">
        <v>650760.11828628997</v>
      </c>
      <c r="AM37">
        <v>5511235.9919648701</v>
      </c>
      <c r="AN37">
        <v>650758.15637112001</v>
      </c>
      <c r="AO37">
        <v>5511218.95080938</v>
      </c>
      <c r="AP37">
        <v>650758.19673673098</v>
      </c>
      <c r="AQ37">
        <v>5511211.3324741405</v>
      </c>
      <c r="AR37">
        <v>650758.14639714698</v>
      </c>
      <c r="AS37">
        <v>5511210.8347376399</v>
      </c>
    </row>
    <row r="38" spans="1:45" x14ac:dyDescent="0.3">
      <c r="A38" s="1">
        <v>21166</v>
      </c>
      <c r="B38">
        <v>651098.27050471003</v>
      </c>
      <c r="C38">
        <v>5511210.6511347899</v>
      </c>
      <c r="D38">
        <v>651092.02322027995</v>
      </c>
      <c r="E38">
        <v>5511210.9988277499</v>
      </c>
      <c r="F38">
        <v>651090.41529942001</v>
      </c>
      <c r="G38">
        <v>5511210.6737971101</v>
      </c>
      <c r="H38">
        <v>651080.46317944303</v>
      </c>
      <c r="I38">
        <v>5511211.0961635197</v>
      </c>
      <c r="J38">
        <v>651080.29574383004</v>
      </c>
      <c r="K38">
        <v>5511211.2389204102</v>
      </c>
      <c r="L38">
        <v>651080.30976531003</v>
      </c>
      <c r="M38">
        <v>5511211.7447263803</v>
      </c>
      <c r="N38">
        <v>651080.33747572999</v>
      </c>
      <c r="O38">
        <v>5511212.74434237</v>
      </c>
    </row>
    <row r="39" spans="1:45" x14ac:dyDescent="0.3">
      <c r="A39" s="1">
        <v>21469</v>
      </c>
      <c r="B39">
        <v>651099.16578014998</v>
      </c>
      <c r="C39">
        <v>5511231.3171027796</v>
      </c>
      <c r="D39">
        <v>651098.80128400796</v>
      </c>
      <c r="E39">
        <v>5511231.42249016</v>
      </c>
      <c r="F39">
        <v>651094.73862070998</v>
      </c>
      <c r="G39">
        <v>5511231.6591456104</v>
      </c>
      <c r="H39">
        <v>651093.65792863001</v>
      </c>
      <c r="I39">
        <v>5511231.9419531496</v>
      </c>
      <c r="J39">
        <v>651092.69050577004</v>
      </c>
      <c r="K39">
        <v>5511232.1951191397</v>
      </c>
    </row>
    <row r="40" spans="1:45" x14ac:dyDescent="0.3">
      <c r="A40" s="1">
        <v>21883</v>
      </c>
      <c r="B40">
        <v>650653.60738939</v>
      </c>
      <c r="C40">
        <v>5511231.72125916</v>
      </c>
      <c r="D40">
        <v>650600.37310584995</v>
      </c>
      <c r="E40">
        <v>5511201.0294321701</v>
      </c>
      <c r="F40">
        <v>650603.631225914</v>
      </c>
      <c r="G40">
        <v>5511194.7221013196</v>
      </c>
      <c r="H40">
        <v>650601.32299340004</v>
      </c>
      <c r="I40">
        <v>5511193.5285895998</v>
      </c>
      <c r="J40">
        <v>650601.50983093004</v>
      </c>
      <c r="K40">
        <v>5511193.1669349698</v>
      </c>
      <c r="L40">
        <v>650601.96881731995</v>
      </c>
      <c r="M40">
        <v>5511192.2784916703</v>
      </c>
    </row>
    <row r="41" spans="1:45" x14ac:dyDescent="0.3">
      <c r="A41" s="1">
        <v>22243</v>
      </c>
      <c r="B41">
        <v>651083.71109965001</v>
      </c>
      <c r="C41">
        <v>5511178.5884435996</v>
      </c>
      <c r="D41">
        <v>651083.697424524</v>
      </c>
      <c r="E41">
        <v>5511178.2676309999</v>
      </c>
      <c r="F41">
        <v>651082.11348916602</v>
      </c>
      <c r="G41">
        <v>5511177.5040887697</v>
      </c>
      <c r="H41">
        <v>651082.24468289001</v>
      </c>
      <c r="I41">
        <v>5511174.4594684299</v>
      </c>
      <c r="J41">
        <v>651082.28773327998</v>
      </c>
      <c r="K41">
        <v>5511173.4603955299</v>
      </c>
    </row>
    <row r="42" spans="1:45" x14ac:dyDescent="0.3">
      <c r="A42" s="1">
        <v>22413</v>
      </c>
      <c r="B42">
        <v>651034.28464314004</v>
      </c>
      <c r="C42">
        <v>5511361.6409910005</v>
      </c>
      <c r="D42">
        <v>651034.16322659003</v>
      </c>
      <c r="E42">
        <v>5511361.6466448298</v>
      </c>
      <c r="F42">
        <v>651034.14435024199</v>
      </c>
      <c r="G42">
        <v>5511362.0248475596</v>
      </c>
      <c r="H42">
        <v>651033.91659720999</v>
      </c>
      <c r="I42">
        <v>5511366.5878990497</v>
      </c>
      <c r="J42">
        <v>651034.73118058604</v>
      </c>
      <c r="K42">
        <v>5511372.58559235</v>
      </c>
      <c r="L42">
        <v>651035.05603205797</v>
      </c>
      <c r="M42">
        <v>5511373.7764426302</v>
      </c>
      <c r="N42">
        <v>651035.37688105903</v>
      </c>
      <c r="O42">
        <v>5511374.0741348602</v>
      </c>
      <c r="P42">
        <v>651035.74795316497</v>
      </c>
      <c r="Q42">
        <v>5511374.1711736796</v>
      </c>
      <c r="R42">
        <v>651042.54536564997</v>
      </c>
      <c r="S42">
        <v>5511373.9929030202</v>
      </c>
      <c r="T42">
        <v>651048.54097794998</v>
      </c>
      <c r="U42">
        <v>5511373.7224218901</v>
      </c>
      <c r="V42">
        <v>651048.68558030995</v>
      </c>
      <c r="W42">
        <v>5511372.4211169695</v>
      </c>
      <c r="X42">
        <v>651048.79602159001</v>
      </c>
      <c r="Y42">
        <v>5511371.42723432</v>
      </c>
    </row>
    <row r="43" spans="1:45" x14ac:dyDescent="0.3">
      <c r="A43" s="1">
        <v>22613</v>
      </c>
      <c r="B43">
        <v>651034.28405591997</v>
      </c>
      <c r="C43">
        <v>5511361.5409960104</v>
      </c>
      <c r="D43">
        <v>651034.06223547796</v>
      </c>
      <c r="E43">
        <v>5511361.5476884199</v>
      </c>
      <c r="F43">
        <v>651034.03923283902</v>
      </c>
      <c r="G43">
        <v>5511362.0197219299</v>
      </c>
      <c r="H43">
        <v>651033.81662583398</v>
      </c>
      <c r="I43">
        <v>5511366.5876432704</v>
      </c>
      <c r="J43">
        <v>651033.87684581801</v>
      </c>
      <c r="K43">
        <v>5511370.4631005405</v>
      </c>
      <c r="L43">
        <v>651033.09808000899</v>
      </c>
      <c r="M43">
        <v>5511370.5719481697</v>
      </c>
      <c r="N43">
        <v>651030.49126265605</v>
      </c>
      <c r="O43">
        <v>5511370.6258520205</v>
      </c>
      <c r="P43">
        <v>651024.32673359301</v>
      </c>
      <c r="Q43">
        <v>5511370.7533624005</v>
      </c>
      <c r="R43">
        <v>651016.62918299402</v>
      </c>
      <c r="S43">
        <v>5511370.8811234804</v>
      </c>
      <c r="T43">
        <v>651016.60941539996</v>
      </c>
      <c r="U43">
        <v>5511369.9150788896</v>
      </c>
      <c r="V43">
        <v>651016.58895729005</v>
      </c>
      <c r="W43">
        <v>5511368.9152881801</v>
      </c>
    </row>
    <row r="44" spans="1:45" x14ac:dyDescent="0.3">
      <c r="A44" s="1">
        <v>23153</v>
      </c>
      <c r="B44">
        <v>650888.30378850503</v>
      </c>
      <c r="C44">
        <v>5511250.3040612601</v>
      </c>
      <c r="D44">
        <v>650888.33595940506</v>
      </c>
      <c r="E44">
        <v>5511249.39478515</v>
      </c>
      <c r="F44">
        <v>650890.66391646001</v>
      </c>
      <c r="G44">
        <v>5511248.88845158</v>
      </c>
      <c r="H44">
        <v>650901.41713974997</v>
      </c>
      <c r="I44">
        <v>5511247.9946358902</v>
      </c>
    </row>
    <row r="45" spans="1:45" x14ac:dyDescent="0.3">
      <c r="A45" s="1">
        <v>23154</v>
      </c>
      <c r="B45">
        <v>650924.77267308999</v>
      </c>
      <c r="C45">
        <v>5511245.8558814796</v>
      </c>
      <c r="D45">
        <v>650939.75864160003</v>
      </c>
      <c r="E45">
        <v>5511244.2448213501</v>
      </c>
      <c r="F45">
        <v>650945.38122817001</v>
      </c>
      <c r="G45">
        <v>5511243.9626665097</v>
      </c>
    </row>
    <row r="46" spans="1:45" x14ac:dyDescent="0.3">
      <c r="A46" s="1">
        <v>23155</v>
      </c>
      <c r="B46">
        <v>650949.03206777002</v>
      </c>
      <c r="C46">
        <v>5511243.5197714698</v>
      </c>
      <c r="D46">
        <v>650961.41453205002</v>
      </c>
      <c r="E46">
        <v>5511242.5909057204</v>
      </c>
      <c r="F46">
        <v>650972.62871276005</v>
      </c>
      <c r="G46">
        <v>5511241.5591525501</v>
      </c>
      <c r="H46">
        <v>650980.63548126002</v>
      </c>
      <c r="I46">
        <v>5511238.7055099802</v>
      </c>
    </row>
    <row r="47" spans="1:45" x14ac:dyDescent="0.3">
      <c r="A47" s="1">
        <v>23156</v>
      </c>
      <c r="B47">
        <v>650981.21854163997</v>
      </c>
      <c r="C47">
        <v>5511238.4890755201</v>
      </c>
      <c r="D47">
        <v>650995.75104629004</v>
      </c>
      <c r="E47">
        <v>5511240.6112652998</v>
      </c>
      <c r="F47">
        <v>651000.21720323002</v>
      </c>
      <c r="G47">
        <v>5511241.47751066</v>
      </c>
      <c r="H47">
        <v>651001.23065505002</v>
      </c>
      <c r="I47">
        <v>5511241.6676789196</v>
      </c>
      <c r="J47">
        <v>651001.83931746997</v>
      </c>
      <c r="K47">
        <v>5511241.7901446596</v>
      </c>
    </row>
    <row r="48" spans="1:45" x14ac:dyDescent="0.3">
      <c r="A48" s="1">
        <v>23157</v>
      </c>
      <c r="B48">
        <v>651018.46965575998</v>
      </c>
      <c r="C48">
        <v>5511244.9916539304</v>
      </c>
      <c r="D48">
        <v>651031.31679446995</v>
      </c>
      <c r="E48">
        <v>5511247.5560903596</v>
      </c>
      <c r="F48">
        <v>651034.88064684998</v>
      </c>
      <c r="G48">
        <v>5511248.3310228502</v>
      </c>
      <c r="H48">
        <v>651035.72843573999</v>
      </c>
      <c r="I48">
        <v>5511248.7307177903</v>
      </c>
      <c r="J48">
        <v>651043.84884340002</v>
      </c>
      <c r="K48">
        <v>5511255.7803177899</v>
      </c>
      <c r="L48">
        <v>651047.07321070496</v>
      </c>
      <c r="M48">
        <v>5511258.5807606196</v>
      </c>
      <c r="N48">
        <v>651048.85739218001</v>
      </c>
      <c r="O48">
        <v>5511259.4913330199</v>
      </c>
      <c r="P48">
        <v>651050.42506669997</v>
      </c>
      <c r="Q48">
        <v>5511259.9774297802</v>
      </c>
      <c r="R48">
        <v>651056.52761409001</v>
      </c>
      <c r="S48">
        <v>5511259.5244588898</v>
      </c>
      <c r="T48">
        <v>651057.19187633996</v>
      </c>
      <c r="U48">
        <v>5511259.4863369204</v>
      </c>
      <c r="V48">
        <v>651057.99581490003</v>
      </c>
      <c r="W48">
        <v>5511259.39842177</v>
      </c>
      <c r="X48">
        <v>651058.74943592004</v>
      </c>
      <c r="Y48">
        <v>5511259.5686864704</v>
      </c>
      <c r="Z48">
        <v>651059.35759793001</v>
      </c>
      <c r="AA48">
        <v>5511259.6230478901</v>
      </c>
      <c r="AB48">
        <v>651059.59131179994</v>
      </c>
      <c r="AC48">
        <v>5511259.2821406703</v>
      </c>
      <c r="AD48">
        <v>651059.48726296995</v>
      </c>
      <c r="AE48">
        <v>5511257.8769340897</v>
      </c>
      <c r="AF48">
        <v>651059.07833920803</v>
      </c>
      <c r="AG48">
        <v>5511257.6886368301</v>
      </c>
      <c r="AH48">
        <v>651058.65849776601</v>
      </c>
      <c r="AI48">
        <v>5511257.72298628</v>
      </c>
    </row>
    <row r="49" spans="1:23" x14ac:dyDescent="0.3">
      <c r="A49" s="1">
        <v>24303</v>
      </c>
      <c r="B49">
        <v>650671.27695928002</v>
      </c>
      <c r="C49">
        <v>5511253.73597652</v>
      </c>
      <c r="D49">
        <v>650671.47263331001</v>
      </c>
      <c r="E49">
        <v>5511253.3064545495</v>
      </c>
      <c r="F49">
        <v>650670.07331159001</v>
      </c>
      <c r="G49">
        <v>5511251.9321923796</v>
      </c>
      <c r="H49">
        <v>650669.93763893098</v>
      </c>
      <c r="I49">
        <v>5511251.7405827995</v>
      </c>
      <c r="J49">
        <v>650668.86144530994</v>
      </c>
      <c r="K49">
        <v>5511248.1956250099</v>
      </c>
      <c r="L49">
        <v>650668.23827590002</v>
      </c>
      <c r="M49">
        <v>5511242.2676314795</v>
      </c>
      <c r="N49">
        <v>650656.05083077401</v>
      </c>
      <c r="O49">
        <v>5511235.4414442005</v>
      </c>
      <c r="P49">
        <v>650655.21662016201</v>
      </c>
      <c r="Q49">
        <v>5511234.4337231005</v>
      </c>
      <c r="R49">
        <v>650654.36545774003</v>
      </c>
      <c r="S49">
        <v>5511232.95048567</v>
      </c>
      <c r="T49">
        <v>650653.60738939</v>
      </c>
      <c r="U49">
        <v>5511231.72125916</v>
      </c>
    </row>
    <row r="50" spans="1:23" x14ac:dyDescent="0.3">
      <c r="A50" s="1">
        <v>24730</v>
      </c>
      <c r="B50">
        <v>650671.34750809998</v>
      </c>
      <c r="C50">
        <v>5511253.8068486797</v>
      </c>
      <c r="D50">
        <v>650672.85064457997</v>
      </c>
      <c r="E50">
        <v>5511253.1725457599</v>
      </c>
      <c r="F50">
        <v>650677.14583361102</v>
      </c>
      <c r="G50">
        <v>5511249.1378472196</v>
      </c>
      <c r="H50">
        <v>650682.84480945405</v>
      </c>
      <c r="I50">
        <v>5511250.7924046796</v>
      </c>
      <c r="J50">
        <v>650691.83460754505</v>
      </c>
      <c r="K50">
        <v>5511253.1805330804</v>
      </c>
      <c r="L50">
        <v>650695.61350896198</v>
      </c>
      <c r="M50">
        <v>5511254.1178665999</v>
      </c>
      <c r="N50">
        <v>650709.90185026499</v>
      </c>
      <c r="O50">
        <v>5511256.6361289797</v>
      </c>
      <c r="P50">
        <v>650723.78232895199</v>
      </c>
      <c r="Q50">
        <v>5511259.3327533901</v>
      </c>
      <c r="R50">
        <v>650728.73040090001</v>
      </c>
      <c r="S50">
        <v>5511259.4775045598</v>
      </c>
    </row>
    <row r="51" spans="1:23" x14ac:dyDescent="0.3">
      <c r="A51" s="1">
        <v>24731</v>
      </c>
      <c r="B51">
        <v>650747.28542039904</v>
      </c>
      <c r="C51">
        <v>5511260.0147791402</v>
      </c>
      <c r="D51">
        <v>650757.24257958995</v>
      </c>
      <c r="E51">
        <v>5511259.7987183398</v>
      </c>
    </row>
    <row r="52" spans="1:23" x14ac:dyDescent="0.3">
      <c r="A52" s="1">
        <v>24732</v>
      </c>
      <c r="B52">
        <v>650772.45494238997</v>
      </c>
      <c r="C52">
        <v>5511259.4644980999</v>
      </c>
      <c r="D52">
        <v>650783.506807636</v>
      </c>
      <c r="E52">
        <v>5511259.4078977704</v>
      </c>
      <c r="F52">
        <v>650792.47339487099</v>
      </c>
      <c r="G52">
        <v>5511259.1527467296</v>
      </c>
      <c r="H52">
        <v>650804.56715433998</v>
      </c>
      <c r="I52">
        <v>5511257.9436840797</v>
      </c>
    </row>
    <row r="53" spans="1:23" x14ac:dyDescent="0.3">
      <c r="A53" s="1">
        <v>24733</v>
      </c>
      <c r="B53">
        <v>650835.18335317401</v>
      </c>
      <c r="C53">
        <v>5511255.4559281198</v>
      </c>
      <c r="D53">
        <v>650847.59491667897</v>
      </c>
      <c r="E53">
        <v>5511253.9090583799</v>
      </c>
      <c r="F53">
        <v>650850.31078171998</v>
      </c>
      <c r="G53">
        <v>5511253.4494558899</v>
      </c>
    </row>
    <row r="54" spans="1:23" x14ac:dyDescent="0.3">
      <c r="A54" s="1">
        <v>24734</v>
      </c>
      <c r="B54">
        <v>650850.55907082895</v>
      </c>
      <c r="C54">
        <v>5511253.4074358996</v>
      </c>
      <c r="D54">
        <v>650862.04572777497</v>
      </c>
      <c r="E54">
        <v>5511252.38164734</v>
      </c>
      <c r="F54">
        <v>650873.37875876203</v>
      </c>
      <c r="G54">
        <v>5511251.6014303099</v>
      </c>
      <c r="H54">
        <v>650887.87357519905</v>
      </c>
      <c r="I54">
        <v>5511249.7485869601</v>
      </c>
      <c r="J54">
        <v>650887.92242175702</v>
      </c>
      <c r="K54">
        <v>5511250.3364224397</v>
      </c>
    </row>
    <row r="55" spans="1:23" x14ac:dyDescent="0.3">
      <c r="A55" s="1">
        <v>26156</v>
      </c>
      <c r="B55">
        <v>651058.65006510203</v>
      </c>
      <c r="C55">
        <v>5511257.6233466202</v>
      </c>
      <c r="D55">
        <v>651059.27767624299</v>
      </c>
      <c r="E55">
        <v>5511257.5662263501</v>
      </c>
      <c r="F55">
        <v>651059.44733341003</v>
      </c>
      <c r="G55">
        <v>5511258.1255222298</v>
      </c>
      <c r="H55">
        <v>651059.53091999004</v>
      </c>
      <c r="I55">
        <v>5511258.7893588804</v>
      </c>
      <c r="J55">
        <v>651059.18498788995</v>
      </c>
      <c r="K55">
        <v>5511259.6861920301</v>
      </c>
      <c r="L55">
        <v>651058.45814765</v>
      </c>
      <c r="M55">
        <v>5511259.5970586902</v>
      </c>
      <c r="N55">
        <v>651057.27819545998</v>
      </c>
      <c r="O55">
        <v>5511259.5798584903</v>
      </c>
      <c r="P55">
        <v>651056.59554915503</v>
      </c>
      <c r="Q55">
        <v>5511259.91871366</v>
      </c>
      <c r="R55">
        <v>651055.16796352295</v>
      </c>
      <c r="S55">
        <v>5511260.0264028599</v>
      </c>
      <c r="T55">
        <v>651051.82464441995</v>
      </c>
      <c r="U55">
        <v>5511266.0966074802</v>
      </c>
      <c r="V55">
        <v>651050.58872094005</v>
      </c>
      <c r="W55">
        <v>5511266.93980854</v>
      </c>
    </row>
    <row r="56" spans="1:23" x14ac:dyDescent="0.3">
      <c r="A56" s="1">
        <v>26157</v>
      </c>
      <c r="B56">
        <v>651045.07202517998</v>
      </c>
      <c r="C56">
        <v>5511270.9026144799</v>
      </c>
      <c r="D56">
        <v>651042.20296112006</v>
      </c>
      <c r="E56">
        <v>5511273.7750623804</v>
      </c>
      <c r="F56">
        <v>651038.33082171995</v>
      </c>
      <c r="G56">
        <v>5511277.9680997301</v>
      </c>
      <c r="H56">
        <v>651037.58710666001</v>
      </c>
      <c r="I56">
        <v>5511278.8549976498</v>
      </c>
      <c r="J56">
        <v>651036.89418872003</v>
      </c>
      <c r="K56">
        <v>5511279.9967242004</v>
      </c>
      <c r="L56">
        <v>651036.20175163995</v>
      </c>
      <c r="M56">
        <v>5511281.4177281903</v>
      </c>
      <c r="N56">
        <v>651035.69892507</v>
      </c>
      <c r="O56">
        <v>5511283.24349094</v>
      </c>
      <c r="P56">
        <v>651034.77389971004</v>
      </c>
      <c r="Q56">
        <v>5511291.4909544801</v>
      </c>
    </row>
    <row r="57" spans="1:23" x14ac:dyDescent="0.3">
      <c r="A57" s="1">
        <v>26158</v>
      </c>
      <c r="B57">
        <v>651034.05831293005</v>
      </c>
      <c r="C57">
        <v>5511304.9140357804</v>
      </c>
      <c r="D57">
        <v>651033.92742547998</v>
      </c>
      <c r="E57">
        <v>5511308.6944518099</v>
      </c>
      <c r="F57">
        <v>651033.74782973004</v>
      </c>
      <c r="G57">
        <v>5511316.3915170496</v>
      </c>
      <c r="H57">
        <v>651033.735782</v>
      </c>
      <c r="I57">
        <v>5511322.16186821</v>
      </c>
    </row>
    <row r="58" spans="1:23" x14ac:dyDescent="0.3">
      <c r="A58" s="1">
        <v>26159</v>
      </c>
      <c r="B58">
        <v>651033.73396638001</v>
      </c>
      <c r="C58">
        <v>5511323.0303234803</v>
      </c>
      <c r="D58">
        <v>651033.71419519</v>
      </c>
      <c r="E58">
        <v>5511332.4677371802</v>
      </c>
      <c r="F58">
        <v>651033.37788137002</v>
      </c>
      <c r="G58">
        <v>5511334.5509788999</v>
      </c>
      <c r="H58">
        <v>651033.46931436996</v>
      </c>
      <c r="I58">
        <v>5511356.0998288598</v>
      </c>
    </row>
    <row r="59" spans="1:23" x14ac:dyDescent="0.3">
      <c r="A59" s="1">
        <v>26160</v>
      </c>
      <c r="B59">
        <v>651033.43266320205</v>
      </c>
      <c r="C59">
        <v>5511361.4524455601</v>
      </c>
      <c r="D59">
        <v>651034.28346871003</v>
      </c>
      <c r="E59">
        <v>5511361.4410010502</v>
      </c>
    </row>
    <row r="60" spans="1:23" x14ac:dyDescent="0.3">
      <c r="A60" s="1">
        <v>26873</v>
      </c>
      <c r="B60">
        <v>650671.06531282002</v>
      </c>
      <c r="C60">
        <v>5511253.5233600195</v>
      </c>
      <c r="D60">
        <v>650671.11716456001</v>
      </c>
      <c r="E60">
        <v>5511253.4650483001</v>
      </c>
      <c r="F60">
        <v>650671.02810205997</v>
      </c>
      <c r="G60">
        <v>5511253.3869233001</v>
      </c>
      <c r="H60">
        <v>650670.71059886995</v>
      </c>
      <c r="I60">
        <v>5511253.6958351396</v>
      </c>
    </row>
    <row r="61" spans="1:23" x14ac:dyDescent="0.3">
      <c r="A61" s="1">
        <v>28944</v>
      </c>
      <c r="B61">
        <v>650873.35107476998</v>
      </c>
      <c r="C61">
        <v>5511251.4689231701</v>
      </c>
      <c r="D61">
        <v>650874.35116347705</v>
      </c>
      <c r="E61">
        <v>5511251.3365520602</v>
      </c>
      <c r="F61">
        <v>650874.50813252502</v>
      </c>
      <c r="G61">
        <v>5511251.0487184199</v>
      </c>
      <c r="H61">
        <v>650875.05016709899</v>
      </c>
      <c r="I61">
        <v>5511250.5054275896</v>
      </c>
      <c r="J61">
        <v>650876.53292805306</v>
      </c>
      <c r="K61">
        <v>5511250.0233978098</v>
      </c>
      <c r="L61">
        <v>650887.21600671904</v>
      </c>
      <c r="M61">
        <v>5511249.0972166397</v>
      </c>
      <c r="N61">
        <v>650887.88786382205</v>
      </c>
      <c r="O61">
        <v>5511249.2141316095</v>
      </c>
      <c r="P61">
        <v>650888.00049653603</v>
      </c>
      <c r="Q61">
        <v>5511249.5329806004</v>
      </c>
      <c r="R61">
        <v>650888.02205300704</v>
      </c>
      <c r="S61">
        <v>5511250.3279681504</v>
      </c>
    </row>
    <row r="62" spans="1:23" x14ac:dyDescent="0.3">
      <c r="A62" s="1">
        <v>29067</v>
      </c>
      <c r="B62">
        <v>650888.20448716695</v>
      </c>
      <c r="C62">
        <v>5511250.3124875501</v>
      </c>
      <c r="D62">
        <v>650888.25936425896</v>
      </c>
      <c r="E62">
        <v>5511248.6427482497</v>
      </c>
      <c r="F62">
        <v>650890.59553740895</v>
      </c>
      <c r="G62">
        <v>5511248.2530250298</v>
      </c>
      <c r="H62">
        <v>650901.19629098498</v>
      </c>
      <c r="I62">
        <v>5511247.4467845904</v>
      </c>
      <c r="J62">
        <v>650924.70888509997</v>
      </c>
      <c r="K62">
        <v>5511245.2557103503</v>
      </c>
    </row>
    <row r="63" spans="1:23" x14ac:dyDescent="0.3">
      <c r="A63" s="1">
        <v>29068</v>
      </c>
      <c r="B63">
        <v>650925.90155016002</v>
      </c>
      <c r="C63">
        <v>5511245.1257241201</v>
      </c>
    </row>
    <row r="64" spans="1:23" x14ac:dyDescent="0.3">
      <c r="A64" s="1">
        <v>29069</v>
      </c>
      <c r="B64">
        <v>650939.72029123001</v>
      </c>
      <c r="C64">
        <v>5511243.6191998199</v>
      </c>
    </row>
    <row r="65" spans="1:41" x14ac:dyDescent="0.3">
      <c r="A65" s="1">
        <v>29070</v>
      </c>
      <c r="B65">
        <v>650945.43507651996</v>
      </c>
      <c r="C65">
        <v>5511243.2752374802</v>
      </c>
      <c r="D65">
        <v>650948.96802633</v>
      </c>
      <c r="E65">
        <v>5511242.9459830699</v>
      </c>
      <c r="F65">
        <v>650969.63357632002</v>
      </c>
      <c r="G65">
        <v>5511241.2819457501</v>
      </c>
    </row>
    <row r="66" spans="1:41" x14ac:dyDescent="0.3">
      <c r="A66" s="1">
        <v>29071</v>
      </c>
      <c r="B66">
        <v>650970.99696389004</v>
      </c>
      <c r="C66">
        <v>5511241.15542142</v>
      </c>
    </row>
    <row r="67" spans="1:41" x14ac:dyDescent="0.3">
      <c r="A67" s="1">
        <v>29072</v>
      </c>
      <c r="B67">
        <v>650972.25389904005</v>
      </c>
      <c r="C67">
        <v>5511241.0387760196</v>
      </c>
    </row>
    <row r="68" spans="1:41" x14ac:dyDescent="0.3">
      <c r="A68" s="1">
        <v>29073</v>
      </c>
      <c r="B68">
        <v>650972.55253433005</v>
      </c>
      <c r="C68">
        <v>5511241.0110622402</v>
      </c>
      <c r="D68">
        <v>650981.18546750001</v>
      </c>
      <c r="E68">
        <v>5511237.9374174997</v>
      </c>
      <c r="F68">
        <v>650995.74094120995</v>
      </c>
      <c r="G68">
        <v>5511240.1086694701</v>
      </c>
      <c r="H68">
        <v>651000.87420904997</v>
      </c>
      <c r="I68">
        <v>5511241.0957465405</v>
      </c>
      <c r="J68">
        <v>651001.64991099003</v>
      </c>
      <c r="K68">
        <v>5511241.2447552104</v>
      </c>
      <c r="L68">
        <v>651001.85315523006</v>
      </c>
      <c r="M68">
        <v>5511241.28379694</v>
      </c>
    </row>
    <row r="69" spans="1:41" x14ac:dyDescent="0.3">
      <c r="A69" s="1">
        <v>29074</v>
      </c>
      <c r="B69">
        <v>651018.56585639005</v>
      </c>
      <c r="C69">
        <v>5511244.5010846704</v>
      </c>
      <c r="D69">
        <v>651031.41470013</v>
      </c>
      <c r="E69">
        <v>5511247.0658788998</v>
      </c>
      <c r="F69">
        <v>651035.06605153496</v>
      </c>
      <c r="G69">
        <v>5511247.8656210899</v>
      </c>
      <c r="H69">
        <v>651036.01678301999</v>
      </c>
      <c r="I69">
        <v>5511248.3189626299</v>
      </c>
      <c r="J69">
        <v>651047.37148741004</v>
      </c>
      <c r="K69">
        <v>5511258.17769574</v>
      </c>
      <c r="L69">
        <v>651049.01801940997</v>
      </c>
      <c r="M69">
        <v>5511259.1224027099</v>
      </c>
      <c r="N69">
        <v>651050.471037518</v>
      </c>
      <c r="O69">
        <v>5511259.5729397098</v>
      </c>
      <c r="P69">
        <v>651056.46754930995</v>
      </c>
      <c r="Q69">
        <v>5511259.12900915</v>
      </c>
      <c r="R69">
        <v>651057.35848143999</v>
      </c>
      <c r="S69">
        <v>5511259.3228779901</v>
      </c>
      <c r="T69">
        <v>651058.45732250996</v>
      </c>
      <c r="U69">
        <v>5511259.3668544097</v>
      </c>
      <c r="V69">
        <v>651059.43270400004</v>
      </c>
      <c r="W69">
        <v>5511259.4959568903</v>
      </c>
      <c r="X69">
        <v>651059.39380007004</v>
      </c>
      <c r="Y69">
        <v>5511258.2134468099</v>
      </c>
      <c r="Z69">
        <v>651059.02712703904</v>
      </c>
      <c r="AA69">
        <v>5511257.7525809202</v>
      </c>
      <c r="AB69">
        <v>651058.66271409404</v>
      </c>
      <c r="AC69">
        <v>5511257.7728061099</v>
      </c>
    </row>
    <row r="70" spans="1:41" x14ac:dyDescent="0.3">
      <c r="A70" s="1">
        <v>30639</v>
      </c>
      <c r="B70">
        <v>651058.64584877295</v>
      </c>
      <c r="C70">
        <v>5511257.5735267904</v>
      </c>
      <c r="D70">
        <v>651059.265597597</v>
      </c>
      <c r="E70">
        <v>5511257.5158476904</v>
      </c>
      <c r="F70">
        <v>651059.36508211505</v>
      </c>
      <c r="G70">
        <v>5511257.54491881</v>
      </c>
      <c r="H70">
        <v>651059.65122961998</v>
      </c>
      <c r="I70">
        <v>5511257.69505159</v>
      </c>
      <c r="J70">
        <v>651066.63641350996</v>
      </c>
      <c r="K70">
        <v>5511257.1776092798</v>
      </c>
      <c r="L70">
        <v>651071.06806107005</v>
      </c>
      <c r="M70">
        <v>5511256.8493136596</v>
      </c>
      <c r="N70">
        <v>651073.88021036005</v>
      </c>
      <c r="O70">
        <v>5511256.9418015396</v>
      </c>
      <c r="P70">
        <v>651086.09715996997</v>
      </c>
      <c r="Q70">
        <v>5511257.0920625599</v>
      </c>
      <c r="R70">
        <v>651088.09013825003</v>
      </c>
      <c r="S70">
        <v>5511256.6682844702</v>
      </c>
      <c r="T70">
        <v>651090.61967736995</v>
      </c>
      <c r="U70">
        <v>5511255.7018100303</v>
      </c>
      <c r="V70">
        <v>651092.60618437</v>
      </c>
      <c r="W70">
        <v>5511253.8513987698</v>
      </c>
      <c r="X70">
        <v>651092.87364003796</v>
      </c>
      <c r="Y70">
        <v>5511253.73592804</v>
      </c>
      <c r="Z70">
        <v>651093.14638211601</v>
      </c>
      <c r="AA70">
        <v>5511253.8555335701</v>
      </c>
      <c r="AB70">
        <v>651100.38583584898</v>
      </c>
      <c r="AC70">
        <v>5511259.6818450801</v>
      </c>
      <c r="AD70">
        <v>651101.31298515003</v>
      </c>
      <c r="AE70">
        <v>5511259.7073137704</v>
      </c>
      <c r="AF70">
        <v>651101.67124724004</v>
      </c>
      <c r="AG70">
        <v>5511259.7315849699</v>
      </c>
      <c r="AH70">
        <v>651102.06336208002</v>
      </c>
      <c r="AI70">
        <v>5511259.6871651402</v>
      </c>
    </row>
    <row r="71" spans="1:41" x14ac:dyDescent="0.3">
      <c r="A71" s="1">
        <v>30640</v>
      </c>
      <c r="B71">
        <v>651102.30358352</v>
      </c>
      <c r="C71">
        <v>5511259.6867227498</v>
      </c>
      <c r="D71">
        <v>651102.96699851996</v>
      </c>
      <c r="E71">
        <v>5511259.72226422</v>
      </c>
    </row>
    <row r="72" spans="1:41" x14ac:dyDescent="0.3">
      <c r="A72" s="1">
        <v>30641</v>
      </c>
      <c r="B72">
        <v>651104.14924586902</v>
      </c>
      <c r="C72">
        <v>5511259.7142200395</v>
      </c>
      <c r="D72">
        <v>651111.47399402002</v>
      </c>
      <c r="E72">
        <v>5511260.3317260304</v>
      </c>
    </row>
    <row r="73" spans="1:41" x14ac:dyDescent="0.3">
      <c r="A73" s="1">
        <v>30642</v>
      </c>
      <c r="B73">
        <v>651112.05017413595</v>
      </c>
      <c r="C73">
        <v>5511260.38530121</v>
      </c>
      <c r="D73">
        <v>651112.21835445601</v>
      </c>
      <c r="E73">
        <v>5511260.0220918497</v>
      </c>
      <c r="F73">
        <v>651111.96140590997</v>
      </c>
      <c r="G73">
        <v>5511259.7474939497</v>
      </c>
      <c r="H73">
        <v>651111.46090582001</v>
      </c>
      <c r="I73">
        <v>5511259.5949057201</v>
      </c>
      <c r="J73">
        <v>651110.88717386103</v>
      </c>
      <c r="K73">
        <v>5511259.7606895603</v>
      </c>
      <c r="L73">
        <v>651110.99525821197</v>
      </c>
      <c r="M73">
        <v>5511260.0291060796</v>
      </c>
      <c r="N73">
        <v>651111.34657307703</v>
      </c>
      <c r="O73">
        <v>5511260.0386728197</v>
      </c>
    </row>
    <row r="74" spans="1:41" x14ac:dyDescent="0.3">
      <c r="A74" s="1">
        <v>31104</v>
      </c>
      <c r="B74">
        <v>650671.77080102998</v>
      </c>
      <c r="C74">
        <v>5511254.2320816703</v>
      </c>
      <c r="D74">
        <v>650671.36325831001</v>
      </c>
      <c r="E74">
        <v>5511254.5955170495</v>
      </c>
      <c r="F74">
        <v>650670.80622706003</v>
      </c>
      <c r="G74">
        <v>5511254.7814545501</v>
      </c>
      <c r="H74">
        <v>650669.85767687997</v>
      </c>
      <c r="I74">
        <v>5511255.0980813997</v>
      </c>
    </row>
    <row r="75" spans="1:41" x14ac:dyDescent="0.3">
      <c r="A75" s="1">
        <v>31357</v>
      </c>
      <c r="B75">
        <v>650671.20641046006</v>
      </c>
      <c r="C75">
        <v>5511253.6651043501</v>
      </c>
      <c r="D75">
        <v>650672.70943577006</v>
      </c>
      <c r="E75">
        <v>5511253.0309623899</v>
      </c>
      <c r="F75">
        <v>650677.09207923303</v>
      </c>
      <c r="G75">
        <v>5511248.9140305296</v>
      </c>
      <c r="H75">
        <v>650682.88510952902</v>
      </c>
      <c r="I75">
        <v>5511250.5959148603</v>
      </c>
      <c r="J75">
        <v>650691.89991681697</v>
      </c>
      <c r="K75">
        <v>5511252.9909918196</v>
      </c>
      <c r="L75">
        <v>650695.66365309805</v>
      </c>
      <c r="M75">
        <v>5511253.9236543197</v>
      </c>
      <c r="N75">
        <v>650709.99506481399</v>
      </c>
      <c r="O75">
        <v>5511256.3481354201</v>
      </c>
      <c r="P75">
        <v>650723.82124375203</v>
      </c>
      <c r="Q75">
        <v>5511259.1430733996</v>
      </c>
      <c r="R75">
        <v>650728.81416581897</v>
      </c>
      <c r="S75">
        <v>5511259.2799066203</v>
      </c>
      <c r="T75">
        <v>650747.31587373803</v>
      </c>
      <c r="U75">
        <v>5511259.8155757803</v>
      </c>
      <c r="V75">
        <v>650772.43900533405</v>
      </c>
      <c r="W75">
        <v>5511259.2647732599</v>
      </c>
      <c r="X75">
        <v>650783.49978021905</v>
      </c>
      <c r="Y75">
        <v>5511259.20803269</v>
      </c>
      <c r="Z75">
        <v>650792.46901275998</v>
      </c>
      <c r="AA75">
        <v>5511258.9528359696</v>
      </c>
      <c r="AB75">
        <v>650804.56366988597</v>
      </c>
      <c r="AC75">
        <v>5511257.7433903599</v>
      </c>
      <c r="AD75">
        <v>650812.23962861695</v>
      </c>
      <c r="AE75">
        <v>5511257.1200077003</v>
      </c>
      <c r="AF75">
        <v>650835.136938032</v>
      </c>
      <c r="AG75">
        <v>5511255.25909054</v>
      </c>
      <c r="AH75">
        <v>650847.57364242896</v>
      </c>
      <c r="AI75">
        <v>5511253.7098881397</v>
      </c>
      <c r="AJ75">
        <v>650850.54169998702</v>
      </c>
      <c r="AK75">
        <v>5511253.2075958103</v>
      </c>
      <c r="AL75">
        <v>650862.00356094202</v>
      </c>
      <c r="AM75">
        <v>5511252.18442808</v>
      </c>
      <c r="AN75">
        <v>650873.35107476998</v>
      </c>
      <c r="AO75">
        <v>5511251.4689231701</v>
      </c>
    </row>
    <row r="76" spans="1:41" x14ac:dyDescent="0.3">
      <c r="A76" s="1">
        <v>31779</v>
      </c>
      <c r="B76">
        <v>651058.67114676198</v>
      </c>
      <c r="C76">
        <v>5511257.8724457603</v>
      </c>
      <c r="D76">
        <v>651059.66480571998</v>
      </c>
      <c r="E76">
        <v>5511257.7943156501</v>
      </c>
      <c r="F76">
        <v>651066.64381000004</v>
      </c>
      <c r="G76">
        <v>5511257.2773310896</v>
      </c>
      <c r="H76">
        <v>651071.07012865995</v>
      </c>
      <c r="I76">
        <v>5511256.9494302496</v>
      </c>
      <c r="J76">
        <v>651073.87796415004</v>
      </c>
      <c r="K76">
        <v>5511257.0417762501</v>
      </c>
      <c r="L76">
        <v>651086.10707100003</v>
      </c>
      <c r="M76">
        <v>5511257.1921825605</v>
      </c>
      <c r="N76">
        <v>651088.11855660996</v>
      </c>
      <c r="O76">
        <v>5511256.7644655602</v>
      </c>
      <c r="P76">
        <v>651090.67991149996</v>
      </c>
      <c r="Q76">
        <v>5511255.7858311702</v>
      </c>
      <c r="R76">
        <v>651100.16237339005</v>
      </c>
      <c r="S76">
        <v>5511252.4814151302</v>
      </c>
      <c r="T76">
        <v>651100.43906040001</v>
      </c>
      <c r="U76">
        <v>5511251.8883712199</v>
      </c>
      <c r="V76">
        <v>651100.20063897001</v>
      </c>
      <c r="W76">
        <v>5511251.0435589002</v>
      </c>
      <c r="X76">
        <v>651099.63465690997</v>
      </c>
      <c r="Y76">
        <v>5511241.8765195403</v>
      </c>
      <c r="Z76">
        <v>651099.16578014998</v>
      </c>
      <c r="AA76">
        <v>5511231.3171027796</v>
      </c>
    </row>
    <row r="77" spans="1:41" x14ac:dyDescent="0.3">
      <c r="A77" s="1">
        <v>31780</v>
      </c>
      <c r="B77">
        <v>651098.20870001998</v>
      </c>
      <c r="C77">
        <v>5511211.7030295003</v>
      </c>
      <c r="D77">
        <v>651098.27050471003</v>
      </c>
      <c r="E77">
        <v>5511210.6511347899</v>
      </c>
    </row>
    <row r="78" spans="1:41" x14ac:dyDescent="0.3">
      <c r="A78" s="1">
        <v>31781</v>
      </c>
      <c r="B78">
        <v>651098.00905542995</v>
      </c>
      <c r="C78">
        <v>5511202.9082527198</v>
      </c>
    </row>
    <row r="79" spans="1:41" x14ac:dyDescent="0.3">
      <c r="A79" s="1">
        <v>31782</v>
      </c>
      <c r="B79">
        <v>651097.83579839999</v>
      </c>
      <c r="C79">
        <v>5511185.94297635</v>
      </c>
      <c r="D79">
        <v>651097.77455868002</v>
      </c>
      <c r="E79">
        <v>5511179.9455274204</v>
      </c>
      <c r="F79">
        <v>651097.75911440002</v>
      </c>
      <c r="G79">
        <v>5511179.87784403</v>
      </c>
      <c r="H79">
        <v>651097.34123138001</v>
      </c>
      <c r="I79">
        <v>5511179.5860091597</v>
      </c>
      <c r="J79">
        <v>651096.68093260995</v>
      </c>
      <c r="K79">
        <v>5511179.4675022699</v>
      </c>
      <c r="L79">
        <v>651092.45208157005</v>
      </c>
      <c r="M79">
        <v>5511179.1081640301</v>
      </c>
      <c r="N79">
        <v>651084.59015949001</v>
      </c>
      <c r="O79">
        <v>5511178.62361765</v>
      </c>
    </row>
    <row r="80" spans="1:41" x14ac:dyDescent="0.3">
      <c r="A80" s="1">
        <v>31783</v>
      </c>
      <c r="B80">
        <v>651083.71109965001</v>
      </c>
      <c r="C80">
        <v>5511178.5884435996</v>
      </c>
    </row>
    <row r="81" spans="1:5" x14ac:dyDescent="0.3">
      <c r="A81" s="1">
        <v>31784</v>
      </c>
      <c r="B81">
        <v>651081.99734889006</v>
      </c>
      <c r="C81">
        <v>5511178.6599297598</v>
      </c>
    </row>
    <row r="82" spans="1:5" x14ac:dyDescent="0.3">
      <c r="A82" s="1">
        <v>33801</v>
      </c>
      <c r="B82">
        <v>650670.71059886995</v>
      </c>
      <c r="C82">
        <v>5511253.6958351396</v>
      </c>
      <c r="D82">
        <v>650668.51325831003</v>
      </c>
      <c r="E82">
        <v>5511253.3142670495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bus</vt:lpstr>
      <vt:lpstr>load</vt:lpstr>
      <vt:lpstr>sgen</vt:lpstr>
      <vt:lpstr>switch</vt:lpstr>
      <vt:lpstr>ext_grid</vt:lpstr>
      <vt:lpstr>line</vt:lpstr>
      <vt:lpstr>trafo</vt:lpstr>
      <vt:lpstr>line_geodata</vt:lpstr>
      <vt:lpstr>bus_geodata</vt:lpstr>
      <vt:lpstr>line_std_types</vt:lpstr>
      <vt:lpstr>trafo_std_types</vt:lpstr>
      <vt:lpstr>trafo3w_std_types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Döpfert, Markus</cp:lastModifiedBy>
  <dcterms:created xsi:type="dcterms:W3CDTF">2022-12-06T16:15:41Z</dcterms:created>
  <dcterms:modified xsi:type="dcterms:W3CDTF">2023-02-13T16:59:15Z</dcterms:modified>
</cp:coreProperties>
</file>