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UC\Magister\Thesis\Experiment Data\"/>
    </mc:Choice>
  </mc:AlternateContent>
  <xr:revisionPtr revIDLastSave="0" documentId="13_ncr:1_{CFB131BA-F619-43FE-9AC2-DFEB793FC3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ºA" sheetId="1" r:id="rId1"/>
    <sheet name="2ºB" sheetId="2" r:id="rId2"/>
    <sheet name="Histogramas" sheetId="14" r:id="rId3"/>
    <sheet name="Progreso" sheetId="15" r:id="rId4"/>
  </sheets>
  <definedNames>
    <definedName name="_xlnm._FilterDatabase" localSheetId="1" hidden="1">'2ºB'!$A$1:$C$29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8" i="14" l="1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O91" i="14"/>
  <c r="H91" i="14"/>
  <c r="O90" i="14"/>
  <c r="H90" i="14"/>
  <c r="O89" i="14"/>
  <c r="H89" i="14"/>
  <c r="O88" i="14"/>
  <c r="H88" i="14"/>
  <c r="O87" i="14"/>
  <c r="H87" i="14"/>
  <c r="O86" i="14"/>
  <c r="H86" i="14"/>
  <c r="O85" i="14"/>
  <c r="H85" i="14"/>
  <c r="O84" i="14"/>
  <c r="H84" i="14"/>
  <c r="O83" i="14"/>
  <c r="H83" i="14"/>
  <c r="O82" i="14"/>
  <c r="H82" i="14"/>
  <c r="O81" i="14"/>
  <c r="H81" i="14"/>
  <c r="O80" i="14"/>
  <c r="H80" i="14"/>
  <c r="O79" i="14"/>
  <c r="H79" i="14"/>
  <c r="O78" i="14"/>
  <c r="H7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O72" i="14"/>
  <c r="H72" i="14"/>
  <c r="O71" i="14"/>
  <c r="H71" i="14"/>
  <c r="O70" i="14"/>
  <c r="H70" i="14"/>
  <c r="O69" i="14"/>
  <c r="H69" i="14"/>
  <c r="O68" i="14"/>
  <c r="H68" i="14"/>
  <c r="O67" i="14"/>
  <c r="H67" i="14"/>
  <c r="O66" i="14"/>
  <c r="H66" i="14"/>
  <c r="O65" i="14"/>
  <c r="H65" i="14"/>
  <c r="O64" i="14"/>
  <c r="H64" i="14"/>
  <c r="O63" i="14"/>
  <c r="H63" i="14"/>
  <c r="O62" i="14"/>
  <c r="H62" i="14"/>
  <c r="O61" i="14"/>
  <c r="H61" i="14"/>
  <c r="O60" i="14"/>
  <c r="H60" i="14"/>
  <c r="O59" i="14"/>
  <c r="H5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J3" i="14"/>
  <c r="K3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H3" i="14"/>
  <c r="E30" i="2"/>
  <c r="F30" i="2"/>
  <c r="G30" i="2"/>
  <c r="H30" i="2"/>
  <c r="D30" i="2"/>
  <c r="E29" i="2"/>
  <c r="F29" i="2"/>
  <c r="G29" i="2"/>
  <c r="H29" i="2"/>
  <c r="D29" i="2"/>
  <c r="E27" i="1"/>
  <c r="F27" i="1"/>
  <c r="G27" i="1"/>
  <c r="H27" i="1"/>
  <c r="D27" i="1"/>
  <c r="E26" i="1"/>
  <c r="F26" i="1"/>
  <c r="G26" i="1"/>
  <c r="H26" i="1"/>
  <c r="D26" i="1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H32" i="2"/>
  <c r="T78" i="14" s="1"/>
  <c r="G32" i="2"/>
  <c r="T59" i="14" s="1"/>
  <c r="F32" i="2"/>
  <c r="T40" i="14" s="1"/>
  <c r="E32" i="2"/>
  <c r="T21" i="14" s="1"/>
  <c r="D32" i="2"/>
  <c r="T3" i="14" s="1"/>
  <c r="E29" i="1"/>
  <c r="M21" i="14" s="1"/>
  <c r="F29" i="1"/>
  <c r="M40" i="14" s="1"/>
  <c r="G29" i="1"/>
  <c r="G28" i="1" s="1"/>
  <c r="H29" i="1"/>
  <c r="M78" i="14" s="1"/>
  <c r="D29" i="1"/>
  <c r="M3" i="14" s="1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T32" i="14" l="1"/>
  <c r="T28" i="14"/>
  <c r="T24" i="14"/>
  <c r="M51" i="14"/>
  <c r="M47" i="14"/>
  <c r="M43" i="14"/>
  <c r="T51" i="14"/>
  <c r="T47" i="14"/>
  <c r="T43" i="14"/>
  <c r="M72" i="14"/>
  <c r="M68" i="14"/>
  <c r="M64" i="14"/>
  <c r="M60" i="14"/>
  <c r="T70" i="14"/>
  <c r="T66" i="14"/>
  <c r="T62" i="14"/>
  <c r="M91" i="14"/>
  <c r="M87" i="14"/>
  <c r="M83" i="14"/>
  <c r="M79" i="14"/>
  <c r="T89" i="14"/>
  <c r="T85" i="14"/>
  <c r="T81" i="14"/>
  <c r="T31" i="14"/>
  <c r="T27" i="14"/>
  <c r="T23" i="14"/>
  <c r="M50" i="14"/>
  <c r="M46" i="14"/>
  <c r="M42" i="14"/>
  <c r="T50" i="14"/>
  <c r="T46" i="14"/>
  <c r="T42" i="14"/>
  <c r="M71" i="14"/>
  <c r="M67" i="14"/>
  <c r="M63" i="14"/>
  <c r="T69" i="14"/>
  <c r="T65" i="14"/>
  <c r="T61" i="14"/>
  <c r="M90" i="14"/>
  <c r="M86" i="14"/>
  <c r="M82" i="14"/>
  <c r="T88" i="14"/>
  <c r="T84" i="14"/>
  <c r="T80" i="14"/>
  <c r="T34" i="14"/>
  <c r="T30" i="14"/>
  <c r="T26" i="14"/>
  <c r="T22" i="14"/>
  <c r="M53" i="14"/>
  <c r="M49" i="14"/>
  <c r="M45" i="14"/>
  <c r="M41" i="14"/>
  <c r="T53" i="14"/>
  <c r="T49" i="14"/>
  <c r="T45" i="14"/>
  <c r="T41" i="14"/>
  <c r="M70" i="14"/>
  <c r="M66" i="14"/>
  <c r="M62" i="14"/>
  <c r="T72" i="14"/>
  <c r="T68" i="14"/>
  <c r="T64" i="14"/>
  <c r="T60" i="14"/>
  <c r="M89" i="14"/>
  <c r="M85" i="14"/>
  <c r="M81" i="14"/>
  <c r="T91" i="14"/>
  <c r="T87" i="14"/>
  <c r="T83" i="14"/>
  <c r="T79" i="14"/>
  <c r="T33" i="14"/>
  <c r="T29" i="14"/>
  <c r="T25" i="14"/>
  <c r="M52" i="14"/>
  <c r="M48" i="14"/>
  <c r="M44" i="14"/>
  <c r="T52" i="14"/>
  <c r="T48" i="14"/>
  <c r="T44" i="14"/>
  <c r="M69" i="14"/>
  <c r="M65" i="14"/>
  <c r="M61" i="14"/>
  <c r="T71" i="14"/>
  <c r="T67" i="14"/>
  <c r="T63" i="14"/>
  <c r="M88" i="14"/>
  <c r="M84" i="14"/>
  <c r="M80" i="14"/>
  <c r="T90" i="14"/>
  <c r="T86" i="14"/>
  <c r="T82" i="14"/>
  <c r="D28" i="1"/>
  <c r="E28" i="1"/>
  <c r="F31" i="2"/>
  <c r="H28" i="1"/>
  <c r="D31" i="2"/>
  <c r="E31" i="2"/>
  <c r="M59" i="14"/>
  <c r="T16" i="14"/>
  <c r="T12" i="14"/>
  <c r="T8" i="14"/>
  <c r="T4" i="14"/>
  <c r="T14" i="14"/>
  <c r="T10" i="14"/>
  <c r="T6" i="14"/>
  <c r="H31" i="2"/>
  <c r="T15" i="14"/>
  <c r="T11" i="14"/>
  <c r="T7" i="14"/>
  <c r="T13" i="14"/>
  <c r="T9" i="14"/>
  <c r="T5" i="14"/>
  <c r="F28" i="1"/>
  <c r="G31" i="2"/>
  <c r="M31" i="14"/>
  <c r="M27" i="14"/>
  <c r="M14" i="14"/>
  <c r="M10" i="14"/>
  <c r="M6" i="14"/>
  <c r="M23" i="14"/>
  <c r="M25" i="14"/>
  <c r="M34" i="14"/>
  <c r="M30" i="14"/>
  <c r="M26" i="14"/>
  <c r="M22" i="14"/>
  <c r="M15" i="14"/>
  <c r="M11" i="14"/>
  <c r="M7" i="14"/>
  <c r="M33" i="14"/>
  <c r="M29" i="14"/>
  <c r="M32" i="14"/>
  <c r="M28" i="14"/>
  <c r="M24" i="14"/>
  <c r="M13" i="14"/>
  <c r="M9" i="14"/>
  <c r="M5" i="14"/>
  <c r="M16" i="14"/>
  <c r="M12" i="14"/>
  <c r="M8" i="14"/>
  <c r="M4" i="14"/>
</calcChain>
</file>

<file path=xl/sharedStrings.xml><?xml version="1.0" encoding="utf-8"?>
<sst xmlns="http://schemas.openxmlformats.org/spreadsheetml/2006/main" count="239" uniqueCount="120">
  <si>
    <t xml:space="preserve">Kevin </t>
  </si>
  <si>
    <t>Alarcón</t>
  </si>
  <si>
    <t xml:space="preserve">Fernanda </t>
  </si>
  <si>
    <t>Bugueño</t>
  </si>
  <si>
    <t>Amanda</t>
  </si>
  <si>
    <t>Campusano</t>
  </si>
  <si>
    <t xml:space="preserve">Camila </t>
  </si>
  <si>
    <t>Castro</t>
  </si>
  <si>
    <t>David</t>
  </si>
  <si>
    <t>Caballos</t>
  </si>
  <si>
    <t>Victor</t>
  </si>
  <si>
    <t>Contreras</t>
  </si>
  <si>
    <t xml:space="preserve">Juan </t>
  </si>
  <si>
    <t>Correa</t>
  </si>
  <si>
    <t xml:space="preserve">Faviana </t>
  </si>
  <si>
    <t>Espíndola</t>
  </si>
  <si>
    <t>Paulette</t>
  </si>
  <si>
    <t>Fuentes</t>
  </si>
  <si>
    <t xml:space="preserve">Ignacia </t>
  </si>
  <si>
    <t>Inostroza</t>
  </si>
  <si>
    <t>Elias</t>
  </si>
  <si>
    <t>Machamara</t>
  </si>
  <si>
    <t>Cesar</t>
  </si>
  <si>
    <t>Martínez</t>
  </si>
  <si>
    <t>Sarai</t>
  </si>
  <si>
    <t>Millaguin</t>
  </si>
  <si>
    <t>Martín</t>
  </si>
  <si>
    <t>Mora</t>
  </si>
  <si>
    <t>Daniel</t>
  </si>
  <si>
    <t>Constanza</t>
  </si>
  <si>
    <t>Negrete</t>
  </si>
  <si>
    <t xml:space="preserve">Fabián </t>
  </si>
  <si>
    <t>Olguín</t>
  </si>
  <si>
    <t>Elsa</t>
  </si>
  <si>
    <t>Pino</t>
  </si>
  <si>
    <t>Sebastián</t>
  </si>
  <si>
    <t>Rojas</t>
  </si>
  <si>
    <t>Giuliana</t>
  </si>
  <si>
    <t>Sánchez</t>
  </si>
  <si>
    <t>Isidora</t>
  </si>
  <si>
    <t>Soto</t>
  </si>
  <si>
    <t>Manuel</t>
  </si>
  <si>
    <t>Váldes</t>
  </si>
  <si>
    <t>Antonia</t>
  </si>
  <si>
    <t>Parada</t>
  </si>
  <si>
    <t xml:space="preserve">Martin </t>
  </si>
  <si>
    <t>Fabian</t>
  </si>
  <si>
    <t>Suarez</t>
  </si>
  <si>
    <t>Priscilla</t>
  </si>
  <si>
    <t>Carreño</t>
  </si>
  <si>
    <t>Almendra</t>
  </si>
  <si>
    <t>Gana</t>
  </si>
  <si>
    <t>Esalí</t>
  </si>
  <si>
    <t>Dotte</t>
  </si>
  <si>
    <t>Javier</t>
  </si>
  <si>
    <t>Marin</t>
  </si>
  <si>
    <t>Flores</t>
  </si>
  <si>
    <t>Valentina</t>
  </si>
  <si>
    <t>Moraga</t>
  </si>
  <si>
    <t xml:space="preserve">Nicolás </t>
  </si>
  <si>
    <t>Molina</t>
  </si>
  <si>
    <t>Maximiliano</t>
  </si>
  <si>
    <t>Legal</t>
  </si>
  <si>
    <t>Camila</t>
  </si>
  <si>
    <t>Delgado</t>
  </si>
  <si>
    <t>Tabata</t>
  </si>
  <si>
    <t>Marchant</t>
  </si>
  <si>
    <t>Karla</t>
  </si>
  <si>
    <t>Jaque</t>
  </si>
  <si>
    <t>Polanco</t>
  </si>
  <si>
    <t>Paula</t>
  </si>
  <si>
    <t>Vargas</t>
  </si>
  <si>
    <t>Hemelin</t>
  </si>
  <si>
    <t>Jeldres</t>
  </si>
  <si>
    <t>Francisca</t>
  </si>
  <si>
    <t>Garcia</t>
  </si>
  <si>
    <t>Pilar</t>
  </si>
  <si>
    <t>Okuinghttons</t>
  </si>
  <si>
    <t>Magdalena</t>
  </si>
  <si>
    <t>Navarro</t>
  </si>
  <si>
    <t>Josue</t>
  </si>
  <si>
    <t>Cornejo</t>
  </si>
  <si>
    <t>Ignacia</t>
  </si>
  <si>
    <t>Araya</t>
  </si>
  <si>
    <t>Zuñiga</t>
  </si>
  <si>
    <t>Yuliana</t>
  </si>
  <si>
    <t>Carvajal</t>
  </si>
  <si>
    <t>Córdova</t>
  </si>
  <si>
    <t>Micaela</t>
  </si>
  <si>
    <t>Macarena</t>
  </si>
  <si>
    <t>Pacheco</t>
  </si>
  <si>
    <t>Pinto</t>
  </si>
  <si>
    <t>XY</t>
  </si>
  <si>
    <t>YZ</t>
  </si>
  <si>
    <t>XYZ</t>
  </si>
  <si>
    <t>RANGOS</t>
  </si>
  <si>
    <t>INICIO</t>
  </si>
  <si>
    <t>CANTIDAD</t>
  </si>
  <si>
    <t>N</t>
  </si>
  <si>
    <t>C9</t>
  </si>
  <si>
    <t>C10</t>
  </si>
  <si>
    <t>C11</t>
  </si>
  <si>
    <t>C12</t>
  </si>
  <si>
    <t>2A</t>
  </si>
  <si>
    <t>2B</t>
  </si>
  <si>
    <t>TG</t>
  </si>
  <si>
    <t>Histogramas de Notas</t>
  </si>
  <si>
    <t>Resumenes de promedios</t>
  </si>
  <si>
    <t>EX</t>
  </si>
  <si>
    <t>C1</t>
  </si>
  <si>
    <t>C2</t>
  </si>
  <si>
    <t>C3</t>
  </si>
  <si>
    <t>C4</t>
  </si>
  <si>
    <t>Averages</t>
  </si>
  <si>
    <t>SD</t>
  </si>
  <si>
    <t>#Participants</t>
  </si>
  <si>
    <t>#Null</t>
  </si>
  <si>
    <t>seat_n</t>
  </si>
  <si>
    <t>first_name</t>
  </si>
  <si>
    <t>last_name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</si>
</sst>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Grades Summary 2ºA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'2ºB'!$A$30:$B$30</c:f>
              <c:strCache>
                <c:ptCount val="2"/>
                <c:pt idx="0">
                  <c:v>SD</c:v>
                </c:pt>
              </c:strCache>
            </c:strRef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'2ºA'!$D$27:$H$27</c:f>
              <c:numCache>
                <c:formatCode>0.00</c:formatCode>
                <c:ptCount val="5"/>
                <c:pt idx="0">
                  <c:v>1.0294991117298893</c:v>
                </c:pt>
                <c:pt idx="1">
                  <c:v>1.1212238211627767</c:v>
                </c:pt>
                <c:pt idx="2">
                  <c:v>1.1180339887498949</c:v>
                </c:pt>
                <c:pt idx="3">
                  <c:v>1.4286131990551598</c:v>
                </c:pt>
                <c:pt idx="4">
                  <c:v>0.57646857443924748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C14-9CDA-D86C884EDF0E}"/>
            </c:ext>
          </c:extLst>
        </c:ser>
        <c:ser>
          <c:idx val="0"/>
          <c:order val="1"/>
          <c:tx>
            <c:strRef>
              <c:f>'2ºB'!$A$29:$B$29</c:f>
              <c:strCache>
                <c:ptCount val="2"/>
                <c:pt idx="0">
                  <c:v>Averages</c:v>
                </c:pt>
              </c:strCache>
            </c:strRef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'2ºA'!$D$26:$H$26</c:f>
              <c:numCache>
                <c:formatCode>0.00</c:formatCode>
                <c:ptCount val="5"/>
                <c:pt idx="0">
                  <c:v>4.9249999999999998</c:v>
                </c:pt>
                <c:pt idx="1">
                  <c:v>4.4285714285714288</c:v>
                </c:pt>
                <c:pt idx="2">
                  <c:v>5.75</c:v>
                </c:pt>
                <c:pt idx="3">
                  <c:v>5.4736842105263159</c:v>
                </c:pt>
                <c:pt idx="4">
                  <c:v>4.5772727272727272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C14-9CDA-D86C884E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8624"/>
        <c:axId val="46300160"/>
      </c:lineChart>
      <c:catAx>
        <c:axId val="46298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300160"/>
        <c:crosses val="autoZero"/>
        <c:auto val="1"/>
        <c:lblAlgn val="ctr"/>
        <c:lblOffset val="100"/>
        <c:noMultiLvlLbl val="0"/>
      </c:catAx>
      <c:valAx>
        <c:axId val="463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Grades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46298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C11: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val>
            <c:numRef>
              <c:f>Progreso!#REF!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Progreso!#REF!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7F-48F1-82A5-44B10002DC8D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Progreso!#REF!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F-48F1-82A5-44B10002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35776"/>
        <c:axId val="115470336"/>
      </c:barChart>
      <c:catAx>
        <c:axId val="115435776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115470336"/>
        <c:crosses val="autoZero"/>
        <c:auto val="1"/>
        <c:lblAlgn val="ctr"/>
        <c:lblOffset val="100"/>
        <c:noMultiLvlLbl val="0"/>
      </c:catAx>
      <c:valAx>
        <c:axId val="115470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435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C12: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val>
            <c:numRef>
              <c:f>Progreso!#REF!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Progreso!#REF!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4AA-41ED-8AFE-EB3B3F7A5B2C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Progreso!#REF!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A-41ED-8AFE-EB3B3F7A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05024"/>
        <c:axId val="115506560"/>
      </c:barChart>
      <c:catAx>
        <c:axId val="115505024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115506560"/>
        <c:crosses val="autoZero"/>
        <c:auto val="1"/>
        <c:lblAlgn val="ctr"/>
        <c:lblOffset val="100"/>
        <c:noMultiLvlLbl val="0"/>
      </c:catAx>
      <c:valAx>
        <c:axId val="115506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5050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TG: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val>
            <c:numRef>
              <c:f>Progreso!#REF!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Progreso!#REF!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194-475B-94DC-669668D6BBBC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Progreso!#REF!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4-475B-94DC-669668D6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92768"/>
        <c:axId val="116194304"/>
      </c:barChart>
      <c:catAx>
        <c:axId val="116192768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116194304"/>
        <c:crosses val="autoZero"/>
        <c:auto val="1"/>
        <c:lblAlgn val="ctr"/>
        <c:lblOffset val="100"/>
        <c:noMultiLvlLbl val="0"/>
      </c:catAx>
      <c:valAx>
        <c:axId val="116194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6192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C9:</a:t>
            </a:r>
            <a:r>
              <a:rPr lang="es-ES" baseline="0"/>
              <a:t> </a:t>
            </a:r>
            <a:r>
              <a:rPr lang="es-ES"/>
              <a:t>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cat>
            <c:numRef>
              <c:f>Histogramas!$T$3:$T$16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6</c:v>
                </c:pt>
              </c:numCache>
            </c:numRef>
          </c:cat>
          <c:val>
            <c:numRef>
              <c:f>Histogramas!$M$3:$M$16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E-41A3-9A3E-B56AE065BD5B}"/>
            </c:ext>
          </c:extLst>
        </c:ser>
        <c:ser>
          <c:idx val="1"/>
          <c:order val="1"/>
          <c:tx>
            <c:v>2B</c:v>
          </c:tx>
          <c:invertIfNegative val="0"/>
          <c:cat>
            <c:numRef>
              <c:f>Histogramas!$T$3:$T$16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6</c:v>
                </c:pt>
              </c:numCache>
            </c:numRef>
          </c:cat>
          <c:val>
            <c:numRef>
              <c:f>Histogramas!$T$3:$T$16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E-41A3-9A3E-B56AE065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28832"/>
        <c:axId val="47108864"/>
      </c:barChart>
      <c:catAx>
        <c:axId val="46328832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47108864"/>
        <c:crosses val="autoZero"/>
        <c:auto val="1"/>
        <c:lblAlgn val="ctr"/>
        <c:lblOffset val="100"/>
        <c:noMultiLvlLbl val="0"/>
      </c:catAx>
      <c:valAx>
        <c:axId val="47108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328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C10: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cat>
            <c:strRef>
              <c:f>Histogramas!$I$21:$I$34</c:f>
              <c:strCache>
                <c:ptCount val="14"/>
                <c:pt idx="0">
                  <c:v>N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</c:strCache>
            </c:strRef>
          </c:cat>
          <c:val>
            <c:numRef>
              <c:f>Histogramas!$M$21:$M$34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3-4D3F-B76A-1F5FEF683433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Histogramas!$T$21:$T$34</c:f>
              <c:numCache>
                <c:formatCode>General</c:formatCode>
                <c:ptCount val="1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3-4D3F-B76A-1F5FEF68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82208"/>
        <c:axId val="60049664"/>
      </c:barChart>
      <c:catAx>
        <c:axId val="59982208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60049664"/>
        <c:crosses val="autoZero"/>
        <c:auto val="1"/>
        <c:lblAlgn val="ctr"/>
        <c:lblOffset val="100"/>
        <c:noMultiLvlLbl val="0"/>
      </c:catAx>
      <c:valAx>
        <c:axId val="60049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9982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C11: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cat>
            <c:strRef>
              <c:f>Histogramas!$I$21:$I$34</c:f>
              <c:strCache>
                <c:ptCount val="14"/>
                <c:pt idx="0">
                  <c:v>N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</c:strCache>
            </c:strRef>
          </c:cat>
          <c:val>
            <c:numRef>
              <c:f>Histogramas!$M$40:$M$53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5D9-B3C2-FAD5C8892455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Histogramas!$T$40:$T$53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3-45D9-B3C2-FAD5C889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98976"/>
        <c:axId val="89646592"/>
      </c:barChart>
      <c:catAx>
        <c:axId val="89598976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89646592"/>
        <c:crosses val="autoZero"/>
        <c:auto val="1"/>
        <c:lblAlgn val="ctr"/>
        <c:lblOffset val="100"/>
        <c:noMultiLvlLbl val="0"/>
      </c:catAx>
      <c:valAx>
        <c:axId val="89646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598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C12: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cat>
            <c:strRef>
              <c:f>Histogramas!$I$21:$I$34</c:f>
              <c:strCache>
                <c:ptCount val="14"/>
                <c:pt idx="0">
                  <c:v>N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</c:strCache>
            </c:strRef>
          </c:cat>
          <c:val>
            <c:numRef>
              <c:f>Histogramas!$M$59:$M$72</c:f>
              <c:numCache>
                <c:formatCode>General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4-43E4-9C7D-89EF421F82CF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Histogramas!$T$59:$T$72</c:f>
              <c:numCache>
                <c:formatCode>General</c:formatCode>
                <c:ptCount val="1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4-43E4-9C7D-89EF421F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71520"/>
        <c:axId val="106973056"/>
      </c:barChart>
      <c:catAx>
        <c:axId val="106971520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106973056"/>
        <c:crosses val="autoZero"/>
        <c:auto val="1"/>
        <c:lblAlgn val="ctr"/>
        <c:lblOffset val="100"/>
        <c:noMultiLvlLbl val="0"/>
      </c:catAx>
      <c:valAx>
        <c:axId val="106973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6971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TG: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cat>
            <c:strRef>
              <c:f>Histogramas!$I$21:$I$34</c:f>
              <c:strCache>
                <c:ptCount val="14"/>
                <c:pt idx="0">
                  <c:v>N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</c:strCache>
            </c:strRef>
          </c:cat>
          <c:val>
            <c:numRef>
              <c:f>Histogramas!$M$78:$M$91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0-4011-84BC-8070D3EBB943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Histogramas!$T$78:$T$91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0-4011-84BC-8070D3EB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28352"/>
        <c:axId val="107830656"/>
      </c:barChart>
      <c:catAx>
        <c:axId val="107828352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107830656"/>
        <c:crosses val="autoZero"/>
        <c:auto val="1"/>
        <c:lblAlgn val="ctr"/>
        <c:lblOffset val="100"/>
        <c:noMultiLvlLbl val="0"/>
      </c:catAx>
      <c:valAx>
        <c:axId val="107830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7828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Resumen notas 2ºA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STD 2A</c:v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'2ºA'!$D$27:$H$27</c:f>
              <c:numCache>
                <c:formatCode>0.00</c:formatCode>
                <c:ptCount val="5"/>
                <c:pt idx="0">
                  <c:v>1.0294991117298893</c:v>
                </c:pt>
                <c:pt idx="1">
                  <c:v>1.1212238211627767</c:v>
                </c:pt>
                <c:pt idx="2">
                  <c:v>1.1180339887498949</c:v>
                </c:pt>
                <c:pt idx="3">
                  <c:v>1.4286131990551598</c:v>
                </c:pt>
                <c:pt idx="4">
                  <c:v>0.57646857443924748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42B-9E53-E5B8928EC14C}"/>
            </c:ext>
          </c:extLst>
        </c:ser>
        <c:ser>
          <c:idx val="0"/>
          <c:order val="0"/>
          <c:tx>
            <c:v>AVG 2A</c:v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'2ºA'!$D$26:$H$26</c:f>
              <c:numCache>
                <c:formatCode>0.00</c:formatCode>
                <c:ptCount val="5"/>
                <c:pt idx="0">
                  <c:v>4.9249999999999998</c:v>
                </c:pt>
                <c:pt idx="1">
                  <c:v>4.4285714285714288</c:v>
                </c:pt>
                <c:pt idx="2">
                  <c:v>5.75</c:v>
                </c:pt>
                <c:pt idx="3">
                  <c:v>5.4736842105263159</c:v>
                </c:pt>
                <c:pt idx="4">
                  <c:v>4.5772727272727272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42B-9E53-E5B8928E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42528"/>
        <c:axId val="132344832"/>
      </c:lineChart>
      <c:catAx>
        <c:axId val="13234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2344832"/>
        <c:crosses val="autoZero"/>
        <c:auto val="1"/>
        <c:lblAlgn val="ctr"/>
        <c:lblOffset val="100"/>
        <c:noMultiLvlLbl val="0"/>
      </c:catAx>
      <c:valAx>
        <c:axId val="13234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Nota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32342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Resumen notas 2ºB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STD 2A</c:v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'2ºA'!$D$27:$H$27</c:f>
              <c:numCache>
                <c:formatCode>0.00</c:formatCode>
                <c:ptCount val="5"/>
                <c:pt idx="0">
                  <c:v>1.0294991117298893</c:v>
                </c:pt>
                <c:pt idx="1">
                  <c:v>1.1212238211627767</c:v>
                </c:pt>
                <c:pt idx="2">
                  <c:v>1.1180339887498949</c:v>
                </c:pt>
                <c:pt idx="3">
                  <c:v>1.4286131990551598</c:v>
                </c:pt>
                <c:pt idx="4">
                  <c:v>0.57646857443924748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C-4866-8899-8BAF81358150}"/>
            </c:ext>
          </c:extLst>
        </c:ser>
        <c:ser>
          <c:idx val="3"/>
          <c:order val="3"/>
          <c:tx>
            <c:v>AVG 2B</c:v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'2ºA'!$D$26:$H$26</c:f>
              <c:numCache>
                <c:formatCode>0.00</c:formatCode>
                <c:ptCount val="5"/>
                <c:pt idx="0">
                  <c:v>4.9249999999999998</c:v>
                </c:pt>
                <c:pt idx="1">
                  <c:v>4.4285714285714288</c:v>
                </c:pt>
                <c:pt idx="2">
                  <c:v>5.75</c:v>
                </c:pt>
                <c:pt idx="3">
                  <c:v>5.4736842105263159</c:v>
                </c:pt>
                <c:pt idx="4">
                  <c:v>4.5772727272727272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C-4866-8899-8BAF81358150}"/>
            </c:ext>
          </c:extLst>
        </c:ser>
        <c:ser>
          <c:idx val="1"/>
          <c:order val="0"/>
          <c:tx>
            <c:v>STD 2B</c:v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'2ºB'!$D$30:$H$30</c:f>
              <c:numCache>
                <c:formatCode>0.00</c:formatCode>
                <c:ptCount val="5"/>
                <c:pt idx="0">
                  <c:v>1.1135528725660042</c:v>
                </c:pt>
                <c:pt idx="1">
                  <c:v>1.1311108542958483</c:v>
                </c:pt>
                <c:pt idx="2">
                  <c:v>1.1524162620801224</c:v>
                </c:pt>
                <c:pt idx="3">
                  <c:v>0.84811452387872321</c:v>
                </c:pt>
                <c:pt idx="4">
                  <c:v>0.90696779419676443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C-4866-8899-8BAF81358150}"/>
            </c:ext>
          </c:extLst>
        </c:ser>
        <c:ser>
          <c:idx val="0"/>
          <c:order val="1"/>
          <c:tx>
            <c:v>AVG 2B</c:v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'2ºB'!$D$29:$H$29</c:f>
              <c:numCache>
                <c:formatCode>0.00</c:formatCode>
                <c:ptCount val="5"/>
                <c:pt idx="0">
                  <c:v>5.64</c:v>
                </c:pt>
                <c:pt idx="1">
                  <c:v>5.1764705882352944</c:v>
                </c:pt>
                <c:pt idx="2">
                  <c:v>5.6521739130434785</c:v>
                </c:pt>
                <c:pt idx="3">
                  <c:v>5.9473684210526319</c:v>
                </c:pt>
                <c:pt idx="4">
                  <c:v>4.854166666666667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C-4866-8899-8BAF8135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97216"/>
        <c:axId val="143180160"/>
      </c:lineChart>
      <c:catAx>
        <c:axId val="143097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3180160"/>
        <c:crosses val="autoZero"/>
        <c:auto val="1"/>
        <c:lblAlgn val="ctr"/>
        <c:lblOffset val="100"/>
        <c:noMultiLvlLbl val="0"/>
      </c:catAx>
      <c:valAx>
        <c:axId val="14318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Nota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43097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Grades Summary 2ºB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'2ºB'!$A$30:$B$30</c:f>
              <c:strCache>
                <c:ptCount val="2"/>
                <c:pt idx="0">
                  <c:v>SD</c:v>
                </c:pt>
              </c:strCache>
            </c:strRef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'2ºB'!$D$30:$H$30</c:f>
              <c:numCache>
                <c:formatCode>0.00</c:formatCode>
                <c:ptCount val="5"/>
                <c:pt idx="0">
                  <c:v>1.1135528725660042</c:v>
                </c:pt>
                <c:pt idx="1">
                  <c:v>1.1311108542958483</c:v>
                </c:pt>
                <c:pt idx="2">
                  <c:v>1.1524162620801224</c:v>
                </c:pt>
                <c:pt idx="3">
                  <c:v>0.84811452387872321</c:v>
                </c:pt>
                <c:pt idx="4">
                  <c:v>0.90696779419676443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F65-98CB-C77A73C47AF1}"/>
            </c:ext>
          </c:extLst>
        </c:ser>
        <c:ser>
          <c:idx val="0"/>
          <c:order val="1"/>
          <c:tx>
            <c:strRef>
              <c:f>'2ºB'!$A$29:$B$29</c:f>
              <c:strCache>
                <c:ptCount val="2"/>
                <c:pt idx="0">
                  <c:v>Averages</c:v>
                </c:pt>
              </c:strCache>
            </c:strRef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'2ºB'!$D$29:$H$29</c:f>
              <c:numCache>
                <c:formatCode>0.00</c:formatCode>
                <c:ptCount val="5"/>
                <c:pt idx="0">
                  <c:v>5.64</c:v>
                </c:pt>
                <c:pt idx="1">
                  <c:v>5.1764705882352944</c:v>
                </c:pt>
                <c:pt idx="2">
                  <c:v>5.6521739130434785</c:v>
                </c:pt>
                <c:pt idx="3">
                  <c:v>5.9473684210526319</c:v>
                </c:pt>
                <c:pt idx="4">
                  <c:v>4.854166666666667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F65-98CB-C77A73C4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2848"/>
        <c:axId val="101119104"/>
      </c:lineChart>
      <c:catAx>
        <c:axId val="59262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1119104"/>
        <c:crosses val="autoZero"/>
        <c:auto val="1"/>
        <c:lblAlgn val="ctr"/>
        <c:lblOffset val="100"/>
        <c:noMultiLvlLbl val="0"/>
      </c:catAx>
      <c:valAx>
        <c:axId val="10111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Grades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9262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Resumen notas 2dos medios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AVG 2A</c:v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'2ºA'!$D$26:$H$26</c:f>
              <c:numCache>
                <c:formatCode>0.00</c:formatCode>
                <c:ptCount val="5"/>
                <c:pt idx="0">
                  <c:v>4.9249999999999998</c:v>
                </c:pt>
                <c:pt idx="1">
                  <c:v>4.4285714285714288</c:v>
                </c:pt>
                <c:pt idx="2">
                  <c:v>5.75</c:v>
                </c:pt>
                <c:pt idx="3">
                  <c:v>5.4736842105263159</c:v>
                </c:pt>
                <c:pt idx="4">
                  <c:v>4.5772727272727272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5-425D-AD4A-0C7AD6AFF693}"/>
            </c:ext>
          </c:extLst>
        </c:ser>
        <c:ser>
          <c:idx val="0"/>
          <c:order val="0"/>
          <c:tx>
            <c:v>AVG 2B</c:v>
          </c:tx>
          <c:cat>
            <c:strRef>
              <c:f>'2ºB'!$D$1:$H$1</c:f>
              <c:strCache>
                <c:ptCount val="5"/>
                <c:pt idx="0">
                  <c:v>C9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TG</c:v>
                </c:pt>
              </c:strCache>
            </c:strRef>
          </c:cat>
          <c:val>
            <c:numRef>
              <c:f>'2ºB'!$D$29:$H$29</c:f>
              <c:numCache>
                <c:formatCode>0.00</c:formatCode>
                <c:ptCount val="5"/>
                <c:pt idx="0">
                  <c:v>5.64</c:v>
                </c:pt>
                <c:pt idx="1">
                  <c:v>5.1764705882352944</c:v>
                </c:pt>
                <c:pt idx="2">
                  <c:v>5.6521739130434785</c:v>
                </c:pt>
                <c:pt idx="3">
                  <c:v>5.9473684210526319</c:v>
                </c:pt>
                <c:pt idx="4">
                  <c:v>4.854166666666667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5-425D-AD4A-0C7AD6AF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55520"/>
        <c:axId val="155688960"/>
      </c:lineChart>
      <c:catAx>
        <c:axId val="154555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5688960"/>
        <c:crosses val="autoZero"/>
        <c:auto val="1"/>
        <c:lblAlgn val="ctr"/>
        <c:lblOffset val="100"/>
        <c:noMultiLvlLbl val="0"/>
      </c:catAx>
      <c:valAx>
        <c:axId val="155688960"/>
        <c:scaling>
          <c:orientation val="minMax"/>
          <c:max val="7"/>
          <c:min val="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Nota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54555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C9:</a:t>
            </a:r>
            <a:r>
              <a:rPr lang="es-ES" baseline="0"/>
              <a:t> </a:t>
            </a:r>
            <a:r>
              <a:rPr lang="es-ES"/>
              <a:t>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cat>
            <c:numRef>
              <c:f>Histogramas!$T$3:$T$16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6</c:v>
                </c:pt>
              </c:numCache>
            </c:numRef>
          </c:cat>
          <c:val>
            <c:numRef>
              <c:f>Histogramas!$M$3:$M$16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4-4E8D-94E8-3B7D96640300}"/>
            </c:ext>
          </c:extLst>
        </c:ser>
        <c:ser>
          <c:idx val="1"/>
          <c:order val="1"/>
          <c:tx>
            <c:v>2B</c:v>
          </c:tx>
          <c:invertIfNegative val="0"/>
          <c:cat>
            <c:numRef>
              <c:f>Histogramas!$T$3:$T$16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6</c:v>
                </c:pt>
              </c:numCache>
            </c:numRef>
          </c:cat>
          <c:val>
            <c:numRef>
              <c:f>Histogramas!$T$3:$T$16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4-4E8D-94E8-3B7D9664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58112"/>
        <c:axId val="59081088"/>
      </c:barChart>
      <c:catAx>
        <c:axId val="58858112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59081088"/>
        <c:crosses val="autoZero"/>
        <c:auto val="1"/>
        <c:lblAlgn val="ctr"/>
        <c:lblOffset val="100"/>
        <c:noMultiLvlLbl val="0"/>
      </c:catAx>
      <c:valAx>
        <c:axId val="59081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8858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C10: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cat>
            <c:strRef>
              <c:f>Histogramas!$I$21:$I$34</c:f>
              <c:strCache>
                <c:ptCount val="14"/>
                <c:pt idx="0">
                  <c:v>N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</c:strCache>
            </c:strRef>
          </c:cat>
          <c:val>
            <c:numRef>
              <c:f>Histogramas!$M$21:$M$34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B-495A-9438-73688BC60588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Histogramas!$T$21:$T$34</c:f>
              <c:numCache>
                <c:formatCode>General</c:formatCode>
                <c:ptCount val="1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B-495A-9438-73688BC6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51808"/>
        <c:axId val="89587712"/>
      </c:barChart>
      <c:catAx>
        <c:axId val="59351808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89587712"/>
        <c:crosses val="autoZero"/>
        <c:auto val="1"/>
        <c:lblAlgn val="ctr"/>
        <c:lblOffset val="100"/>
        <c:noMultiLvlLbl val="0"/>
      </c:catAx>
      <c:valAx>
        <c:axId val="89587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9351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C11: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cat>
            <c:strRef>
              <c:f>Histogramas!$I$21:$I$34</c:f>
              <c:strCache>
                <c:ptCount val="14"/>
                <c:pt idx="0">
                  <c:v>N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</c:strCache>
            </c:strRef>
          </c:cat>
          <c:val>
            <c:numRef>
              <c:f>Histogramas!$M$40:$M$53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1-4DDD-8B0A-C38F90CD6441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Histogramas!$T$40:$T$53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1-4DDD-8B0A-C38F90CD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56128"/>
        <c:axId val="104771584"/>
      </c:barChart>
      <c:catAx>
        <c:axId val="95856128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104771584"/>
        <c:crosses val="autoZero"/>
        <c:auto val="1"/>
        <c:lblAlgn val="ctr"/>
        <c:lblOffset val="100"/>
        <c:noMultiLvlLbl val="0"/>
      </c:catAx>
      <c:valAx>
        <c:axId val="104771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8561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C12: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cat>
            <c:strRef>
              <c:f>Histogramas!$I$21:$I$34</c:f>
              <c:strCache>
                <c:ptCount val="14"/>
                <c:pt idx="0">
                  <c:v>N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</c:strCache>
            </c:strRef>
          </c:cat>
          <c:val>
            <c:numRef>
              <c:f>Histogramas!$M$59:$M$72</c:f>
              <c:numCache>
                <c:formatCode>General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1-4635-B586-D8C5733653A5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Histogramas!$T$59:$T$72</c:f>
              <c:numCache>
                <c:formatCode>General</c:formatCode>
                <c:ptCount val="1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1-4635-B586-D8C57336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95072"/>
        <c:axId val="114381184"/>
      </c:barChart>
      <c:catAx>
        <c:axId val="114195072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114381184"/>
        <c:crosses val="autoZero"/>
        <c:auto val="1"/>
        <c:lblAlgn val="ctr"/>
        <c:lblOffset val="100"/>
        <c:noMultiLvlLbl val="0"/>
      </c:catAx>
      <c:valAx>
        <c:axId val="114381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195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TG: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cat>
            <c:strRef>
              <c:f>Histogramas!$I$21:$I$34</c:f>
              <c:strCache>
                <c:ptCount val="14"/>
                <c:pt idx="0">
                  <c:v>N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</c:strCache>
            </c:strRef>
          </c:cat>
          <c:val>
            <c:numRef>
              <c:f>Histogramas!$M$78:$M$91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C-4B6A-BF5D-28BA41179F9F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Histogramas!$T$78:$T$91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C-4B6A-BF5D-28BA41179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9664"/>
        <c:axId val="46781184"/>
      </c:barChart>
      <c:catAx>
        <c:axId val="46769664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46781184"/>
        <c:crosses val="autoZero"/>
        <c:auto val="1"/>
        <c:lblAlgn val="ctr"/>
        <c:lblOffset val="100"/>
        <c:noMultiLvlLbl val="0"/>
      </c:catAx>
      <c:valAx>
        <c:axId val="46781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7696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C9:</a:t>
            </a:r>
            <a:r>
              <a:rPr lang="es-ES" baseline="0"/>
              <a:t> </a:t>
            </a:r>
            <a:r>
              <a:rPr lang="es-ES"/>
              <a:t>Histograma de Notas</a:t>
            </a:r>
            <a:endParaRPr lang="es-ES" baseline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2A</c:v>
          </c:tx>
          <c:marker>
            <c:symbol val="none"/>
          </c:marker>
          <c:val>
            <c:numRef>
              <c:f>Progreso!#REF!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Progreso!#REF!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181-47A9-A317-BFE590192364}"/>
            </c:ext>
          </c:extLst>
        </c:ser>
        <c:ser>
          <c:idx val="1"/>
          <c:order val="1"/>
          <c:tx>
            <c:v>2B</c:v>
          </c:tx>
          <c:marker>
            <c:symbol val="none"/>
          </c:marker>
          <c:val>
            <c:numRef>
              <c:f>Progreso!#REF!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Progreso!#REF!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181-47A9-A317-BFE59019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91776"/>
        <c:axId val="114909952"/>
      </c:lineChart>
      <c:catAx>
        <c:axId val="114891776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114909952"/>
        <c:crosses val="autoZero"/>
        <c:auto val="1"/>
        <c:lblAlgn val="ctr"/>
        <c:lblOffset val="100"/>
        <c:noMultiLvlLbl val="0"/>
      </c:catAx>
      <c:valAx>
        <c:axId val="114909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891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C10: Histograma de Notas</a:t>
            </a:r>
            <a:endParaRPr lang="es-ES" baseline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2A</c:v>
          </c:tx>
          <c:invertIfNegative val="0"/>
          <c:val>
            <c:numRef>
              <c:f>Progreso!#REF!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Progreso!#REF!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AF1-45CE-A054-06B52FEF321A}"/>
            </c:ext>
          </c:extLst>
        </c:ser>
        <c:ser>
          <c:idx val="1"/>
          <c:order val="1"/>
          <c:tx>
            <c:v>2B</c:v>
          </c:tx>
          <c:invertIfNegative val="0"/>
          <c:val>
            <c:numRef>
              <c:f>Progreso!#REF!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1-45CE-A054-06B52FEF3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34752"/>
        <c:axId val="115364224"/>
      </c:barChart>
      <c:catAx>
        <c:axId val="115034752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crossAx val="115364224"/>
        <c:crosses val="autoZero"/>
        <c:auto val="1"/>
        <c:lblAlgn val="ctr"/>
        <c:lblOffset val="100"/>
        <c:noMultiLvlLbl val="0"/>
      </c:catAx>
      <c:valAx>
        <c:axId val="115364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034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0</xdr:row>
      <xdr:rowOff>22860</xdr:rowOff>
    </xdr:from>
    <xdr:to>
      <xdr:col>14</xdr:col>
      <xdr:colOff>556260</xdr:colOff>
      <xdr:row>15</xdr:row>
      <xdr:rowOff>110490</xdr:rowOff>
    </xdr:to>
    <xdr:graphicFrame macro="">
      <xdr:nvGraphicFramePr>
        <xdr:cNvPr id="22" name="21 Gráfic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0</xdr:row>
      <xdr:rowOff>0</xdr:rowOff>
    </xdr:from>
    <xdr:to>
      <xdr:col>14</xdr:col>
      <xdr:colOff>487680</xdr:colOff>
      <xdr:row>15</xdr:row>
      <xdr:rowOff>87630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15240</xdr:rowOff>
    </xdr:from>
    <xdr:to>
      <xdr:col>5</xdr:col>
      <xdr:colOff>822960</xdr:colOff>
      <xdr:row>15</xdr:row>
      <xdr:rowOff>167640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18</xdr:row>
      <xdr:rowOff>15240</xdr:rowOff>
    </xdr:from>
    <xdr:to>
      <xdr:col>5</xdr:col>
      <xdr:colOff>815340</xdr:colOff>
      <xdr:row>34</xdr:row>
      <xdr:rowOff>7620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22860</xdr:rowOff>
    </xdr:from>
    <xdr:to>
      <xdr:col>5</xdr:col>
      <xdr:colOff>784860</xdr:colOff>
      <xdr:row>53</xdr:row>
      <xdr:rowOff>15240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5</xdr:col>
      <xdr:colOff>784860</xdr:colOff>
      <xdr:row>71</xdr:row>
      <xdr:rowOff>190500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5</xdr:col>
      <xdr:colOff>784860</xdr:colOff>
      <xdr:row>90</xdr:row>
      <xdr:rowOff>190500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5</xdr:col>
      <xdr:colOff>822960</xdr:colOff>
      <xdr:row>2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0</xdr:row>
      <xdr:rowOff>0</xdr:rowOff>
    </xdr:from>
    <xdr:to>
      <xdr:col>5</xdr:col>
      <xdr:colOff>815340</xdr:colOff>
      <xdr:row>2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784860</xdr:colOff>
      <xdr:row>2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784860</xdr:colOff>
      <xdr:row>2</xdr:row>
      <xdr:rowOff>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784860</xdr:colOff>
      <xdr:row>2</xdr:row>
      <xdr:rowOff>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</xdr:colOff>
      <xdr:row>1</xdr:row>
      <xdr:rowOff>175260</xdr:rowOff>
    </xdr:from>
    <xdr:to>
      <xdr:col>5</xdr:col>
      <xdr:colOff>777240</xdr:colOff>
      <xdr:row>17</xdr:row>
      <xdr:rowOff>129540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160020</xdr:colOff>
      <xdr:row>1</xdr:row>
      <xdr:rowOff>152400</xdr:rowOff>
    </xdr:from>
    <xdr:to>
      <xdr:col>12</xdr:col>
      <xdr:colOff>91440</xdr:colOff>
      <xdr:row>17</xdr:row>
      <xdr:rowOff>144780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320040</xdr:colOff>
      <xdr:row>1</xdr:row>
      <xdr:rowOff>152400</xdr:rowOff>
    </xdr:from>
    <xdr:to>
      <xdr:col>18</xdr:col>
      <xdr:colOff>251460</xdr:colOff>
      <xdr:row>17</xdr:row>
      <xdr:rowOff>144780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533400</xdr:colOff>
      <xdr:row>1</xdr:row>
      <xdr:rowOff>137160</xdr:rowOff>
    </xdr:from>
    <xdr:to>
      <xdr:col>24</xdr:col>
      <xdr:colOff>464820</xdr:colOff>
      <xdr:row>17</xdr:row>
      <xdr:rowOff>129540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670560</xdr:colOff>
      <xdr:row>1</xdr:row>
      <xdr:rowOff>129540</xdr:rowOff>
    </xdr:from>
    <xdr:to>
      <xdr:col>30</xdr:col>
      <xdr:colOff>601980</xdr:colOff>
      <xdr:row>17</xdr:row>
      <xdr:rowOff>121920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495300</xdr:colOff>
      <xdr:row>20</xdr:row>
      <xdr:rowOff>190500</xdr:rowOff>
    </xdr:from>
    <xdr:to>
      <xdr:col>12</xdr:col>
      <xdr:colOff>594360</xdr:colOff>
      <xdr:row>36</xdr:row>
      <xdr:rowOff>80010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20</xdr:col>
      <xdr:colOff>99060</xdr:colOff>
      <xdr:row>36</xdr:row>
      <xdr:rowOff>87630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6</xdr:col>
      <xdr:colOff>99060</xdr:colOff>
      <xdr:row>36</xdr:row>
      <xdr:rowOff>87630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F_2A" displayName="REF_2A" ref="A1:H24" totalsRowShown="0">
  <autoFilter ref="A1:H24" xr:uid="{00000000-0009-0000-0100-000001000000}"/>
  <sortState xmlns:xlrd2="http://schemas.microsoft.com/office/spreadsheetml/2017/richdata2" ref="B2:H24">
    <sortCondition ref="C2"/>
  </sortState>
  <tableColumns count="8">
    <tableColumn id="8" xr3:uid="{00000000-0010-0000-0000-000008000000}" name="seat_n" dataDxfId="61"/>
    <tableColumn id="1" xr3:uid="{00000000-0010-0000-0000-000001000000}" name="first_name"/>
    <tableColumn id="2" xr3:uid="{00000000-0010-0000-0000-000002000000}" name="last_name"/>
    <tableColumn id="3" xr3:uid="{00000000-0010-0000-0000-000003000000}" name="C1" dataDxfId="60"/>
    <tableColumn id="4" xr3:uid="{00000000-0010-0000-0000-000004000000}" name="C2" dataDxfId="59"/>
    <tableColumn id="5" xr3:uid="{00000000-0010-0000-0000-000005000000}" name="C3" dataDxfId="58"/>
    <tableColumn id="6" xr3:uid="{00000000-0010-0000-0000-000006000000}" name="C4" dataDxfId="57"/>
    <tableColumn id="7" xr3:uid="{00000000-0010-0000-0000-000007000000}" name="EX" dataDxfId="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248911" displayName="Tabla248911" ref="O58:T72" totalsRowShown="0">
  <autoFilter ref="O58:T72" xr:uid="{00000000-0009-0000-0100-00000A000000}"/>
  <tableColumns count="6">
    <tableColumn id="1" xr3:uid="{00000000-0010-0000-0900-000001000000}" name="RANGOS">
      <calculatedColumnFormula>"["&amp;P59&amp;", "&amp;P60&amp;")"</calculatedColumnFormula>
    </tableColumn>
    <tableColumn id="2" xr3:uid="{00000000-0010-0000-0900-000002000000}" name="INICIO" dataDxfId="14"/>
    <tableColumn id="3" xr3:uid="{00000000-0010-0000-0900-000003000000}" name="XY" dataDxfId="13">
      <calculatedColumnFormula>COUNTIF(REF_2B[C12],"&lt;"&amp;TEXT(P60,"0.00"))</calculatedColumnFormula>
    </tableColumn>
    <tableColumn id="4" xr3:uid="{00000000-0010-0000-0900-000004000000}" name="YZ" dataDxfId="12">
      <calculatedColumnFormula>COUNTIF(REF_2B[C12],"&gt;="&amp;TEXT(P59,"0.00"))</calculatedColumnFormula>
    </tableColumn>
    <tableColumn id="5" xr3:uid="{00000000-0010-0000-0900-000005000000}" name="XYZ" dataDxfId="11">
      <calculatedColumnFormula>COUNT(REF_2B[C12])</calculatedColumnFormula>
    </tableColumn>
    <tableColumn id="6" xr3:uid="{00000000-0010-0000-0900-000006000000}" name="CANTIDAD" dataDxfId="10">
      <calculatedColumnFormula>-(S59-R59-Q59)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2481012" displayName="Tabla2481012" ref="H77:M91" totalsRowShown="0">
  <autoFilter ref="H77:M91" xr:uid="{00000000-0009-0000-0100-00000B000000}"/>
  <tableColumns count="6">
    <tableColumn id="1" xr3:uid="{00000000-0010-0000-0A00-000001000000}" name="RANGOS">
      <calculatedColumnFormula>"["&amp;I78&amp;", "&amp;I79&amp;")"</calculatedColumnFormula>
    </tableColumn>
    <tableColumn id="2" xr3:uid="{00000000-0010-0000-0A00-000002000000}" name="INICIO" dataDxfId="9"/>
    <tableColumn id="3" xr3:uid="{00000000-0010-0000-0A00-000003000000}" name="XY" dataDxfId="8">
      <calculatedColumnFormula>COUNTIF(REF_2A[EX],"&lt;"&amp;TEXT(I79,"0.00"))</calculatedColumnFormula>
    </tableColumn>
    <tableColumn id="4" xr3:uid="{00000000-0010-0000-0A00-000004000000}" name="YZ" dataDxfId="7">
      <calculatedColumnFormula>COUNTIF(REF_2A[EX],"&gt;="&amp;TEXT(I78,"0.00"))</calculatedColumnFormula>
    </tableColumn>
    <tableColumn id="5" xr3:uid="{00000000-0010-0000-0A00-000005000000}" name="XYZ" dataDxfId="6">
      <calculatedColumnFormula>COUNT(REF_2A[EX])</calculatedColumnFormula>
    </tableColumn>
    <tableColumn id="6" xr3:uid="{00000000-0010-0000-0A00-000006000000}" name="CANTIDAD" dataDxfId="5">
      <calculatedColumnFormula>-(L78-K78-J78)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a24891113" displayName="Tabla24891113" ref="O77:T91" totalsRowShown="0">
  <autoFilter ref="O77:T91" xr:uid="{00000000-0009-0000-0100-00000C000000}"/>
  <tableColumns count="6">
    <tableColumn id="1" xr3:uid="{00000000-0010-0000-0B00-000001000000}" name="RANGOS">
      <calculatedColumnFormula>"["&amp;P78&amp;", "&amp;P79&amp;")"</calculatedColumnFormula>
    </tableColumn>
    <tableColumn id="2" xr3:uid="{00000000-0010-0000-0B00-000002000000}" name="INICIO" dataDxfId="4"/>
    <tableColumn id="3" xr3:uid="{00000000-0010-0000-0B00-000003000000}" name="XY" dataDxfId="3">
      <calculatedColumnFormula>COUNTIF(REF_2B[TG],"&lt;"&amp;TEXT(P79,"0.00"))</calculatedColumnFormula>
    </tableColumn>
    <tableColumn id="4" xr3:uid="{00000000-0010-0000-0B00-000004000000}" name="YZ" dataDxfId="2">
      <calculatedColumnFormula>COUNTIF(REF_2B[TG],"&gt;="&amp;TEXT(P78,"0.00"))</calculatedColumnFormula>
    </tableColumn>
    <tableColumn id="5" xr3:uid="{00000000-0010-0000-0B00-000005000000}" name="XYZ" dataDxfId="1">
      <calculatedColumnFormula>COUNT(REF_2B[TG])</calculatedColumnFormula>
    </tableColumn>
    <tableColumn id="6" xr3:uid="{00000000-0010-0000-0B00-000006000000}" name="CANTIDAD" dataDxfId="0">
      <calculatedColumnFormula>-(S78-R78-Q78)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REF_2B" displayName="REF_2B" ref="A1:H27" totalsRowShown="0">
  <autoFilter ref="A1:H27" xr:uid="{00000000-0009-0000-0100-000004000000}"/>
  <tableColumns count="8">
    <tableColumn id="8" xr3:uid="{00000000-0010-0000-0100-000008000000}" name="seat_n" dataDxfId="55"/>
    <tableColumn id="1" xr3:uid="{00000000-0010-0000-0100-000001000000}" name="first_name"/>
    <tableColumn id="2" xr3:uid="{00000000-0010-0000-0100-000002000000}" name="last_name"/>
    <tableColumn id="3" xr3:uid="{00000000-0010-0000-0100-000003000000}" name="C9" dataDxfId="54"/>
    <tableColumn id="4" xr3:uid="{00000000-0010-0000-0100-000004000000}" name="C10" dataDxfId="53"/>
    <tableColumn id="5" xr3:uid="{00000000-0010-0000-0100-000005000000}" name="C11" dataDxfId="52"/>
    <tableColumn id="6" xr3:uid="{00000000-0010-0000-0100-000006000000}" name="C12" dataDxfId="51"/>
    <tableColumn id="7" xr3:uid="{00000000-0010-0000-0100-000007000000}" name="TG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H2:M16" totalsRowShown="0">
  <autoFilter ref="H2:M16" xr:uid="{00000000-0009-0000-0100-000002000000}"/>
  <tableColumns count="6">
    <tableColumn id="1" xr3:uid="{00000000-0010-0000-0200-000001000000}" name="RANGOS">
      <calculatedColumnFormula>"["&amp;I3&amp;", "&amp;I4&amp;")"</calculatedColumnFormula>
    </tableColumn>
    <tableColumn id="2" xr3:uid="{00000000-0010-0000-0200-000002000000}" name="INICIO" dataDxfId="49"/>
    <tableColumn id="3" xr3:uid="{00000000-0010-0000-0200-000003000000}" name="XY" dataDxfId="48">
      <calculatedColumnFormula>COUNTIF(REF_2A[C1],"&lt;"&amp;TEXT(I4,"0.00"))</calculatedColumnFormula>
    </tableColumn>
    <tableColumn id="4" xr3:uid="{00000000-0010-0000-0200-000004000000}" name="YZ" dataDxfId="47">
      <calculatedColumnFormula>COUNTIF(REF_2A[C1],"&gt;="&amp;TEXT(I3,"0.00"))</calculatedColumnFormula>
    </tableColumn>
    <tableColumn id="5" xr3:uid="{00000000-0010-0000-0200-000005000000}" name="XYZ" dataDxfId="46">
      <calculatedColumnFormula>COUNT(REF_2A[C1])</calculatedColumnFormula>
    </tableColumn>
    <tableColumn id="6" xr3:uid="{00000000-0010-0000-0200-000006000000}" name="CANTIDAD" dataDxfId="45">
      <calculatedColumnFormula>-(L3-K3-J3)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24" displayName="Tabla24" ref="H20:M34" totalsRowShown="0">
  <autoFilter ref="H20:M34" xr:uid="{00000000-0009-0000-0100-000003000000}"/>
  <tableColumns count="6">
    <tableColumn id="1" xr3:uid="{00000000-0010-0000-0300-000001000000}" name="RANGOS">
      <calculatedColumnFormula>"["&amp;I21&amp;", "&amp;I22&amp;")"</calculatedColumnFormula>
    </tableColumn>
    <tableColumn id="2" xr3:uid="{00000000-0010-0000-0300-000002000000}" name="INICIO" dataDxfId="44"/>
    <tableColumn id="3" xr3:uid="{00000000-0010-0000-0300-000003000000}" name="XY" dataDxfId="43">
      <calculatedColumnFormula>COUNTIF(REF_2A[C2],"&lt;"&amp;TEXT(I22,"0.00"))</calculatedColumnFormula>
    </tableColumn>
    <tableColumn id="4" xr3:uid="{00000000-0010-0000-0300-000004000000}" name="YZ" dataDxfId="42">
      <calculatedColumnFormula>COUNTIF(REF_2A[C2],"&gt;="&amp;TEXT(I21,"0.00"))</calculatedColumnFormula>
    </tableColumn>
    <tableColumn id="5" xr3:uid="{00000000-0010-0000-0300-000005000000}" name="XYZ" dataDxfId="41">
      <calculatedColumnFormula>COUNT(REF_2A[C2])</calculatedColumnFormula>
    </tableColumn>
    <tableColumn id="6" xr3:uid="{00000000-0010-0000-0300-000006000000}" name="CANTIDAD" dataDxfId="40">
      <calculatedColumnFormula>-(L21-K21-J21)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26" displayName="Tabla26" ref="O2:T16" totalsRowShown="0">
  <autoFilter ref="O2:T16" xr:uid="{00000000-0009-0000-0100-000005000000}"/>
  <tableColumns count="6">
    <tableColumn id="1" xr3:uid="{00000000-0010-0000-0400-000001000000}" name="RANGOS">
      <calculatedColumnFormula>"["&amp;P3&amp;", "&amp;P4&amp;")"</calculatedColumnFormula>
    </tableColumn>
    <tableColumn id="2" xr3:uid="{00000000-0010-0000-0400-000002000000}" name="INICIO" dataDxfId="39"/>
    <tableColumn id="3" xr3:uid="{00000000-0010-0000-0400-000003000000}" name="XY" dataDxfId="38">
      <calculatedColumnFormula>COUNTIF(REF_2B[C9],"&lt;"&amp;TEXT(P4,"0.00"))</calculatedColumnFormula>
    </tableColumn>
    <tableColumn id="4" xr3:uid="{00000000-0010-0000-0400-000004000000}" name="YZ" dataDxfId="37">
      <calculatedColumnFormula>COUNTIF(REF_2B[C9],"&gt;="&amp;TEXT(P3,"0.00"))</calculatedColumnFormula>
    </tableColumn>
    <tableColumn id="5" xr3:uid="{00000000-0010-0000-0400-000005000000}" name="XYZ" dataDxfId="36">
      <calculatedColumnFormula>COUNT(REF_2B[C9])</calculatedColumnFormula>
    </tableColumn>
    <tableColumn id="6" xr3:uid="{00000000-0010-0000-0400-000006000000}" name="CANTIDAD" dataDxfId="35">
      <calculatedColumnFormula>-(S3-R3-Q3)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247" displayName="Tabla247" ref="O20:T34" totalsRowShown="0">
  <autoFilter ref="O20:T34" xr:uid="{00000000-0009-0000-0100-000006000000}"/>
  <tableColumns count="6">
    <tableColumn id="1" xr3:uid="{00000000-0010-0000-0500-000001000000}" name="RANGOS">
      <calculatedColumnFormula>"["&amp;P21&amp;", "&amp;P22&amp;")"</calculatedColumnFormula>
    </tableColumn>
    <tableColumn id="2" xr3:uid="{00000000-0010-0000-0500-000002000000}" name="INICIO" dataDxfId="34"/>
    <tableColumn id="3" xr3:uid="{00000000-0010-0000-0500-000003000000}" name="XY" dataDxfId="33">
      <calculatedColumnFormula>COUNTIF(REF_2B[C10],"&lt;"&amp;TEXT(P22,"0.00"))</calculatedColumnFormula>
    </tableColumn>
    <tableColumn id="4" xr3:uid="{00000000-0010-0000-0500-000004000000}" name="YZ" dataDxfId="32">
      <calculatedColumnFormula>COUNTIF(REF_2B[C10],"&gt;="&amp;TEXT(P21,"0.00"))</calculatedColumnFormula>
    </tableColumn>
    <tableColumn id="5" xr3:uid="{00000000-0010-0000-0500-000005000000}" name="XYZ" dataDxfId="31">
      <calculatedColumnFormula>COUNT(REF_2B[C10])</calculatedColumnFormula>
    </tableColumn>
    <tableColumn id="6" xr3:uid="{00000000-0010-0000-0500-000006000000}" name="CANTIDAD" dataDxfId="30">
      <calculatedColumnFormula>-(S21-R21-Q21)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248" displayName="Tabla248" ref="H39:M53" totalsRowShown="0">
  <autoFilter ref="H39:M53" xr:uid="{00000000-0009-0000-0100-000007000000}"/>
  <tableColumns count="6">
    <tableColumn id="1" xr3:uid="{00000000-0010-0000-0600-000001000000}" name="RANGOS">
      <calculatedColumnFormula>"["&amp;I40&amp;", "&amp;I41&amp;")"</calculatedColumnFormula>
    </tableColumn>
    <tableColumn id="2" xr3:uid="{00000000-0010-0000-0600-000002000000}" name="INICIO" dataDxfId="29"/>
    <tableColumn id="3" xr3:uid="{00000000-0010-0000-0600-000003000000}" name="XY" dataDxfId="28">
      <calculatedColumnFormula>COUNTIF(REF_2A[C3],"&lt;"&amp;TEXT(I41,"0.00"))</calculatedColumnFormula>
    </tableColumn>
    <tableColumn id="4" xr3:uid="{00000000-0010-0000-0600-000004000000}" name="YZ" dataDxfId="27">
      <calculatedColumnFormula>COUNTIF(REF_2A[C3],"&gt;="&amp;TEXT(I40,"0.00"))</calculatedColumnFormula>
    </tableColumn>
    <tableColumn id="5" xr3:uid="{00000000-0010-0000-0600-000005000000}" name="XYZ" dataDxfId="26">
      <calculatedColumnFormula>COUNT(REF_2A[C3])</calculatedColumnFormula>
    </tableColumn>
    <tableColumn id="6" xr3:uid="{00000000-0010-0000-0600-000006000000}" name="CANTIDAD" dataDxfId="25">
      <calculatedColumnFormula>-(L40-K40-J40)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2489" displayName="Tabla2489" ref="O39:T53" totalsRowShown="0">
  <autoFilter ref="O39:T53" xr:uid="{00000000-0009-0000-0100-000008000000}"/>
  <tableColumns count="6">
    <tableColumn id="1" xr3:uid="{00000000-0010-0000-0700-000001000000}" name="RANGOS">
      <calculatedColumnFormula>"["&amp;P40&amp;", "&amp;P41&amp;")"</calculatedColumnFormula>
    </tableColumn>
    <tableColumn id="2" xr3:uid="{00000000-0010-0000-0700-000002000000}" name="INICIO" dataDxfId="24"/>
    <tableColumn id="3" xr3:uid="{00000000-0010-0000-0700-000003000000}" name="XY" dataDxfId="23">
      <calculatedColumnFormula>COUNTIF(REF_2B[C11],"&lt;"&amp;TEXT(P41,"0.00"))</calculatedColumnFormula>
    </tableColumn>
    <tableColumn id="4" xr3:uid="{00000000-0010-0000-0700-000004000000}" name="YZ" dataDxfId="22">
      <calculatedColumnFormula>COUNTIF(REF_2B[C11],"&gt;="&amp;TEXT(P40,"0.00"))</calculatedColumnFormula>
    </tableColumn>
    <tableColumn id="5" xr3:uid="{00000000-0010-0000-0700-000005000000}" name="XYZ" dataDxfId="21">
      <calculatedColumnFormula>COUNT(REF_2B[C11])</calculatedColumnFormula>
    </tableColumn>
    <tableColumn id="6" xr3:uid="{00000000-0010-0000-0700-000006000000}" name="CANTIDAD" dataDxfId="20">
      <calculatedColumnFormula>-(S40-R40-Q40)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24810" displayName="Tabla24810" ref="H58:M72" totalsRowShown="0">
  <autoFilter ref="H58:M72" xr:uid="{00000000-0009-0000-0100-000009000000}"/>
  <tableColumns count="6">
    <tableColumn id="1" xr3:uid="{00000000-0010-0000-0800-000001000000}" name="RANGOS">
      <calculatedColumnFormula>"["&amp;I59&amp;", "&amp;I60&amp;")"</calculatedColumnFormula>
    </tableColumn>
    <tableColumn id="2" xr3:uid="{00000000-0010-0000-0800-000002000000}" name="INICIO" dataDxfId="19"/>
    <tableColumn id="3" xr3:uid="{00000000-0010-0000-0800-000003000000}" name="XY" dataDxfId="18">
      <calculatedColumnFormula>COUNTIF(REF_2A[C4],"&lt;"&amp;TEXT(I60,"0.00"))</calculatedColumnFormula>
    </tableColumn>
    <tableColumn id="4" xr3:uid="{00000000-0010-0000-0800-000004000000}" name="YZ" dataDxfId="17">
      <calculatedColumnFormula>COUNTIF(REF_2A[C4],"&gt;="&amp;TEXT(I59,"0.00"))</calculatedColumnFormula>
    </tableColumn>
    <tableColumn id="5" xr3:uid="{00000000-0010-0000-0800-000005000000}" name="XYZ" dataDxfId="16">
      <calculatedColumnFormula>COUNT(REF_2A[C4])</calculatedColumnFormula>
    </tableColumn>
    <tableColumn id="6" xr3:uid="{00000000-0010-0000-0800-000006000000}" name="CANTIDAD" dataDxfId="15">
      <calculatedColumnFormula>-(L59-K59-J59)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Normal="100" workbookViewId="0">
      <selection activeCell="L21" sqref="L21"/>
    </sheetView>
  </sheetViews>
  <sheetFormatPr defaultColWidth="11" defaultRowHeight="15.75" x14ac:dyDescent="0.25"/>
  <cols>
    <col min="1" max="1" width="9.5" bestFit="1" customWidth="1"/>
    <col min="2" max="2" width="10.5" bestFit="1" customWidth="1"/>
    <col min="3" max="3" width="11" style="2" bestFit="1" customWidth="1"/>
    <col min="4" max="4" width="7" style="2" bestFit="1" customWidth="1"/>
    <col min="5" max="6" width="8" style="2" bestFit="1" customWidth="1"/>
    <col min="7" max="7" width="8" style="4" bestFit="1" customWidth="1"/>
    <col min="8" max="8" width="7.25" bestFit="1" customWidth="1"/>
    <col min="14" max="14" width="11.5" customWidth="1"/>
  </cols>
  <sheetData>
    <row r="1" spans="1:8" x14ac:dyDescent="0.25">
      <c r="A1" t="s">
        <v>117</v>
      </c>
      <c r="B1" t="s">
        <v>118</v>
      </c>
      <c r="C1" t="s">
        <v>119</v>
      </c>
      <c r="D1" s="2" t="s">
        <v>109</v>
      </c>
      <c r="E1" s="2" t="s">
        <v>110</v>
      </c>
      <c r="F1" s="2" t="s">
        <v>111</v>
      </c>
      <c r="G1" s="2" t="s">
        <v>112</v>
      </c>
      <c r="H1" s="4" t="s">
        <v>108</v>
      </c>
    </row>
    <row r="2" spans="1:8" x14ac:dyDescent="0.25">
      <c r="A2" s="2">
        <v>1</v>
      </c>
      <c r="B2" t="s">
        <v>0</v>
      </c>
      <c r="C2" t="s">
        <v>1</v>
      </c>
      <c r="D2" s="2">
        <v>7</v>
      </c>
      <c r="E2" s="2">
        <v>4</v>
      </c>
      <c r="F2" s="2">
        <v>6</v>
      </c>
      <c r="G2" s="2">
        <v>7</v>
      </c>
      <c r="H2" s="4">
        <v>5.0999999999999996</v>
      </c>
    </row>
    <row r="3" spans="1:8" x14ac:dyDescent="0.25">
      <c r="A3" s="2">
        <v>2</v>
      </c>
      <c r="B3" t="s">
        <v>2</v>
      </c>
      <c r="C3" t="s">
        <v>3</v>
      </c>
      <c r="D3" s="2">
        <v>4</v>
      </c>
      <c r="E3" s="2">
        <v>4</v>
      </c>
      <c r="F3" s="2">
        <v>7</v>
      </c>
      <c r="G3" s="2">
        <v>5</v>
      </c>
      <c r="H3" s="4">
        <v>3.8</v>
      </c>
    </row>
    <row r="4" spans="1:8" x14ac:dyDescent="0.25">
      <c r="A4" s="2">
        <v>3</v>
      </c>
      <c r="B4" t="s">
        <v>8</v>
      </c>
      <c r="C4" t="s">
        <v>9</v>
      </c>
      <c r="D4" s="2">
        <v>6</v>
      </c>
      <c r="E4" s="2">
        <v>5</v>
      </c>
      <c r="F4" s="2">
        <v>6</v>
      </c>
      <c r="G4" s="2">
        <v>5</v>
      </c>
      <c r="H4" s="4">
        <v>4.0999999999999996</v>
      </c>
    </row>
    <row r="5" spans="1:8" x14ac:dyDescent="0.25">
      <c r="A5" s="2">
        <v>4</v>
      </c>
      <c r="B5" t="s">
        <v>4</v>
      </c>
      <c r="C5" t="s">
        <v>5</v>
      </c>
      <c r="D5" s="2" t="s">
        <v>98</v>
      </c>
      <c r="E5" s="2">
        <v>6</v>
      </c>
      <c r="F5" s="2">
        <v>7</v>
      </c>
      <c r="G5" s="2">
        <v>7</v>
      </c>
      <c r="H5" s="4">
        <v>5.0999999999999996</v>
      </c>
    </row>
    <row r="6" spans="1:8" x14ac:dyDescent="0.25">
      <c r="A6" s="2">
        <v>5</v>
      </c>
      <c r="B6" t="s">
        <v>6</v>
      </c>
      <c r="C6" t="s">
        <v>7</v>
      </c>
      <c r="D6" s="2">
        <v>4</v>
      </c>
      <c r="E6" s="2">
        <v>5</v>
      </c>
      <c r="F6" s="2" t="s">
        <v>98</v>
      </c>
      <c r="G6" s="2">
        <v>4</v>
      </c>
      <c r="H6" s="4">
        <v>5.0999999999999996</v>
      </c>
    </row>
    <row r="7" spans="1:8" x14ac:dyDescent="0.25">
      <c r="A7" s="2">
        <v>6</v>
      </c>
      <c r="B7" t="s">
        <v>10</v>
      </c>
      <c r="C7" t="s">
        <v>11</v>
      </c>
      <c r="D7" s="2">
        <v>5</v>
      </c>
      <c r="E7" s="2">
        <v>2</v>
      </c>
      <c r="F7" s="2">
        <v>7</v>
      </c>
      <c r="G7" s="2">
        <v>2</v>
      </c>
      <c r="H7" s="4">
        <v>3.4</v>
      </c>
    </row>
    <row r="8" spans="1:8" x14ac:dyDescent="0.25">
      <c r="A8" s="2">
        <v>7</v>
      </c>
      <c r="B8" t="s">
        <v>12</v>
      </c>
      <c r="C8" t="s">
        <v>13</v>
      </c>
      <c r="D8" s="2">
        <v>6</v>
      </c>
      <c r="E8" s="2">
        <v>5</v>
      </c>
      <c r="F8" s="2">
        <v>6</v>
      </c>
      <c r="G8" s="2">
        <v>6</v>
      </c>
      <c r="H8" s="4">
        <v>4.5999999999999996</v>
      </c>
    </row>
    <row r="9" spans="1:8" x14ac:dyDescent="0.25">
      <c r="A9" s="2">
        <v>8</v>
      </c>
      <c r="B9" t="s">
        <v>14</v>
      </c>
      <c r="C9" t="s">
        <v>15</v>
      </c>
      <c r="D9" s="2">
        <v>4</v>
      </c>
      <c r="E9" s="2">
        <v>5</v>
      </c>
      <c r="F9" s="2">
        <v>4</v>
      </c>
      <c r="G9" s="2">
        <v>4</v>
      </c>
      <c r="H9" s="4">
        <v>4.5</v>
      </c>
    </row>
    <row r="10" spans="1:8" x14ac:dyDescent="0.25">
      <c r="A10" s="2">
        <v>9</v>
      </c>
      <c r="B10" t="s">
        <v>16</v>
      </c>
      <c r="C10" t="s">
        <v>17</v>
      </c>
      <c r="D10" s="2">
        <v>5</v>
      </c>
      <c r="E10" s="2">
        <v>4</v>
      </c>
      <c r="F10" s="2">
        <v>6</v>
      </c>
      <c r="G10" s="2">
        <v>4</v>
      </c>
      <c r="H10" s="4">
        <v>4.9000000000000004</v>
      </c>
    </row>
    <row r="11" spans="1:8" x14ac:dyDescent="0.25">
      <c r="A11" s="2">
        <v>10</v>
      </c>
      <c r="B11" t="s">
        <v>18</v>
      </c>
      <c r="C11" t="s">
        <v>19</v>
      </c>
      <c r="D11" s="2" t="s">
        <v>98</v>
      </c>
      <c r="E11" s="2">
        <v>6</v>
      </c>
      <c r="F11" s="2">
        <v>7</v>
      </c>
      <c r="G11" s="2">
        <v>6</v>
      </c>
      <c r="H11" s="4">
        <v>4.7</v>
      </c>
    </row>
    <row r="12" spans="1:8" x14ac:dyDescent="0.25">
      <c r="A12" s="2">
        <v>11</v>
      </c>
      <c r="B12" t="s">
        <v>20</v>
      </c>
      <c r="C12" t="s">
        <v>21</v>
      </c>
      <c r="D12" s="2">
        <v>5</v>
      </c>
      <c r="E12" s="2">
        <v>4</v>
      </c>
      <c r="F12" s="2">
        <v>5</v>
      </c>
      <c r="G12" s="2">
        <v>7</v>
      </c>
      <c r="H12" s="4">
        <v>3.5</v>
      </c>
    </row>
    <row r="13" spans="1:8" x14ac:dyDescent="0.25">
      <c r="A13" s="2">
        <v>12</v>
      </c>
      <c r="B13" t="s">
        <v>22</v>
      </c>
      <c r="C13" t="s">
        <v>23</v>
      </c>
      <c r="D13" s="2">
        <v>6</v>
      </c>
      <c r="E13" s="2">
        <v>5</v>
      </c>
      <c r="F13" s="2">
        <v>6</v>
      </c>
      <c r="G13" s="2">
        <v>6</v>
      </c>
      <c r="H13" s="4">
        <v>5.0999999999999996</v>
      </c>
    </row>
    <row r="14" spans="1:8" x14ac:dyDescent="0.25">
      <c r="A14" s="2">
        <v>13</v>
      </c>
      <c r="B14" t="s">
        <v>24</v>
      </c>
      <c r="C14" t="s">
        <v>25</v>
      </c>
      <c r="D14" s="2">
        <v>5</v>
      </c>
      <c r="E14" s="2">
        <v>2</v>
      </c>
      <c r="F14" s="2" t="s">
        <v>98</v>
      </c>
      <c r="G14" s="2">
        <v>4</v>
      </c>
      <c r="H14" s="4">
        <v>4.5</v>
      </c>
    </row>
    <row r="15" spans="1:8" x14ac:dyDescent="0.25">
      <c r="A15" s="2">
        <v>14</v>
      </c>
      <c r="B15" t="s">
        <v>26</v>
      </c>
      <c r="C15" t="s">
        <v>27</v>
      </c>
      <c r="D15" s="2">
        <v>4</v>
      </c>
      <c r="E15" s="2">
        <v>5</v>
      </c>
      <c r="F15" s="2">
        <v>4</v>
      </c>
      <c r="G15" s="2">
        <v>7</v>
      </c>
      <c r="H15" s="4">
        <v>3.9</v>
      </c>
    </row>
    <row r="16" spans="1:8" x14ac:dyDescent="0.25">
      <c r="A16" s="2">
        <v>15</v>
      </c>
      <c r="B16" t="s">
        <v>28</v>
      </c>
      <c r="C16" t="s">
        <v>27</v>
      </c>
      <c r="D16" s="2">
        <v>4</v>
      </c>
      <c r="E16" s="2">
        <v>5</v>
      </c>
      <c r="F16" s="2">
        <v>3</v>
      </c>
      <c r="G16" s="2">
        <v>7</v>
      </c>
      <c r="H16" s="4">
        <v>3.9</v>
      </c>
    </row>
    <row r="17" spans="1:8" x14ac:dyDescent="0.25">
      <c r="A17" s="2">
        <v>16</v>
      </c>
      <c r="B17" t="s">
        <v>29</v>
      </c>
      <c r="C17" t="s">
        <v>30</v>
      </c>
      <c r="D17" s="2">
        <v>5</v>
      </c>
      <c r="E17" s="2">
        <v>3</v>
      </c>
      <c r="F17" s="2">
        <v>6</v>
      </c>
      <c r="G17" s="2">
        <v>6</v>
      </c>
      <c r="H17" s="4">
        <v>5.0999999999999996</v>
      </c>
    </row>
    <row r="18" spans="1:8" x14ac:dyDescent="0.25">
      <c r="A18" s="2">
        <v>17</v>
      </c>
      <c r="B18" t="s">
        <v>31</v>
      </c>
      <c r="C18" t="s">
        <v>32</v>
      </c>
      <c r="D18" s="2">
        <v>4</v>
      </c>
      <c r="E18" s="2">
        <v>5</v>
      </c>
      <c r="F18" s="2">
        <v>7</v>
      </c>
      <c r="G18" s="2">
        <v>7</v>
      </c>
      <c r="H18" s="4">
        <v>5.3</v>
      </c>
    </row>
    <row r="19" spans="1:8" x14ac:dyDescent="0.25">
      <c r="A19" s="2">
        <v>18</v>
      </c>
      <c r="B19" t="s">
        <v>43</v>
      </c>
      <c r="C19" t="s">
        <v>44</v>
      </c>
      <c r="D19" s="2">
        <v>3.5</v>
      </c>
      <c r="E19" s="2">
        <v>3</v>
      </c>
      <c r="F19" s="2">
        <v>5</v>
      </c>
      <c r="G19" s="2">
        <v>5</v>
      </c>
      <c r="H19" s="4">
        <v>4.5</v>
      </c>
    </row>
    <row r="20" spans="1:8" x14ac:dyDescent="0.25">
      <c r="A20" s="2">
        <v>19</v>
      </c>
      <c r="B20" t="s">
        <v>33</v>
      </c>
      <c r="C20" t="s">
        <v>34</v>
      </c>
      <c r="D20" s="2">
        <v>7</v>
      </c>
      <c r="E20" s="2" t="s">
        <v>98</v>
      </c>
      <c r="F20" s="2" t="s">
        <v>98</v>
      </c>
      <c r="G20" s="2" t="s">
        <v>98</v>
      </c>
      <c r="H20" s="4" t="s">
        <v>98</v>
      </c>
    </row>
    <row r="21" spans="1:8" x14ac:dyDescent="0.25">
      <c r="A21" s="2">
        <v>20</v>
      </c>
      <c r="B21" t="s">
        <v>35</v>
      </c>
      <c r="C21" t="s">
        <v>36</v>
      </c>
      <c r="D21" s="2">
        <v>5</v>
      </c>
      <c r="E21" s="2">
        <v>5</v>
      </c>
      <c r="F21" s="2">
        <v>6</v>
      </c>
      <c r="G21" s="2">
        <v>5</v>
      </c>
      <c r="H21" s="4">
        <v>5.0999999999999996</v>
      </c>
    </row>
    <row r="22" spans="1:8" x14ac:dyDescent="0.25">
      <c r="A22" s="2">
        <v>21</v>
      </c>
      <c r="B22" t="s">
        <v>37</v>
      </c>
      <c r="C22" t="s">
        <v>38</v>
      </c>
      <c r="D22" s="2">
        <v>5</v>
      </c>
      <c r="E22" s="2" t="s">
        <v>98</v>
      </c>
      <c r="F22" s="2">
        <v>6</v>
      </c>
      <c r="G22" s="2" t="s">
        <v>98</v>
      </c>
      <c r="H22" s="4">
        <v>4.5</v>
      </c>
    </row>
    <row r="23" spans="1:8" x14ac:dyDescent="0.25">
      <c r="A23" s="2">
        <v>22</v>
      </c>
      <c r="B23" t="s">
        <v>39</v>
      </c>
      <c r="C23" t="s">
        <v>40</v>
      </c>
      <c r="D23" s="2" t="s">
        <v>98</v>
      </c>
      <c r="E23" s="2">
        <v>5</v>
      </c>
      <c r="F23" s="2">
        <v>6</v>
      </c>
      <c r="G23" s="2" t="s">
        <v>98</v>
      </c>
      <c r="H23" s="4">
        <v>4.9000000000000004</v>
      </c>
    </row>
    <row r="24" spans="1:8" x14ac:dyDescent="0.25">
      <c r="A24" s="2">
        <v>23</v>
      </c>
      <c r="B24" t="s">
        <v>41</v>
      </c>
      <c r="C24" t="s">
        <v>42</v>
      </c>
      <c r="D24" s="2">
        <v>4</v>
      </c>
      <c r="E24" s="2">
        <v>5</v>
      </c>
      <c r="F24" s="2">
        <v>5</v>
      </c>
      <c r="G24" s="2" t="s">
        <v>98</v>
      </c>
      <c r="H24" s="4">
        <v>5.0999999999999996</v>
      </c>
    </row>
    <row r="26" spans="1:8" x14ac:dyDescent="0.25">
      <c r="A26" s="15" t="s">
        <v>113</v>
      </c>
      <c r="B26" s="15"/>
      <c r="D26" s="6">
        <f>AVERAGEIF(REF_2A[C1],"&gt;0")</f>
        <v>4.9249999999999998</v>
      </c>
      <c r="E26" s="6">
        <f>AVERAGEIF(REF_2A[C2],"&gt;0")</f>
        <v>4.4285714285714288</v>
      </c>
      <c r="F26" s="6">
        <f>AVERAGEIF(REF_2A[C3],"&gt;0")</f>
        <v>5.75</v>
      </c>
      <c r="G26" s="6">
        <f>AVERAGEIF(REF_2A[C4],"&gt;0")</f>
        <v>5.4736842105263159</v>
      </c>
      <c r="H26" s="6">
        <f>AVERAGEIF(REF_2A[EX],"&gt;0")</f>
        <v>4.5772727272727272</v>
      </c>
    </row>
    <row r="27" spans="1:8" x14ac:dyDescent="0.25">
      <c r="A27" s="16" t="s">
        <v>114</v>
      </c>
      <c r="B27" s="16"/>
      <c r="D27" s="5">
        <f>STDEV(REF_2A[C1])</f>
        <v>1.0294991117298893</v>
      </c>
      <c r="E27" s="5">
        <f>STDEV(REF_2A[C2])</f>
        <v>1.1212238211627767</v>
      </c>
      <c r="F27" s="5">
        <f>STDEV(REF_2A[C3])</f>
        <v>1.1180339887498949</v>
      </c>
      <c r="G27" s="5">
        <f>STDEV(REF_2A[C4])</f>
        <v>1.4286131990551598</v>
      </c>
      <c r="H27" s="5">
        <f>STDEV(REF_2A[EX])</f>
        <v>0.57646857443924748</v>
      </c>
    </row>
    <row r="28" spans="1:8" x14ac:dyDescent="0.25">
      <c r="A28" s="8" t="s">
        <v>115</v>
      </c>
      <c r="B28" s="8"/>
      <c r="D28" s="9">
        <f>$A$24-D29</f>
        <v>20</v>
      </c>
      <c r="E28" s="9">
        <f t="shared" ref="E28:H28" si="0">$A$24-E29</f>
        <v>21</v>
      </c>
      <c r="F28" s="9">
        <f t="shared" si="0"/>
        <v>20</v>
      </c>
      <c r="G28" s="9">
        <f t="shared" si="0"/>
        <v>19</v>
      </c>
      <c r="H28" s="9">
        <f t="shared" si="0"/>
        <v>22</v>
      </c>
    </row>
    <row r="29" spans="1:8" x14ac:dyDescent="0.25">
      <c r="A29" s="17" t="s">
        <v>116</v>
      </c>
      <c r="B29" s="17"/>
      <c r="C29" s="10"/>
      <c r="D29" s="10">
        <f>COUNTIF(REF_2A[C1],"N")</f>
        <v>3</v>
      </c>
      <c r="E29" s="10">
        <f>COUNTIF(REF_2A[C2],"N")</f>
        <v>2</v>
      </c>
      <c r="F29" s="10">
        <f>COUNTIF(REF_2A[C3],"N")</f>
        <v>3</v>
      </c>
      <c r="G29" s="10">
        <f>COUNTIF(REF_2A[C4],"N")</f>
        <v>4</v>
      </c>
      <c r="H29" s="10">
        <f>COUNTIF(REF_2A[EX],"N")</f>
        <v>1</v>
      </c>
    </row>
  </sheetData>
  <mergeCells count="3">
    <mergeCell ref="A26:B26"/>
    <mergeCell ref="A27:B27"/>
    <mergeCell ref="A29:B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zoomScaleNormal="100" workbookViewId="0">
      <selection activeCell="M20" sqref="M20"/>
    </sheetView>
  </sheetViews>
  <sheetFormatPr defaultColWidth="11" defaultRowHeight="15.75" x14ac:dyDescent="0.25"/>
  <cols>
    <col min="1" max="1" width="9.5" bestFit="1" customWidth="1"/>
    <col min="2" max="2" width="11.25" bestFit="1" customWidth="1"/>
    <col min="3" max="3" width="12.25" style="2" bestFit="1" customWidth="1"/>
    <col min="4" max="4" width="7" style="2" bestFit="1" customWidth="1"/>
    <col min="5" max="6" width="8" style="2" bestFit="1" customWidth="1"/>
    <col min="7" max="7" width="8" style="4" bestFit="1" customWidth="1"/>
    <col min="8" max="8" width="7.25" bestFit="1" customWidth="1"/>
  </cols>
  <sheetData>
    <row r="1" spans="1:8" x14ac:dyDescent="0.25">
      <c r="A1" t="s">
        <v>117</v>
      </c>
      <c r="B1" t="s">
        <v>118</v>
      </c>
      <c r="C1" t="s">
        <v>119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105</v>
      </c>
    </row>
    <row r="2" spans="1:8" x14ac:dyDescent="0.25">
      <c r="A2" s="2">
        <v>1</v>
      </c>
      <c r="B2" t="s">
        <v>82</v>
      </c>
      <c r="C2" t="s">
        <v>83</v>
      </c>
      <c r="D2" s="2">
        <v>6</v>
      </c>
      <c r="E2" s="2" t="s">
        <v>98</v>
      </c>
      <c r="F2" s="2">
        <v>4</v>
      </c>
      <c r="G2" s="2">
        <v>6</v>
      </c>
      <c r="H2" s="4">
        <v>4.3</v>
      </c>
    </row>
    <row r="3" spans="1:8" x14ac:dyDescent="0.25">
      <c r="A3" s="2">
        <v>2</v>
      </c>
      <c r="B3" t="s">
        <v>48</v>
      </c>
      <c r="C3" t="s">
        <v>49</v>
      </c>
      <c r="D3" s="2">
        <v>6</v>
      </c>
      <c r="E3" s="2">
        <v>5</v>
      </c>
      <c r="F3" s="2">
        <v>6</v>
      </c>
      <c r="G3" s="2">
        <v>5</v>
      </c>
      <c r="H3" s="4">
        <v>3.8</v>
      </c>
    </row>
    <row r="4" spans="1:8" x14ac:dyDescent="0.25">
      <c r="A4" s="2">
        <v>3</v>
      </c>
      <c r="B4" t="s">
        <v>85</v>
      </c>
      <c r="C4" t="s">
        <v>86</v>
      </c>
      <c r="D4" s="2" t="s">
        <v>98</v>
      </c>
      <c r="E4" s="2" t="s">
        <v>98</v>
      </c>
      <c r="F4" s="2" t="s">
        <v>98</v>
      </c>
      <c r="G4" s="2" t="s">
        <v>98</v>
      </c>
      <c r="H4" s="4" t="s">
        <v>98</v>
      </c>
    </row>
    <row r="5" spans="1:8" x14ac:dyDescent="0.25">
      <c r="A5" s="2">
        <v>4</v>
      </c>
      <c r="B5" t="s">
        <v>59</v>
      </c>
      <c r="C5" t="s">
        <v>7</v>
      </c>
      <c r="D5" s="2">
        <v>4</v>
      </c>
      <c r="E5" s="2">
        <v>6</v>
      </c>
      <c r="F5" s="2">
        <v>6</v>
      </c>
      <c r="G5" s="2">
        <v>7</v>
      </c>
      <c r="H5" s="4">
        <v>5.2</v>
      </c>
    </row>
    <row r="6" spans="1:8" x14ac:dyDescent="0.25">
      <c r="A6" s="2">
        <v>5</v>
      </c>
      <c r="B6" t="s">
        <v>74</v>
      </c>
      <c r="C6" t="s">
        <v>87</v>
      </c>
      <c r="D6" s="2">
        <v>7</v>
      </c>
      <c r="E6" s="2">
        <v>4</v>
      </c>
      <c r="F6" s="2">
        <v>6</v>
      </c>
      <c r="G6" s="2">
        <v>6</v>
      </c>
      <c r="H6" s="4">
        <v>4</v>
      </c>
    </row>
    <row r="7" spans="1:8" x14ac:dyDescent="0.25">
      <c r="A7" s="2">
        <v>6</v>
      </c>
      <c r="B7" t="s">
        <v>80</v>
      </c>
      <c r="C7" t="s">
        <v>81</v>
      </c>
      <c r="D7" s="2">
        <v>4</v>
      </c>
      <c r="E7" s="2" t="s">
        <v>98</v>
      </c>
      <c r="F7" s="2">
        <v>6</v>
      </c>
      <c r="G7" s="2">
        <v>7</v>
      </c>
      <c r="H7" s="4">
        <v>5.4</v>
      </c>
    </row>
    <row r="8" spans="1:8" x14ac:dyDescent="0.25">
      <c r="A8" s="2">
        <v>7</v>
      </c>
      <c r="B8" t="s">
        <v>63</v>
      </c>
      <c r="C8" t="s">
        <v>64</v>
      </c>
      <c r="D8" s="2">
        <v>7</v>
      </c>
      <c r="E8" s="2">
        <v>6</v>
      </c>
      <c r="F8" s="2">
        <v>6</v>
      </c>
      <c r="G8" s="2">
        <v>7</v>
      </c>
      <c r="H8" s="4">
        <v>4.5999999999999996</v>
      </c>
    </row>
    <row r="9" spans="1:8" x14ac:dyDescent="0.25">
      <c r="A9" s="2">
        <v>8</v>
      </c>
      <c r="B9" t="s">
        <v>52</v>
      </c>
      <c r="C9" t="s">
        <v>53</v>
      </c>
      <c r="D9" s="2">
        <v>4</v>
      </c>
      <c r="E9" s="2">
        <v>5</v>
      </c>
      <c r="F9" s="2">
        <v>6</v>
      </c>
      <c r="G9" s="2">
        <v>6</v>
      </c>
      <c r="H9" s="4">
        <v>5.0999999999999996</v>
      </c>
    </row>
    <row r="10" spans="1:8" x14ac:dyDescent="0.25">
      <c r="A10" s="2">
        <v>9</v>
      </c>
      <c r="B10" t="s">
        <v>35</v>
      </c>
      <c r="C10" t="s">
        <v>56</v>
      </c>
      <c r="D10" s="2">
        <v>6</v>
      </c>
      <c r="E10" s="2" t="s">
        <v>98</v>
      </c>
      <c r="F10" s="2">
        <v>5</v>
      </c>
      <c r="G10" s="2">
        <v>6</v>
      </c>
      <c r="H10" s="4">
        <v>5.8</v>
      </c>
    </row>
    <row r="11" spans="1:8" x14ac:dyDescent="0.25">
      <c r="A11" s="2">
        <v>10</v>
      </c>
      <c r="B11" t="s">
        <v>50</v>
      </c>
      <c r="C11" t="s">
        <v>51</v>
      </c>
      <c r="D11" s="2">
        <v>5</v>
      </c>
      <c r="E11" s="2">
        <v>5</v>
      </c>
      <c r="F11" s="2">
        <v>6</v>
      </c>
      <c r="G11" s="2" t="s">
        <v>98</v>
      </c>
      <c r="H11" s="4">
        <v>5.5</v>
      </c>
    </row>
    <row r="12" spans="1:8" x14ac:dyDescent="0.25">
      <c r="A12" s="2">
        <v>11</v>
      </c>
      <c r="B12" t="s">
        <v>61</v>
      </c>
      <c r="C12" t="s">
        <v>75</v>
      </c>
      <c r="D12" s="2">
        <v>6</v>
      </c>
      <c r="E12" s="2">
        <v>5</v>
      </c>
      <c r="F12" s="2" t="s">
        <v>98</v>
      </c>
      <c r="G12" s="2">
        <v>6</v>
      </c>
      <c r="H12" s="4">
        <v>5</v>
      </c>
    </row>
    <row r="13" spans="1:8" x14ac:dyDescent="0.25">
      <c r="A13" s="2">
        <v>12</v>
      </c>
      <c r="B13" t="s">
        <v>67</v>
      </c>
      <c r="C13" t="s">
        <v>68</v>
      </c>
      <c r="D13" s="2">
        <v>6</v>
      </c>
      <c r="E13" s="2" t="s">
        <v>98</v>
      </c>
      <c r="F13" s="2">
        <v>6</v>
      </c>
      <c r="G13" s="2">
        <v>5</v>
      </c>
      <c r="H13" s="4">
        <v>5.8</v>
      </c>
    </row>
    <row r="14" spans="1:8" x14ac:dyDescent="0.25">
      <c r="A14" s="2">
        <v>13</v>
      </c>
      <c r="B14" t="s">
        <v>72</v>
      </c>
      <c r="C14" t="s">
        <v>73</v>
      </c>
      <c r="D14" s="2">
        <v>7</v>
      </c>
      <c r="E14" s="2">
        <v>4</v>
      </c>
      <c r="F14" s="2">
        <v>5</v>
      </c>
      <c r="G14" s="2">
        <v>6</v>
      </c>
      <c r="H14" s="4">
        <v>6.4</v>
      </c>
    </row>
    <row r="15" spans="1:8" x14ac:dyDescent="0.25">
      <c r="A15" s="2">
        <v>14</v>
      </c>
      <c r="B15" t="s">
        <v>61</v>
      </c>
      <c r="C15" t="s">
        <v>62</v>
      </c>
      <c r="D15" s="2">
        <v>7</v>
      </c>
      <c r="E15" s="2">
        <v>7</v>
      </c>
      <c r="F15" s="2">
        <v>6</v>
      </c>
      <c r="G15" s="2">
        <v>7</v>
      </c>
      <c r="H15" s="4">
        <v>5.0999999999999996</v>
      </c>
    </row>
    <row r="16" spans="1:8" x14ac:dyDescent="0.25">
      <c r="A16" s="2">
        <v>15</v>
      </c>
      <c r="B16" t="s">
        <v>65</v>
      </c>
      <c r="C16" t="s">
        <v>66</v>
      </c>
      <c r="D16" s="2">
        <v>6</v>
      </c>
      <c r="E16" s="2">
        <v>5</v>
      </c>
      <c r="F16" s="2">
        <v>7</v>
      </c>
      <c r="G16" s="2">
        <v>6</v>
      </c>
      <c r="H16" s="4">
        <v>4.9000000000000004</v>
      </c>
    </row>
    <row r="17" spans="1:8" x14ac:dyDescent="0.25">
      <c r="A17" s="2">
        <v>16</v>
      </c>
      <c r="B17" t="s">
        <v>54</v>
      </c>
      <c r="C17" t="s">
        <v>55</v>
      </c>
      <c r="D17" s="2">
        <v>4</v>
      </c>
      <c r="E17" s="2" t="s">
        <v>98</v>
      </c>
      <c r="F17" s="2">
        <v>6</v>
      </c>
      <c r="G17" s="2">
        <v>5</v>
      </c>
      <c r="H17" s="4">
        <v>5.3</v>
      </c>
    </row>
    <row r="18" spans="1:8" x14ac:dyDescent="0.25">
      <c r="A18" s="2">
        <v>17</v>
      </c>
      <c r="B18" t="s">
        <v>88</v>
      </c>
      <c r="C18" t="s">
        <v>60</v>
      </c>
      <c r="D18" s="2">
        <v>5</v>
      </c>
      <c r="E18" s="2" t="s">
        <v>98</v>
      </c>
      <c r="F18" s="2">
        <v>5</v>
      </c>
      <c r="G18" s="2" t="s">
        <v>98</v>
      </c>
      <c r="H18" s="4">
        <v>5.0999999999999996</v>
      </c>
    </row>
    <row r="19" spans="1:8" x14ac:dyDescent="0.25">
      <c r="A19" s="2">
        <v>18</v>
      </c>
      <c r="B19" t="s">
        <v>57</v>
      </c>
      <c r="C19" t="s">
        <v>58</v>
      </c>
      <c r="D19" s="2">
        <v>5</v>
      </c>
      <c r="E19" s="2">
        <v>5</v>
      </c>
      <c r="F19" s="2" t="s">
        <v>98</v>
      </c>
      <c r="G19" s="2" t="s">
        <v>98</v>
      </c>
      <c r="H19" s="4">
        <v>2.8</v>
      </c>
    </row>
    <row r="20" spans="1:8" x14ac:dyDescent="0.25">
      <c r="A20" s="2">
        <v>19</v>
      </c>
      <c r="B20" t="s">
        <v>78</v>
      </c>
      <c r="C20" t="s">
        <v>79</v>
      </c>
      <c r="D20" s="2">
        <v>4</v>
      </c>
      <c r="E20" s="2">
        <v>5</v>
      </c>
      <c r="F20" s="2">
        <v>7</v>
      </c>
      <c r="G20" s="2">
        <v>6</v>
      </c>
      <c r="H20" s="4">
        <v>4.3</v>
      </c>
    </row>
    <row r="21" spans="1:8" x14ac:dyDescent="0.25">
      <c r="A21" s="2">
        <v>20</v>
      </c>
      <c r="B21" t="s">
        <v>76</v>
      </c>
      <c r="C21" t="s">
        <v>77</v>
      </c>
      <c r="D21" s="2">
        <v>6</v>
      </c>
      <c r="E21" s="2" t="s">
        <v>98</v>
      </c>
      <c r="F21" s="2">
        <v>5</v>
      </c>
      <c r="G21" s="2">
        <v>7</v>
      </c>
      <c r="H21" s="4">
        <v>2.7</v>
      </c>
    </row>
    <row r="22" spans="1:8" x14ac:dyDescent="0.25">
      <c r="A22" s="2">
        <v>21</v>
      </c>
      <c r="B22" t="s">
        <v>89</v>
      </c>
      <c r="C22" t="s">
        <v>90</v>
      </c>
      <c r="D22" s="2">
        <v>6</v>
      </c>
      <c r="E22" s="2">
        <v>5</v>
      </c>
      <c r="F22" s="2">
        <v>2</v>
      </c>
      <c r="G22" s="2">
        <v>5</v>
      </c>
      <c r="H22" s="4">
        <v>6.2</v>
      </c>
    </row>
    <row r="23" spans="1:8" x14ac:dyDescent="0.25">
      <c r="A23" s="2">
        <v>22</v>
      </c>
      <c r="B23" t="s">
        <v>45</v>
      </c>
      <c r="C23" t="s">
        <v>91</v>
      </c>
      <c r="D23" s="2">
        <v>7</v>
      </c>
      <c r="E23" s="2">
        <v>7</v>
      </c>
      <c r="F23" s="2">
        <v>6</v>
      </c>
      <c r="G23" s="2" t="s">
        <v>98</v>
      </c>
      <c r="H23" s="4">
        <v>5.0999999999999996</v>
      </c>
    </row>
    <row r="24" spans="1:8" x14ac:dyDescent="0.25">
      <c r="A24" s="2">
        <v>23</v>
      </c>
      <c r="B24" t="s">
        <v>43</v>
      </c>
      <c r="C24" t="s">
        <v>69</v>
      </c>
      <c r="D24" s="2">
        <v>6</v>
      </c>
      <c r="E24" s="2">
        <v>4</v>
      </c>
      <c r="F24" s="2">
        <v>6</v>
      </c>
      <c r="G24" s="2">
        <v>4</v>
      </c>
      <c r="H24" s="4">
        <v>5</v>
      </c>
    </row>
    <row r="25" spans="1:8" x14ac:dyDescent="0.25">
      <c r="A25" s="2">
        <v>24</v>
      </c>
      <c r="B25" t="s">
        <v>46</v>
      </c>
      <c r="C25" t="s">
        <v>47</v>
      </c>
      <c r="D25" s="2">
        <v>6</v>
      </c>
      <c r="E25" s="2">
        <v>3</v>
      </c>
      <c r="F25" s="2">
        <v>7</v>
      </c>
      <c r="G25" s="2">
        <v>6</v>
      </c>
      <c r="H25" s="4">
        <v>4.7</v>
      </c>
    </row>
    <row r="26" spans="1:8" x14ac:dyDescent="0.25">
      <c r="A26" s="2">
        <v>25</v>
      </c>
      <c r="B26" t="s">
        <v>70</v>
      </c>
      <c r="C26" t="s">
        <v>71</v>
      </c>
      <c r="D26" s="2">
        <v>7</v>
      </c>
      <c r="E26" s="2" t="s">
        <v>98</v>
      </c>
      <c r="F26" s="2">
        <v>7</v>
      </c>
      <c r="G26" s="2" t="s">
        <v>98</v>
      </c>
      <c r="H26" s="4">
        <v>4.4000000000000004</v>
      </c>
    </row>
    <row r="27" spans="1:8" x14ac:dyDescent="0.25">
      <c r="A27" s="2">
        <v>26</v>
      </c>
      <c r="B27" t="s">
        <v>54</v>
      </c>
      <c r="C27" t="s">
        <v>84</v>
      </c>
      <c r="D27" s="2">
        <v>4</v>
      </c>
      <c r="E27" s="2">
        <v>7</v>
      </c>
      <c r="F27" s="2">
        <v>4</v>
      </c>
      <c r="G27" s="2" t="s">
        <v>98</v>
      </c>
      <c r="H27" s="4" t="s">
        <v>98</v>
      </c>
    </row>
    <row r="29" spans="1:8" x14ac:dyDescent="0.25">
      <c r="A29" s="15" t="s">
        <v>113</v>
      </c>
      <c r="B29" s="15"/>
      <c r="D29" s="6">
        <f>AVERAGEIF(REF_2B[C9],"&gt;0")</f>
        <v>5.64</v>
      </c>
      <c r="E29" s="6">
        <f>AVERAGEIF(REF_2B[C10],"&gt;0")</f>
        <v>5.1764705882352944</v>
      </c>
      <c r="F29" s="6">
        <f>AVERAGEIF(REF_2B[C11],"&gt;0")</f>
        <v>5.6521739130434785</v>
      </c>
      <c r="G29" s="6">
        <f>AVERAGEIF(REF_2B[C12],"&gt;0")</f>
        <v>5.9473684210526319</v>
      </c>
      <c r="H29" s="6">
        <f>AVERAGEIF(REF_2B[TG],"&gt;0")</f>
        <v>4.854166666666667</v>
      </c>
    </row>
    <row r="30" spans="1:8" x14ac:dyDescent="0.25">
      <c r="A30" s="16" t="s">
        <v>114</v>
      </c>
      <c r="B30" s="16"/>
      <c r="D30" s="5">
        <f>STDEV(REF_2B[C9])</f>
        <v>1.1135528725660042</v>
      </c>
      <c r="E30" s="5">
        <f>STDEV(REF_2B[C10])</f>
        <v>1.1311108542958483</v>
      </c>
      <c r="F30" s="5">
        <f>STDEV(REF_2B[C11])</f>
        <v>1.1524162620801224</v>
      </c>
      <c r="G30" s="5">
        <f>STDEV(REF_2B[C12])</f>
        <v>0.84811452387872321</v>
      </c>
      <c r="H30" s="5">
        <f>STDEV(REF_2B[TG])</f>
        <v>0.90696779419676443</v>
      </c>
    </row>
    <row r="31" spans="1:8" x14ac:dyDescent="0.25">
      <c r="A31" s="14" t="s">
        <v>115</v>
      </c>
      <c r="B31" s="14"/>
      <c r="D31" s="9">
        <f>$A$27-D32</f>
        <v>25</v>
      </c>
      <c r="E31" s="9">
        <f t="shared" ref="E31:H31" si="0">$A$27-E32</f>
        <v>17</v>
      </c>
      <c r="F31" s="9">
        <f t="shared" si="0"/>
        <v>23</v>
      </c>
      <c r="G31" s="9">
        <f t="shared" si="0"/>
        <v>19</v>
      </c>
      <c r="H31" s="9">
        <f t="shared" si="0"/>
        <v>24</v>
      </c>
    </row>
    <row r="32" spans="1:8" x14ac:dyDescent="0.25">
      <c r="A32" s="17" t="s">
        <v>116</v>
      </c>
      <c r="B32" s="17"/>
      <c r="D32" s="2">
        <f>COUNTIF(REF_2B[C9],"N")</f>
        <v>1</v>
      </c>
      <c r="E32" s="2">
        <f>COUNTIF(REF_2B[C10],"N")</f>
        <v>9</v>
      </c>
      <c r="F32" s="2">
        <f>COUNTIF(REF_2B[C11],"N")</f>
        <v>3</v>
      </c>
      <c r="G32" s="2">
        <f>COUNTIF(REF_2B[C12],"N")</f>
        <v>7</v>
      </c>
      <c r="H32" s="2">
        <f>COUNTIF(REF_2B[TG],"N")</f>
        <v>2</v>
      </c>
    </row>
  </sheetData>
  <sortState xmlns:xlrd2="http://schemas.microsoft.com/office/spreadsheetml/2017/richdata2" ref="B2:D30">
    <sortCondition ref="B1"/>
  </sortState>
  <mergeCells count="3">
    <mergeCell ref="A29:B29"/>
    <mergeCell ref="A30:B30"/>
    <mergeCell ref="A32:B32"/>
  </mergeCells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:T92"/>
  <sheetViews>
    <sheetView workbookViewId="0">
      <selection activeCell="G19" sqref="G19"/>
    </sheetView>
  </sheetViews>
  <sheetFormatPr defaultColWidth="11" defaultRowHeight="15.75" x14ac:dyDescent="0.25"/>
  <sheetData>
    <row r="1" spans="8:20" x14ac:dyDescent="0.25">
      <c r="H1" s="18" t="s">
        <v>103</v>
      </c>
      <c r="I1" s="18"/>
      <c r="O1" s="19" t="s">
        <v>104</v>
      </c>
      <c r="P1" s="19"/>
    </row>
    <row r="2" spans="8:20" x14ac:dyDescent="0.25">
      <c r="H2" t="s">
        <v>95</v>
      </c>
      <c r="I2" t="s">
        <v>96</v>
      </c>
      <c r="J2" t="s">
        <v>92</v>
      </c>
      <c r="K2" t="s">
        <v>93</v>
      </c>
      <c r="L2" t="s">
        <v>94</v>
      </c>
      <c r="M2" t="s">
        <v>97</v>
      </c>
      <c r="O2" t="s">
        <v>95</v>
      </c>
      <c r="P2" t="s">
        <v>96</v>
      </c>
      <c r="Q2" t="s">
        <v>92</v>
      </c>
      <c r="R2" t="s">
        <v>93</v>
      </c>
      <c r="S2" t="s">
        <v>94</v>
      </c>
      <c r="T2" t="s">
        <v>97</v>
      </c>
    </row>
    <row r="3" spans="8:20" x14ac:dyDescent="0.25">
      <c r="H3" t="str">
        <f t="shared" ref="H3:H16" si="0">"["&amp;I3&amp;", "&amp;I4&amp;")"</f>
        <v>[N, 1)</v>
      </c>
      <c r="I3" s="7" t="s">
        <v>98</v>
      </c>
      <c r="J3">
        <f>COUNTIF(REF_2A[C1],"&lt;"&amp;TEXT(I4,"0.00"))</f>
        <v>0</v>
      </c>
      <c r="K3">
        <f>COUNTIF(REF_2A[C1],"&gt;="&amp;TEXT(I3,"0.00"))</f>
        <v>3</v>
      </c>
      <c r="L3">
        <f>COUNT(REF_2A[C1])</f>
        <v>20</v>
      </c>
      <c r="M3" s="3">
        <f>'2ºA'!D29</f>
        <v>3</v>
      </c>
      <c r="O3" t="str">
        <f t="shared" ref="O3:O16" si="1">"["&amp;P3&amp;", "&amp;P4&amp;")"</f>
        <v>[N, 1)</v>
      </c>
      <c r="P3" s="7" t="s">
        <v>98</v>
      </c>
      <c r="Q3">
        <f>COUNTIF(REF_2B[C9],"&lt;"&amp;TEXT(P4,"0.00"))</f>
        <v>0</v>
      </c>
      <c r="R3">
        <f>COUNTIF(REF_2B[C9],"&gt;="&amp;TEXT(P3,"0.00"))</f>
        <v>1</v>
      </c>
      <c r="S3">
        <f>COUNT(REF_2B[C9])</f>
        <v>25</v>
      </c>
      <c r="T3" s="3">
        <f>'2ºB'!D32</f>
        <v>1</v>
      </c>
    </row>
    <row r="4" spans="8:20" x14ac:dyDescent="0.25">
      <c r="H4" t="str">
        <f t="shared" si="0"/>
        <v>[1, 1.5)</v>
      </c>
      <c r="I4" s="1">
        <v>1</v>
      </c>
      <c r="J4">
        <f>COUNTIF(REF_2A[C1],"&lt;"&amp;TEXT(I5,"0.00"))</f>
        <v>0</v>
      </c>
      <c r="K4">
        <f>COUNTIF(REF_2A[C1],"&gt;="&amp;TEXT(I4,"0.00"))</f>
        <v>20</v>
      </c>
      <c r="L4">
        <f>COUNT(REF_2A[C1])</f>
        <v>20</v>
      </c>
      <c r="M4">
        <f t="shared" ref="M4:M16" si="2">-(L4-K4-J4)</f>
        <v>0</v>
      </c>
      <c r="O4" t="str">
        <f t="shared" si="1"/>
        <v>[1, 1.5)</v>
      </c>
      <c r="P4" s="1">
        <v>1</v>
      </c>
      <c r="Q4">
        <f>COUNTIF(REF_2B[C9],"&lt;"&amp;TEXT(P5,"0.00"))</f>
        <v>0</v>
      </c>
      <c r="R4">
        <f>COUNTIF(REF_2B[C9],"&gt;="&amp;TEXT(P4,"0.00"))</f>
        <v>25</v>
      </c>
      <c r="S4">
        <f>COUNT(REF_2B[C9])</f>
        <v>25</v>
      </c>
      <c r="T4">
        <f t="shared" ref="T4:T16" si="3">-(S4-R4-Q4)</f>
        <v>0</v>
      </c>
    </row>
    <row r="5" spans="8:20" x14ac:dyDescent="0.25">
      <c r="H5" t="str">
        <f t="shared" si="0"/>
        <v>[1.5, 2)</v>
      </c>
      <c r="I5" s="1">
        <v>1.5</v>
      </c>
      <c r="J5">
        <f>COUNTIF(REF_2A[C1],"&lt;"&amp;TEXT(I6,"0.00"))</f>
        <v>0</v>
      </c>
      <c r="K5">
        <f>COUNTIF(REF_2A[C1],"&gt;="&amp;TEXT(I5,"0.00"))</f>
        <v>20</v>
      </c>
      <c r="L5">
        <f>COUNT(REF_2A[C1])</f>
        <v>20</v>
      </c>
      <c r="M5">
        <f t="shared" si="2"/>
        <v>0</v>
      </c>
      <c r="O5" t="str">
        <f t="shared" si="1"/>
        <v>[1.5, 2)</v>
      </c>
      <c r="P5" s="1">
        <v>1.5</v>
      </c>
      <c r="Q5">
        <f>COUNTIF(REF_2B[C9],"&lt;"&amp;TEXT(P6,"0.00"))</f>
        <v>0</v>
      </c>
      <c r="R5">
        <f>COUNTIF(REF_2B[C9],"&gt;="&amp;TEXT(P5,"0.00"))</f>
        <v>25</v>
      </c>
      <c r="S5">
        <f>COUNT(REF_2B[C9])</f>
        <v>25</v>
      </c>
      <c r="T5">
        <f t="shared" si="3"/>
        <v>0</v>
      </c>
    </row>
    <row r="6" spans="8:20" x14ac:dyDescent="0.25">
      <c r="H6" t="str">
        <f t="shared" si="0"/>
        <v>[2, 2.5)</v>
      </c>
      <c r="I6" s="1">
        <v>2</v>
      </c>
      <c r="J6">
        <f>COUNTIF(REF_2A[C1],"&lt;"&amp;TEXT(I7,"0.00"))</f>
        <v>0</v>
      </c>
      <c r="K6">
        <f>COUNTIF(REF_2A[C1],"&gt;="&amp;TEXT(I6,"0.00"))</f>
        <v>20</v>
      </c>
      <c r="L6">
        <f>COUNT(REF_2A[C1])</f>
        <v>20</v>
      </c>
      <c r="M6">
        <f t="shared" si="2"/>
        <v>0</v>
      </c>
      <c r="O6" t="str">
        <f t="shared" si="1"/>
        <v>[2, 2.5)</v>
      </c>
      <c r="P6" s="1">
        <v>2</v>
      </c>
      <c r="Q6">
        <f>COUNTIF(REF_2B[C9],"&lt;"&amp;TEXT(P7,"0.00"))</f>
        <v>0</v>
      </c>
      <c r="R6">
        <f>COUNTIF(REF_2B[C9],"&gt;="&amp;TEXT(P6,"0.00"))</f>
        <v>25</v>
      </c>
      <c r="S6">
        <f>COUNT(REF_2B[C9])</f>
        <v>25</v>
      </c>
      <c r="T6">
        <f t="shared" si="3"/>
        <v>0</v>
      </c>
    </row>
    <row r="7" spans="8:20" x14ac:dyDescent="0.25">
      <c r="H7" t="str">
        <f t="shared" si="0"/>
        <v>[2.5, 3)</v>
      </c>
      <c r="I7" s="1">
        <v>2.5</v>
      </c>
      <c r="J7">
        <f>COUNTIF(REF_2A[C1],"&lt;"&amp;TEXT(I8,"0.00"))</f>
        <v>0</v>
      </c>
      <c r="K7">
        <f>COUNTIF(REF_2A[C1],"&gt;="&amp;TEXT(I7,"0.00"))</f>
        <v>20</v>
      </c>
      <c r="L7">
        <f>COUNT(REF_2A[C1])</f>
        <v>20</v>
      </c>
      <c r="M7">
        <f t="shared" si="2"/>
        <v>0</v>
      </c>
      <c r="O7" t="str">
        <f t="shared" si="1"/>
        <v>[2.5, 3)</v>
      </c>
      <c r="P7" s="1">
        <v>2.5</v>
      </c>
      <c r="Q7">
        <f>COUNTIF(REF_2B[C9],"&lt;"&amp;TEXT(P8,"0.00"))</f>
        <v>0</v>
      </c>
      <c r="R7">
        <f>COUNTIF(REF_2B[C9],"&gt;="&amp;TEXT(P7,"0.00"))</f>
        <v>25</v>
      </c>
      <c r="S7">
        <f>COUNT(REF_2B[C9])</f>
        <v>25</v>
      </c>
      <c r="T7">
        <f t="shared" si="3"/>
        <v>0</v>
      </c>
    </row>
    <row r="8" spans="8:20" x14ac:dyDescent="0.25">
      <c r="H8" t="str">
        <f t="shared" si="0"/>
        <v>[3, 3.5)</v>
      </c>
      <c r="I8" s="1">
        <v>3</v>
      </c>
      <c r="J8">
        <f>COUNTIF(REF_2A[C1],"&lt;"&amp;TEXT(I9,"0.00"))</f>
        <v>0</v>
      </c>
      <c r="K8">
        <f>COUNTIF(REF_2A[C1],"&gt;="&amp;TEXT(I8,"0.00"))</f>
        <v>20</v>
      </c>
      <c r="L8">
        <f>COUNT(REF_2A[C1])</f>
        <v>20</v>
      </c>
      <c r="M8">
        <f t="shared" si="2"/>
        <v>0</v>
      </c>
      <c r="O8" t="str">
        <f t="shared" si="1"/>
        <v>[3, 3.5)</v>
      </c>
      <c r="P8" s="1">
        <v>3</v>
      </c>
      <c r="Q8">
        <f>COUNTIF(REF_2B[C9],"&lt;"&amp;TEXT(P9,"0.00"))</f>
        <v>0</v>
      </c>
      <c r="R8">
        <f>COUNTIF(REF_2B[C9],"&gt;="&amp;TEXT(P8,"0.00"))</f>
        <v>25</v>
      </c>
      <c r="S8">
        <f>COUNT(REF_2B[C9])</f>
        <v>25</v>
      </c>
      <c r="T8">
        <f t="shared" si="3"/>
        <v>0</v>
      </c>
    </row>
    <row r="9" spans="8:20" x14ac:dyDescent="0.25">
      <c r="H9" t="str">
        <f t="shared" si="0"/>
        <v>[3.5, 4)</v>
      </c>
      <c r="I9" s="1">
        <v>3.5</v>
      </c>
      <c r="J9">
        <f>COUNTIF(REF_2A[C1],"&lt;"&amp;TEXT(I10,"0.00"))</f>
        <v>1</v>
      </c>
      <c r="K9">
        <f>COUNTIF(REF_2A[C1],"&gt;="&amp;TEXT(I9,"0.00"))</f>
        <v>20</v>
      </c>
      <c r="L9">
        <f>COUNT(REF_2A[C1])</f>
        <v>20</v>
      </c>
      <c r="M9">
        <f t="shared" si="2"/>
        <v>1</v>
      </c>
      <c r="O9" t="str">
        <f t="shared" si="1"/>
        <v>[3.5, 4)</v>
      </c>
      <c r="P9" s="1">
        <v>3.5</v>
      </c>
      <c r="Q9">
        <f>COUNTIF(REF_2B[C9],"&lt;"&amp;TEXT(P10,"0.00"))</f>
        <v>0</v>
      </c>
      <c r="R9">
        <f>COUNTIF(REF_2B[C9],"&gt;="&amp;TEXT(P9,"0.00"))</f>
        <v>25</v>
      </c>
      <c r="S9">
        <f>COUNT(REF_2B[C9])</f>
        <v>25</v>
      </c>
      <c r="T9">
        <f t="shared" si="3"/>
        <v>0</v>
      </c>
    </row>
    <row r="10" spans="8:20" x14ac:dyDescent="0.25">
      <c r="H10" t="str">
        <f t="shared" si="0"/>
        <v>[4, 4.5)</v>
      </c>
      <c r="I10" s="1">
        <v>4</v>
      </c>
      <c r="J10">
        <f>COUNTIF(REF_2A[C1],"&lt;"&amp;TEXT(I11,"0.00"))</f>
        <v>8</v>
      </c>
      <c r="K10">
        <f>COUNTIF(REF_2A[C1],"&gt;="&amp;TEXT(I10,"0.00"))</f>
        <v>19</v>
      </c>
      <c r="L10">
        <f>COUNT(REF_2A[C1])</f>
        <v>20</v>
      </c>
      <c r="M10">
        <f t="shared" si="2"/>
        <v>7</v>
      </c>
      <c r="O10" t="str">
        <f t="shared" si="1"/>
        <v>[4, 4.5)</v>
      </c>
      <c r="P10" s="1">
        <v>4</v>
      </c>
      <c r="Q10">
        <f>COUNTIF(REF_2B[C9],"&lt;"&amp;TEXT(P11,"0.00"))</f>
        <v>6</v>
      </c>
      <c r="R10">
        <f>COUNTIF(REF_2B[C9],"&gt;="&amp;TEXT(P10,"0.00"))</f>
        <v>25</v>
      </c>
      <c r="S10">
        <f>COUNT(REF_2B[C9])</f>
        <v>25</v>
      </c>
      <c r="T10">
        <f t="shared" si="3"/>
        <v>6</v>
      </c>
    </row>
    <row r="11" spans="8:20" x14ac:dyDescent="0.25">
      <c r="H11" t="str">
        <f t="shared" si="0"/>
        <v>[4.5, 5)</v>
      </c>
      <c r="I11" s="1">
        <v>4.5</v>
      </c>
      <c r="J11">
        <f>COUNTIF(REF_2A[C1],"&lt;"&amp;TEXT(I12,"0.00"))</f>
        <v>8</v>
      </c>
      <c r="K11">
        <f>COUNTIF(REF_2A[C1],"&gt;="&amp;TEXT(I11,"0.00"))</f>
        <v>12</v>
      </c>
      <c r="L11">
        <f>COUNT(REF_2A[C1])</f>
        <v>20</v>
      </c>
      <c r="M11">
        <f t="shared" si="2"/>
        <v>0</v>
      </c>
      <c r="O11" t="str">
        <f t="shared" si="1"/>
        <v>[4.5, 5)</v>
      </c>
      <c r="P11" s="1">
        <v>4.5</v>
      </c>
      <c r="Q11">
        <f>COUNTIF(REF_2B[C9],"&lt;"&amp;TEXT(P12,"0.00"))</f>
        <v>6</v>
      </c>
      <c r="R11">
        <f>COUNTIF(REF_2B[C9],"&gt;="&amp;TEXT(P11,"0.00"))</f>
        <v>19</v>
      </c>
      <c r="S11">
        <f>COUNT(REF_2B[C9])</f>
        <v>25</v>
      </c>
      <c r="T11">
        <f t="shared" si="3"/>
        <v>0</v>
      </c>
    </row>
    <row r="12" spans="8:20" x14ac:dyDescent="0.25">
      <c r="H12" t="str">
        <f t="shared" si="0"/>
        <v>[5, 5.5)</v>
      </c>
      <c r="I12" s="1">
        <v>5</v>
      </c>
      <c r="J12">
        <f>COUNTIF(REF_2A[C1],"&lt;"&amp;TEXT(I13,"0.00"))</f>
        <v>15</v>
      </c>
      <c r="K12">
        <f>COUNTIF(REF_2A[C1],"&gt;="&amp;TEXT(I12,"0.00"))</f>
        <v>12</v>
      </c>
      <c r="L12">
        <f>COUNT(REF_2A[C1])</f>
        <v>20</v>
      </c>
      <c r="M12">
        <f t="shared" si="2"/>
        <v>7</v>
      </c>
      <c r="O12" t="str">
        <f t="shared" si="1"/>
        <v>[5, 5.5)</v>
      </c>
      <c r="P12" s="1">
        <v>5</v>
      </c>
      <c r="Q12">
        <f>COUNTIF(REF_2B[C9],"&lt;"&amp;TEXT(P13,"0.00"))</f>
        <v>9</v>
      </c>
      <c r="R12">
        <f>COUNTIF(REF_2B[C9],"&gt;="&amp;TEXT(P12,"0.00"))</f>
        <v>19</v>
      </c>
      <c r="S12">
        <f>COUNT(REF_2B[C9])</f>
        <v>25</v>
      </c>
      <c r="T12">
        <f t="shared" si="3"/>
        <v>3</v>
      </c>
    </row>
    <row r="13" spans="8:20" x14ac:dyDescent="0.25">
      <c r="H13" t="str">
        <f t="shared" si="0"/>
        <v>[5.5, 6)</v>
      </c>
      <c r="I13" s="1">
        <v>5.5</v>
      </c>
      <c r="J13">
        <f>COUNTIF(REF_2A[C1],"&lt;"&amp;TEXT(I14,"0.00"))</f>
        <v>15</v>
      </c>
      <c r="K13">
        <f>COUNTIF(REF_2A[C1],"&gt;="&amp;TEXT(I13,"0.00"))</f>
        <v>5</v>
      </c>
      <c r="L13">
        <f>COUNT(REF_2A[C1])</f>
        <v>20</v>
      </c>
      <c r="M13">
        <f t="shared" si="2"/>
        <v>0</v>
      </c>
      <c r="O13" t="str">
        <f t="shared" si="1"/>
        <v>[5.5, 6)</v>
      </c>
      <c r="P13" s="1">
        <v>5.5</v>
      </c>
      <c r="Q13">
        <f>COUNTIF(REF_2B[C9],"&lt;"&amp;TEXT(P14,"0.00"))</f>
        <v>9</v>
      </c>
      <c r="R13">
        <f>COUNTIF(REF_2B[C9],"&gt;="&amp;TEXT(P13,"0.00"))</f>
        <v>16</v>
      </c>
      <c r="S13">
        <f>COUNT(REF_2B[C9])</f>
        <v>25</v>
      </c>
      <c r="T13">
        <f t="shared" si="3"/>
        <v>0</v>
      </c>
    </row>
    <row r="14" spans="8:20" x14ac:dyDescent="0.25">
      <c r="H14" t="str">
        <f t="shared" si="0"/>
        <v>[6, 6.5)</v>
      </c>
      <c r="I14" s="1">
        <v>6</v>
      </c>
      <c r="J14">
        <f>COUNTIF(REF_2A[C1],"&lt;"&amp;TEXT(I15,"0.00"))</f>
        <v>18</v>
      </c>
      <c r="K14">
        <f>COUNTIF(REF_2A[C1],"&gt;="&amp;TEXT(I14,"0.00"))</f>
        <v>5</v>
      </c>
      <c r="L14">
        <f>COUNT(REF_2A[C1])</f>
        <v>20</v>
      </c>
      <c r="M14">
        <f t="shared" si="2"/>
        <v>3</v>
      </c>
      <c r="O14" t="str">
        <f t="shared" si="1"/>
        <v>[6, 6.5)</v>
      </c>
      <c r="P14" s="1">
        <v>6</v>
      </c>
      <c r="Q14">
        <f>COUNTIF(REF_2B[C9],"&lt;"&amp;TEXT(P15,"0.00"))</f>
        <v>19</v>
      </c>
      <c r="R14">
        <f>COUNTIF(REF_2B[C9],"&gt;="&amp;TEXT(P14,"0.00"))</f>
        <v>16</v>
      </c>
      <c r="S14">
        <f>COUNT(REF_2B[C9])</f>
        <v>25</v>
      </c>
      <c r="T14">
        <f t="shared" si="3"/>
        <v>10</v>
      </c>
    </row>
    <row r="15" spans="8:20" x14ac:dyDescent="0.25">
      <c r="H15" t="str">
        <f t="shared" si="0"/>
        <v>[6.5, 7)</v>
      </c>
      <c r="I15" s="1">
        <v>6.5</v>
      </c>
      <c r="J15">
        <f>COUNTIF(REF_2A[C1],"&lt;"&amp;TEXT(I16,"0.00"))</f>
        <v>18</v>
      </c>
      <c r="K15">
        <f>COUNTIF(REF_2A[C1],"&gt;="&amp;TEXT(I15,"0.00"))</f>
        <v>2</v>
      </c>
      <c r="L15">
        <f>COUNT(REF_2A[C1])</f>
        <v>20</v>
      </c>
      <c r="M15">
        <f t="shared" si="2"/>
        <v>0</v>
      </c>
      <c r="O15" t="str">
        <f t="shared" si="1"/>
        <v>[6.5, 7)</v>
      </c>
      <c r="P15" s="1">
        <v>6.5</v>
      </c>
      <c r="Q15">
        <f>COUNTIF(REF_2B[C9],"&lt;"&amp;TEXT(P16,"0.00"))</f>
        <v>19</v>
      </c>
      <c r="R15">
        <f>COUNTIF(REF_2B[C9],"&gt;="&amp;TEXT(P15,"0.00"))</f>
        <v>6</v>
      </c>
      <c r="S15">
        <f>COUNT(REF_2B[C9])</f>
        <v>25</v>
      </c>
      <c r="T15">
        <f t="shared" si="3"/>
        <v>0</v>
      </c>
    </row>
    <row r="16" spans="8:20" x14ac:dyDescent="0.25">
      <c r="H16" t="str">
        <f t="shared" si="0"/>
        <v>[7, 7.5)</v>
      </c>
      <c r="I16" s="1">
        <v>7</v>
      </c>
      <c r="J16">
        <f>COUNTIF(REF_2A[C1],"&lt;"&amp;TEXT(I17,"0.00"))</f>
        <v>20</v>
      </c>
      <c r="K16">
        <f>COUNTIF(REF_2A[C1],"&gt;="&amp;TEXT(I16,"0.00"))</f>
        <v>2</v>
      </c>
      <c r="L16">
        <f>COUNT(REF_2A[C1])</f>
        <v>20</v>
      </c>
      <c r="M16">
        <f t="shared" si="2"/>
        <v>2</v>
      </c>
      <c r="O16" t="str">
        <f t="shared" si="1"/>
        <v>[7, 7.5)</v>
      </c>
      <c r="P16" s="1">
        <v>7</v>
      </c>
      <c r="Q16">
        <f>COUNTIF(REF_2B[C9],"&lt;"&amp;TEXT(P17,"0.00"))</f>
        <v>25</v>
      </c>
      <c r="R16">
        <f>COUNTIF(REF_2B[C9],"&gt;="&amp;TEXT(P16,"0.00"))</f>
        <v>6</v>
      </c>
      <c r="S16">
        <f>COUNT(REF_2B[C9])</f>
        <v>25</v>
      </c>
      <c r="T16">
        <f t="shared" si="3"/>
        <v>6</v>
      </c>
    </row>
    <row r="17" spans="8:20" x14ac:dyDescent="0.25">
      <c r="I17" s="1">
        <v>7.5</v>
      </c>
      <c r="P17" s="1">
        <v>7.5</v>
      </c>
    </row>
    <row r="19" spans="8:20" x14ac:dyDescent="0.25">
      <c r="H19" s="18" t="s">
        <v>103</v>
      </c>
      <c r="I19" s="18"/>
      <c r="O19" s="19" t="s">
        <v>104</v>
      </c>
      <c r="P19" s="19"/>
    </row>
    <row r="20" spans="8:20" x14ac:dyDescent="0.25">
      <c r="H20" t="s">
        <v>95</v>
      </c>
      <c r="I20" t="s">
        <v>96</v>
      </c>
      <c r="J20" t="s">
        <v>92</v>
      </c>
      <c r="K20" t="s">
        <v>93</v>
      </c>
      <c r="L20" t="s">
        <v>94</v>
      </c>
      <c r="M20" t="s">
        <v>97</v>
      </c>
      <c r="O20" t="s">
        <v>95</v>
      </c>
      <c r="P20" t="s">
        <v>96</v>
      </c>
      <c r="Q20" t="s">
        <v>92</v>
      </c>
      <c r="R20" t="s">
        <v>93</v>
      </c>
      <c r="S20" t="s">
        <v>94</v>
      </c>
      <c r="T20" t="s">
        <v>97</v>
      </c>
    </row>
    <row r="21" spans="8:20" x14ac:dyDescent="0.25">
      <c r="H21" t="str">
        <f t="shared" ref="H21:H34" si="4">"["&amp;I21&amp;", "&amp;I22&amp;")"</f>
        <v>[N, 1)</v>
      </c>
      <c r="I21" s="7" t="s">
        <v>98</v>
      </c>
      <c r="J21">
        <f>COUNTIF(REF_2A[C2],"&lt;"&amp;TEXT(I22,"0.00"))</f>
        <v>0</v>
      </c>
      <c r="K21">
        <f>COUNTIF(REF_2A[C2],"&gt;="&amp;TEXT(I21,"0.00"))</f>
        <v>2</v>
      </c>
      <c r="L21">
        <f>COUNT(REF_2A[C2])</f>
        <v>21</v>
      </c>
      <c r="M21" s="3">
        <f>'2ºA'!E29</f>
        <v>2</v>
      </c>
      <c r="O21" t="str">
        <f t="shared" ref="O21:O34" si="5">"["&amp;P21&amp;", "&amp;P22&amp;")"</f>
        <v>[N, 1)</v>
      </c>
      <c r="P21" s="7" t="s">
        <v>98</v>
      </c>
      <c r="Q21">
        <f>COUNTIF(REF_2B[C10],"&lt;"&amp;TEXT(P22,"0.00"))</f>
        <v>0</v>
      </c>
      <c r="R21">
        <f>COUNTIF(REF_2B[C10],"&gt;="&amp;TEXT(P21,"0.00"))</f>
        <v>9</v>
      </c>
      <c r="S21">
        <f>COUNT(REF_2B[C10])</f>
        <v>17</v>
      </c>
      <c r="T21" s="3">
        <f>'2ºB'!E32</f>
        <v>9</v>
      </c>
    </row>
    <row r="22" spans="8:20" x14ac:dyDescent="0.25">
      <c r="H22" t="str">
        <f t="shared" si="4"/>
        <v>[1, 1.5)</v>
      </c>
      <c r="I22" s="1">
        <v>1</v>
      </c>
      <c r="J22">
        <f>COUNTIF(REF_2A[C2],"&lt;"&amp;TEXT(I23,"0.00"))</f>
        <v>0</v>
      </c>
      <c r="K22">
        <f>COUNTIF(REF_2A[C2],"&gt;="&amp;TEXT(I22,"0.00"))</f>
        <v>21</v>
      </c>
      <c r="L22">
        <f>COUNT(REF_2A[C2])</f>
        <v>21</v>
      </c>
      <c r="M22">
        <f t="shared" ref="M22:M34" si="6">-(L22-K22-J22)</f>
        <v>0</v>
      </c>
      <c r="O22" t="str">
        <f t="shared" si="5"/>
        <v>[1, 1.5)</v>
      </c>
      <c r="P22" s="1">
        <v>1</v>
      </c>
      <c r="Q22">
        <f>COUNTIF(REF_2B[C10],"&lt;"&amp;TEXT(P23,"0.00"))</f>
        <v>0</v>
      </c>
      <c r="R22">
        <f>COUNTIF(REF_2B[C10],"&gt;="&amp;TEXT(P22,"0.00"))</f>
        <v>17</v>
      </c>
      <c r="S22">
        <f>COUNT(REF_2B[C10])</f>
        <v>17</v>
      </c>
      <c r="T22">
        <f t="shared" ref="T22:T34" si="7">-(S22-R22-Q22)</f>
        <v>0</v>
      </c>
    </row>
    <row r="23" spans="8:20" x14ac:dyDescent="0.25">
      <c r="H23" t="str">
        <f t="shared" si="4"/>
        <v>[1.5, 2)</v>
      </c>
      <c r="I23" s="1">
        <v>1.5</v>
      </c>
      <c r="J23">
        <f>COUNTIF(REF_2A[C2],"&lt;"&amp;TEXT(I24,"0.00"))</f>
        <v>0</v>
      </c>
      <c r="K23">
        <f>COUNTIF(REF_2A[C2],"&gt;="&amp;TEXT(I23,"0.00"))</f>
        <v>21</v>
      </c>
      <c r="L23">
        <f>COUNT(REF_2A[C2])</f>
        <v>21</v>
      </c>
      <c r="M23">
        <f t="shared" si="6"/>
        <v>0</v>
      </c>
      <c r="O23" t="str">
        <f t="shared" si="5"/>
        <v>[1.5, 2)</v>
      </c>
      <c r="P23" s="1">
        <v>1.5</v>
      </c>
      <c r="Q23">
        <f>COUNTIF(REF_2B[C10],"&lt;"&amp;TEXT(P24,"0.00"))</f>
        <v>0</v>
      </c>
      <c r="R23">
        <f>COUNTIF(REF_2B[C10],"&gt;="&amp;TEXT(P23,"0.00"))</f>
        <v>17</v>
      </c>
      <c r="S23">
        <f>COUNT(REF_2B[C10])</f>
        <v>17</v>
      </c>
      <c r="T23">
        <f t="shared" si="7"/>
        <v>0</v>
      </c>
    </row>
    <row r="24" spans="8:20" x14ac:dyDescent="0.25">
      <c r="H24" t="str">
        <f t="shared" si="4"/>
        <v>[2, 2.5)</v>
      </c>
      <c r="I24" s="1">
        <v>2</v>
      </c>
      <c r="J24">
        <f>COUNTIF(REF_2A[C2],"&lt;"&amp;TEXT(I25,"0.00"))</f>
        <v>2</v>
      </c>
      <c r="K24">
        <f>COUNTIF(REF_2A[C2],"&gt;="&amp;TEXT(I24,"0.00"))</f>
        <v>21</v>
      </c>
      <c r="L24">
        <f>COUNT(REF_2A[C2])</f>
        <v>21</v>
      </c>
      <c r="M24">
        <f t="shared" si="6"/>
        <v>2</v>
      </c>
      <c r="O24" t="str">
        <f t="shared" si="5"/>
        <v>[2, 2.5)</v>
      </c>
      <c r="P24" s="1">
        <v>2</v>
      </c>
      <c r="Q24">
        <f>COUNTIF(REF_2B[C10],"&lt;"&amp;TEXT(P25,"0.00"))</f>
        <v>0</v>
      </c>
      <c r="R24">
        <f>COUNTIF(REF_2B[C10],"&gt;="&amp;TEXT(P24,"0.00"))</f>
        <v>17</v>
      </c>
      <c r="S24">
        <f>COUNT(REF_2B[C10])</f>
        <v>17</v>
      </c>
      <c r="T24">
        <f t="shared" si="7"/>
        <v>0</v>
      </c>
    </row>
    <row r="25" spans="8:20" x14ac:dyDescent="0.25">
      <c r="H25" t="str">
        <f t="shared" si="4"/>
        <v>[2.5, 3)</v>
      </c>
      <c r="I25" s="1">
        <v>2.5</v>
      </c>
      <c r="J25">
        <f>COUNTIF(REF_2A[C2],"&lt;"&amp;TEXT(I26,"0.00"))</f>
        <v>2</v>
      </c>
      <c r="K25">
        <f>COUNTIF(REF_2A[C2],"&gt;="&amp;TEXT(I25,"0.00"))</f>
        <v>19</v>
      </c>
      <c r="L25">
        <f>COUNT(REF_2A[C2])</f>
        <v>21</v>
      </c>
      <c r="M25">
        <f t="shared" si="6"/>
        <v>0</v>
      </c>
      <c r="O25" t="str">
        <f t="shared" si="5"/>
        <v>[2.5, 3)</v>
      </c>
      <c r="P25" s="1">
        <v>2.5</v>
      </c>
      <c r="Q25">
        <f>COUNTIF(REF_2B[C10],"&lt;"&amp;TEXT(P26,"0.00"))</f>
        <v>0</v>
      </c>
      <c r="R25">
        <f>COUNTIF(REF_2B[C10],"&gt;="&amp;TEXT(P25,"0.00"))</f>
        <v>17</v>
      </c>
      <c r="S25">
        <f>COUNT(REF_2B[C10])</f>
        <v>17</v>
      </c>
      <c r="T25">
        <f t="shared" si="7"/>
        <v>0</v>
      </c>
    </row>
    <row r="26" spans="8:20" x14ac:dyDescent="0.25">
      <c r="H26" t="str">
        <f t="shared" si="4"/>
        <v>[3, 3.5)</v>
      </c>
      <c r="I26" s="1">
        <v>3</v>
      </c>
      <c r="J26">
        <f>COUNTIF(REF_2A[C2],"&lt;"&amp;TEXT(I27,"0.00"))</f>
        <v>4</v>
      </c>
      <c r="K26">
        <f>COUNTIF(REF_2A[C2],"&gt;="&amp;TEXT(I26,"0.00"))</f>
        <v>19</v>
      </c>
      <c r="L26">
        <f>COUNT(REF_2A[C2])</f>
        <v>21</v>
      </c>
      <c r="M26">
        <f t="shared" si="6"/>
        <v>2</v>
      </c>
      <c r="O26" t="str">
        <f t="shared" si="5"/>
        <v>[3, 3.5)</v>
      </c>
      <c r="P26" s="1">
        <v>3</v>
      </c>
      <c r="Q26">
        <f>COUNTIF(REF_2B[C10],"&lt;"&amp;TEXT(P27,"0.00"))</f>
        <v>1</v>
      </c>
      <c r="R26">
        <f>COUNTIF(REF_2B[C10],"&gt;="&amp;TEXT(P26,"0.00"))</f>
        <v>17</v>
      </c>
      <c r="S26">
        <f>COUNT(REF_2B[C10])</f>
        <v>17</v>
      </c>
      <c r="T26">
        <f t="shared" si="7"/>
        <v>1</v>
      </c>
    </row>
    <row r="27" spans="8:20" x14ac:dyDescent="0.25">
      <c r="H27" t="str">
        <f t="shared" si="4"/>
        <v>[3.5, 4)</v>
      </c>
      <c r="I27" s="1">
        <v>3.5</v>
      </c>
      <c r="J27">
        <f>COUNTIF(REF_2A[C2],"&lt;"&amp;TEXT(I28,"0.00"))</f>
        <v>4</v>
      </c>
      <c r="K27">
        <f>COUNTIF(REF_2A[C2],"&gt;="&amp;TEXT(I27,"0.00"))</f>
        <v>17</v>
      </c>
      <c r="L27">
        <f>COUNT(REF_2A[C2])</f>
        <v>21</v>
      </c>
      <c r="M27">
        <f t="shared" si="6"/>
        <v>0</v>
      </c>
      <c r="O27" t="str">
        <f t="shared" si="5"/>
        <v>[3.5, 4)</v>
      </c>
      <c r="P27" s="1">
        <v>3.5</v>
      </c>
      <c r="Q27">
        <f>COUNTIF(REF_2B[C10],"&lt;"&amp;TEXT(P28,"0.00"))</f>
        <v>1</v>
      </c>
      <c r="R27">
        <f>COUNTIF(REF_2B[C10],"&gt;="&amp;TEXT(P27,"0.00"))</f>
        <v>16</v>
      </c>
      <c r="S27">
        <f>COUNT(REF_2B[C10])</f>
        <v>17</v>
      </c>
      <c r="T27">
        <f t="shared" si="7"/>
        <v>0</v>
      </c>
    </row>
    <row r="28" spans="8:20" x14ac:dyDescent="0.25">
      <c r="H28" t="str">
        <f t="shared" si="4"/>
        <v>[4, 4.5)</v>
      </c>
      <c r="I28" s="1">
        <v>4</v>
      </c>
      <c r="J28">
        <f>COUNTIF(REF_2A[C2],"&lt;"&amp;TEXT(I29,"0.00"))</f>
        <v>8</v>
      </c>
      <c r="K28">
        <f>COUNTIF(REF_2A[C2],"&gt;="&amp;TEXT(I28,"0.00"))</f>
        <v>17</v>
      </c>
      <c r="L28">
        <f>COUNT(REF_2A[C2])</f>
        <v>21</v>
      </c>
      <c r="M28">
        <f t="shared" si="6"/>
        <v>4</v>
      </c>
      <c r="O28" t="str">
        <f t="shared" si="5"/>
        <v>[4, 4.5)</v>
      </c>
      <c r="P28" s="1">
        <v>4</v>
      </c>
      <c r="Q28">
        <f>COUNTIF(REF_2B[C10],"&lt;"&amp;TEXT(P29,"0.00"))</f>
        <v>4</v>
      </c>
      <c r="R28">
        <f>COUNTIF(REF_2B[C10],"&gt;="&amp;TEXT(P28,"0.00"))</f>
        <v>16</v>
      </c>
      <c r="S28">
        <f>COUNT(REF_2B[C10])</f>
        <v>17</v>
      </c>
      <c r="T28">
        <f t="shared" si="7"/>
        <v>3</v>
      </c>
    </row>
    <row r="29" spans="8:20" x14ac:dyDescent="0.25">
      <c r="H29" t="str">
        <f t="shared" si="4"/>
        <v>[4.5, 5)</v>
      </c>
      <c r="I29" s="1">
        <v>4.5</v>
      </c>
      <c r="J29">
        <f>COUNTIF(REF_2A[C2],"&lt;"&amp;TEXT(I30,"0.00"))</f>
        <v>8</v>
      </c>
      <c r="K29">
        <f>COUNTIF(REF_2A[C2],"&gt;="&amp;TEXT(I29,"0.00"))</f>
        <v>13</v>
      </c>
      <c r="L29">
        <f>COUNT(REF_2A[C2])</f>
        <v>21</v>
      </c>
      <c r="M29">
        <f t="shared" si="6"/>
        <v>0</v>
      </c>
      <c r="O29" t="str">
        <f t="shared" si="5"/>
        <v>[4.5, 5)</v>
      </c>
      <c r="P29" s="1">
        <v>4.5</v>
      </c>
      <c r="Q29">
        <f>COUNTIF(REF_2B[C10],"&lt;"&amp;TEXT(P30,"0.00"))</f>
        <v>4</v>
      </c>
      <c r="R29">
        <f>COUNTIF(REF_2B[C10],"&gt;="&amp;TEXT(P29,"0.00"))</f>
        <v>13</v>
      </c>
      <c r="S29">
        <f>COUNT(REF_2B[C10])</f>
        <v>17</v>
      </c>
      <c r="T29">
        <f t="shared" si="7"/>
        <v>0</v>
      </c>
    </row>
    <row r="30" spans="8:20" x14ac:dyDescent="0.25">
      <c r="H30" t="str">
        <f t="shared" si="4"/>
        <v>[5, 5.5)</v>
      </c>
      <c r="I30" s="1">
        <v>5</v>
      </c>
      <c r="J30">
        <f>COUNTIF(REF_2A[C2],"&lt;"&amp;TEXT(I31,"0.00"))</f>
        <v>19</v>
      </c>
      <c r="K30">
        <f>COUNTIF(REF_2A[C2],"&gt;="&amp;TEXT(I30,"0.00"))</f>
        <v>13</v>
      </c>
      <c r="L30">
        <f>COUNT(REF_2A[C2])</f>
        <v>21</v>
      </c>
      <c r="M30">
        <f t="shared" si="6"/>
        <v>11</v>
      </c>
      <c r="O30" t="str">
        <f t="shared" si="5"/>
        <v>[5, 5.5)</v>
      </c>
      <c r="P30" s="1">
        <v>5</v>
      </c>
      <c r="Q30">
        <f>COUNTIF(REF_2B[C10],"&lt;"&amp;TEXT(P31,"0.00"))</f>
        <v>12</v>
      </c>
      <c r="R30">
        <f>COUNTIF(REF_2B[C10],"&gt;="&amp;TEXT(P30,"0.00"))</f>
        <v>13</v>
      </c>
      <c r="S30">
        <f>COUNT(REF_2B[C10])</f>
        <v>17</v>
      </c>
      <c r="T30">
        <f t="shared" si="7"/>
        <v>8</v>
      </c>
    </row>
    <row r="31" spans="8:20" x14ac:dyDescent="0.25">
      <c r="H31" t="str">
        <f t="shared" si="4"/>
        <v>[5.5, 6)</v>
      </c>
      <c r="I31" s="1">
        <v>5.5</v>
      </c>
      <c r="J31">
        <f>COUNTIF(REF_2A[C2],"&lt;"&amp;TEXT(I32,"0.00"))</f>
        <v>19</v>
      </c>
      <c r="K31">
        <f>COUNTIF(REF_2A[C2],"&gt;="&amp;TEXT(I31,"0.00"))</f>
        <v>2</v>
      </c>
      <c r="L31">
        <f>COUNT(REF_2A[C2])</f>
        <v>21</v>
      </c>
      <c r="M31">
        <f t="shared" si="6"/>
        <v>0</v>
      </c>
      <c r="O31" t="str">
        <f t="shared" si="5"/>
        <v>[5.5, 6)</v>
      </c>
      <c r="P31" s="1">
        <v>5.5</v>
      </c>
      <c r="Q31">
        <f>COUNTIF(REF_2B[C10],"&lt;"&amp;TEXT(P32,"0.00"))</f>
        <v>12</v>
      </c>
      <c r="R31">
        <f>COUNTIF(REF_2B[C10],"&gt;="&amp;TEXT(P31,"0.00"))</f>
        <v>5</v>
      </c>
      <c r="S31">
        <f>COUNT(REF_2B[C10])</f>
        <v>17</v>
      </c>
      <c r="T31">
        <f t="shared" si="7"/>
        <v>0</v>
      </c>
    </row>
    <row r="32" spans="8:20" x14ac:dyDescent="0.25">
      <c r="H32" t="str">
        <f t="shared" si="4"/>
        <v>[6, 6.5)</v>
      </c>
      <c r="I32" s="1">
        <v>6</v>
      </c>
      <c r="J32">
        <f>COUNTIF(REF_2A[C2],"&lt;"&amp;TEXT(I33,"0.00"))</f>
        <v>21</v>
      </c>
      <c r="K32">
        <f>COUNTIF(REF_2A[C2],"&gt;="&amp;TEXT(I32,"0.00"))</f>
        <v>2</v>
      </c>
      <c r="L32">
        <f>COUNT(REF_2A[C2])</f>
        <v>21</v>
      </c>
      <c r="M32">
        <f t="shared" si="6"/>
        <v>2</v>
      </c>
      <c r="O32" t="str">
        <f t="shared" si="5"/>
        <v>[6, 6.5)</v>
      </c>
      <c r="P32" s="1">
        <v>6</v>
      </c>
      <c r="Q32">
        <f>COUNTIF(REF_2B[C10],"&lt;"&amp;TEXT(P33,"0.00"))</f>
        <v>14</v>
      </c>
      <c r="R32">
        <f>COUNTIF(REF_2B[C10],"&gt;="&amp;TEXT(P32,"0.00"))</f>
        <v>5</v>
      </c>
      <c r="S32">
        <f>COUNT(REF_2B[C10])</f>
        <v>17</v>
      </c>
      <c r="T32">
        <f t="shared" si="7"/>
        <v>2</v>
      </c>
    </row>
    <row r="33" spans="8:20" x14ac:dyDescent="0.25">
      <c r="H33" t="str">
        <f t="shared" si="4"/>
        <v>[6.5, 7)</v>
      </c>
      <c r="I33" s="1">
        <v>6.5</v>
      </c>
      <c r="J33">
        <f>COUNTIF(REF_2A[C2],"&lt;"&amp;TEXT(I34,"0.00"))</f>
        <v>21</v>
      </c>
      <c r="K33">
        <f>COUNTIF(REF_2A[C2],"&gt;="&amp;TEXT(I33,"0.00"))</f>
        <v>0</v>
      </c>
      <c r="L33">
        <f>COUNT(REF_2A[C2])</f>
        <v>21</v>
      </c>
      <c r="M33">
        <f t="shared" si="6"/>
        <v>0</v>
      </c>
      <c r="O33" t="str">
        <f t="shared" si="5"/>
        <v>[6.5, 7)</v>
      </c>
      <c r="P33" s="1">
        <v>6.5</v>
      </c>
      <c r="Q33">
        <f>COUNTIF(REF_2B[C10],"&lt;"&amp;TEXT(P34,"0.00"))</f>
        <v>14</v>
      </c>
      <c r="R33">
        <f>COUNTIF(REF_2B[C10],"&gt;="&amp;TEXT(P33,"0.00"))</f>
        <v>3</v>
      </c>
      <c r="S33">
        <f>COUNT(REF_2B[C10])</f>
        <v>17</v>
      </c>
      <c r="T33">
        <f t="shared" si="7"/>
        <v>0</v>
      </c>
    </row>
    <row r="34" spans="8:20" x14ac:dyDescent="0.25">
      <c r="H34" t="str">
        <f t="shared" si="4"/>
        <v>[7, 7.5)</v>
      </c>
      <c r="I34" s="1">
        <v>7</v>
      </c>
      <c r="J34">
        <f>COUNTIF(REF_2A[C2],"&lt;"&amp;TEXT(I35,"0.00"))</f>
        <v>21</v>
      </c>
      <c r="K34">
        <f>COUNTIF(REF_2A[C2],"&gt;="&amp;TEXT(I34,"0.00"))</f>
        <v>0</v>
      </c>
      <c r="L34">
        <f>COUNT(REF_2A[C2])</f>
        <v>21</v>
      </c>
      <c r="M34">
        <f t="shared" si="6"/>
        <v>0</v>
      </c>
      <c r="O34" t="str">
        <f t="shared" si="5"/>
        <v>[7, 7.5)</v>
      </c>
      <c r="P34" s="1">
        <v>7</v>
      </c>
      <c r="Q34">
        <f>COUNTIF(REF_2B[C10],"&lt;"&amp;TEXT(P35,"0.00"))</f>
        <v>17</v>
      </c>
      <c r="R34">
        <f>COUNTIF(REF_2B[C10],"&gt;="&amp;TEXT(P34,"0.00"))</f>
        <v>3</v>
      </c>
      <c r="S34">
        <f>COUNT(REF_2B[C10])</f>
        <v>17</v>
      </c>
      <c r="T34">
        <f t="shared" si="7"/>
        <v>3</v>
      </c>
    </row>
    <row r="35" spans="8:20" x14ac:dyDescent="0.25">
      <c r="I35" s="1">
        <v>7.5</v>
      </c>
      <c r="P35" s="1">
        <v>7.5</v>
      </c>
    </row>
    <row r="38" spans="8:20" x14ac:dyDescent="0.25">
      <c r="H38" s="18" t="s">
        <v>103</v>
      </c>
      <c r="I38" s="18"/>
      <c r="O38" s="19" t="s">
        <v>104</v>
      </c>
      <c r="P38" s="19"/>
    </row>
    <row r="39" spans="8:20" x14ac:dyDescent="0.25">
      <c r="H39" t="s">
        <v>95</v>
      </c>
      <c r="I39" t="s">
        <v>96</v>
      </c>
      <c r="J39" t="s">
        <v>92</v>
      </c>
      <c r="K39" t="s">
        <v>93</v>
      </c>
      <c r="L39" t="s">
        <v>94</v>
      </c>
      <c r="M39" t="s">
        <v>97</v>
      </c>
      <c r="O39" t="s">
        <v>95</v>
      </c>
      <c r="P39" t="s">
        <v>96</v>
      </c>
      <c r="Q39" t="s">
        <v>92</v>
      </c>
      <c r="R39" t="s">
        <v>93</v>
      </c>
      <c r="S39" t="s">
        <v>94</v>
      </c>
      <c r="T39" t="s">
        <v>97</v>
      </c>
    </row>
    <row r="40" spans="8:20" x14ac:dyDescent="0.25">
      <c r="H40" t="str">
        <f t="shared" ref="H40:H53" si="8">"["&amp;I40&amp;", "&amp;I41&amp;")"</f>
        <v>[N, 1)</v>
      </c>
      <c r="I40" s="7" t="s">
        <v>98</v>
      </c>
      <c r="J40">
        <f>COUNTIF(REF_2A[C3],"&lt;"&amp;TEXT(I41,"0.00"))</f>
        <v>0</v>
      </c>
      <c r="K40">
        <f>COUNTIF(REF_2A[C3],"&gt;="&amp;TEXT(I40,"0.00"))</f>
        <v>3</v>
      </c>
      <c r="L40">
        <f>COUNT(REF_2A[C3])</f>
        <v>20</v>
      </c>
      <c r="M40" s="3">
        <f>'2ºA'!F29</f>
        <v>3</v>
      </c>
      <c r="O40" t="str">
        <f t="shared" ref="O40:O53" si="9">"["&amp;P40&amp;", "&amp;P41&amp;")"</f>
        <v>[N, 1)</v>
      </c>
      <c r="P40" s="7" t="s">
        <v>98</v>
      </c>
      <c r="Q40">
        <f>COUNTIF(REF_2B[C11],"&lt;"&amp;TEXT(P41,"0.00"))</f>
        <v>0</v>
      </c>
      <c r="R40">
        <f>COUNTIF(REF_2B[C11],"&gt;="&amp;TEXT(P40,"0.00"))</f>
        <v>3</v>
      </c>
      <c r="S40">
        <f>COUNT(REF_2B[C11])</f>
        <v>23</v>
      </c>
      <c r="T40" s="3">
        <f>'2ºB'!F32</f>
        <v>3</v>
      </c>
    </row>
    <row r="41" spans="8:20" x14ac:dyDescent="0.25">
      <c r="H41" t="str">
        <f t="shared" si="8"/>
        <v>[1, 1.5)</v>
      </c>
      <c r="I41" s="1">
        <v>1</v>
      </c>
      <c r="J41">
        <f>COUNTIF(REF_2A[C3],"&lt;"&amp;TEXT(I42,"0.00"))</f>
        <v>0</v>
      </c>
      <c r="K41">
        <f>COUNTIF(REF_2A[C3],"&gt;="&amp;TEXT(I41,"0.00"))</f>
        <v>20</v>
      </c>
      <c r="L41">
        <f>COUNT(REF_2A[C3])</f>
        <v>20</v>
      </c>
      <c r="M41">
        <f t="shared" ref="M41:M53" si="10">-(L41-K41-J41)</f>
        <v>0</v>
      </c>
      <c r="O41" t="str">
        <f t="shared" si="9"/>
        <v>[1, 1.5)</v>
      </c>
      <c r="P41" s="1">
        <v>1</v>
      </c>
      <c r="Q41">
        <f>COUNTIF(REF_2B[C11],"&lt;"&amp;TEXT(P42,"0.00"))</f>
        <v>0</v>
      </c>
      <c r="R41">
        <f>COUNTIF(REF_2B[C11],"&gt;="&amp;TEXT(P41,"0.00"))</f>
        <v>23</v>
      </c>
      <c r="S41">
        <f>COUNT(REF_2B[C11])</f>
        <v>23</v>
      </c>
      <c r="T41">
        <f t="shared" ref="T41:T53" si="11">-(S41-R41-Q41)</f>
        <v>0</v>
      </c>
    </row>
    <row r="42" spans="8:20" x14ac:dyDescent="0.25">
      <c r="H42" t="str">
        <f t="shared" si="8"/>
        <v>[1.5, 2)</v>
      </c>
      <c r="I42" s="1">
        <v>1.5</v>
      </c>
      <c r="J42">
        <f>COUNTIF(REF_2A[C3],"&lt;"&amp;TEXT(I43,"0.00"))</f>
        <v>0</v>
      </c>
      <c r="K42">
        <f>COUNTIF(REF_2A[C3],"&gt;="&amp;TEXT(I42,"0.00"))</f>
        <v>20</v>
      </c>
      <c r="L42">
        <f>COUNT(REF_2A[C3])</f>
        <v>20</v>
      </c>
      <c r="M42">
        <f t="shared" si="10"/>
        <v>0</v>
      </c>
      <c r="O42" t="str">
        <f t="shared" si="9"/>
        <v>[1.5, 2)</v>
      </c>
      <c r="P42" s="1">
        <v>1.5</v>
      </c>
      <c r="Q42">
        <f>COUNTIF(REF_2B[C11],"&lt;"&amp;TEXT(P43,"0.00"))</f>
        <v>0</v>
      </c>
      <c r="R42">
        <f>COUNTIF(REF_2B[C11],"&gt;="&amp;TEXT(P42,"0.00"))</f>
        <v>23</v>
      </c>
      <c r="S42">
        <f>COUNT(REF_2B[C11])</f>
        <v>23</v>
      </c>
      <c r="T42">
        <f t="shared" si="11"/>
        <v>0</v>
      </c>
    </row>
    <row r="43" spans="8:20" x14ac:dyDescent="0.25">
      <c r="H43" t="str">
        <f t="shared" si="8"/>
        <v>[2, 2.5)</v>
      </c>
      <c r="I43" s="1">
        <v>2</v>
      </c>
      <c r="J43">
        <f>COUNTIF(REF_2A[C3],"&lt;"&amp;TEXT(I44,"0.00"))</f>
        <v>0</v>
      </c>
      <c r="K43">
        <f>COUNTIF(REF_2A[C3],"&gt;="&amp;TEXT(I43,"0.00"))</f>
        <v>20</v>
      </c>
      <c r="L43">
        <f>COUNT(REF_2A[C3])</f>
        <v>20</v>
      </c>
      <c r="M43">
        <f t="shared" si="10"/>
        <v>0</v>
      </c>
      <c r="O43" t="str">
        <f t="shared" si="9"/>
        <v>[2, 2.5)</v>
      </c>
      <c r="P43" s="1">
        <v>2</v>
      </c>
      <c r="Q43">
        <f>COUNTIF(REF_2B[C11],"&lt;"&amp;TEXT(P44,"0.00"))</f>
        <v>1</v>
      </c>
      <c r="R43">
        <f>COUNTIF(REF_2B[C11],"&gt;="&amp;TEXT(P43,"0.00"))</f>
        <v>23</v>
      </c>
      <c r="S43">
        <f>COUNT(REF_2B[C11])</f>
        <v>23</v>
      </c>
      <c r="T43">
        <f t="shared" si="11"/>
        <v>1</v>
      </c>
    </row>
    <row r="44" spans="8:20" x14ac:dyDescent="0.25">
      <c r="H44" t="str">
        <f t="shared" si="8"/>
        <v>[2.5, 3)</v>
      </c>
      <c r="I44" s="1">
        <v>2.5</v>
      </c>
      <c r="J44">
        <f>COUNTIF(REF_2A[C3],"&lt;"&amp;TEXT(I45,"0.00"))</f>
        <v>0</v>
      </c>
      <c r="K44">
        <f>COUNTIF(REF_2A[C3],"&gt;="&amp;TEXT(I44,"0.00"))</f>
        <v>20</v>
      </c>
      <c r="L44">
        <f>COUNT(REF_2A[C3])</f>
        <v>20</v>
      </c>
      <c r="M44">
        <f t="shared" si="10"/>
        <v>0</v>
      </c>
      <c r="O44" t="str">
        <f t="shared" si="9"/>
        <v>[2.5, 3)</v>
      </c>
      <c r="P44" s="1">
        <v>2.5</v>
      </c>
      <c r="Q44">
        <f>COUNTIF(REF_2B[C11],"&lt;"&amp;TEXT(P45,"0.00"))</f>
        <v>1</v>
      </c>
      <c r="R44">
        <f>COUNTIF(REF_2B[C11],"&gt;="&amp;TEXT(P44,"0.00"))</f>
        <v>22</v>
      </c>
      <c r="S44">
        <f>COUNT(REF_2B[C11])</f>
        <v>23</v>
      </c>
      <c r="T44">
        <f t="shared" si="11"/>
        <v>0</v>
      </c>
    </row>
    <row r="45" spans="8:20" x14ac:dyDescent="0.25">
      <c r="H45" t="str">
        <f t="shared" si="8"/>
        <v>[3, 3.5)</v>
      </c>
      <c r="I45" s="1">
        <v>3</v>
      </c>
      <c r="J45">
        <f>COUNTIF(REF_2A[C3],"&lt;"&amp;TEXT(I46,"0.00"))</f>
        <v>1</v>
      </c>
      <c r="K45">
        <f>COUNTIF(REF_2A[C3],"&gt;="&amp;TEXT(I45,"0.00"))</f>
        <v>20</v>
      </c>
      <c r="L45">
        <f>COUNT(REF_2A[C3])</f>
        <v>20</v>
      </c>
      <c r="M45">
        <f t="shared" si="10"/>
        <v>1</v>
      </c>
      <c r="O45" t="str">
        <f t="shared" si="9"/>
        <v>[3, 3.5)</v>
      </c>
      <c r="P45" s="1">
        <v>3</v>
      </c>
      <c r="Q45">
        <f>COUNTIF(REF_2B[C11],"&lt;"&amp;TEXT(P46,"0.00"))</f>
        <v>1</v>
      </c>
      <c r="R45">
        <f>COUNTIF(REF_2B[C11],"&gt;="&amp;TEXT(P45,"0.00"))</f>
        <v>22</v>
      </c>
      <c r="S45">
        <f>COUNT(REF_2B[C11])</f>
        <v>23</v>
      </c>
      <c r="T45">
        <f t="shared" si="11"/>
        <v>0</v>
      </c>
    </row>
    <row r="46" spans="8:20" x14ac:dyDescent="0.25">
      <c r="H46" t="str">
        <f t="shared" si="8"/>
        <v>[3.5, 4)</v>
      </c>
      <c r="I46" s="1">
        <v>3.5</v>
      </c>
      <c r="J46">
        <f>COUNTIF(REF_2A[C3],"&lt;"&amp;TEXT(I47,"0.00"))</f>
        <v>1</v>
      </c>
      <c r="K46">
        <f>COUNTIF(REF_2A[C3],"&gt;="&amp;TEXT(I46,"0.00"))</f>
        <v>19</v>
      </c>
      <c r="L46">
        <f>COUNT(REF_2A[C3])</f>
        <v>20</v>
      </c>
      <c r="M46">
        <f t="shared" si="10"/>
        <v>0</v>
      </c>
      <c r="O46" t="str">
        <f t="shared" si="9"/>
        <v>[3.5, 4)</v>
      </c>
      <c r="P46" s="1">
        <v>3.5</v>
      </c>
      <c r="Q46">
        <f>COUNTIF(REF_2B[C11],"&lt;"&amp;TEXT(P47,"0.00"))</f>
        <v>1</v>
      </c>
      <c r="R46">
        <f>COUNTIF(REF_2B[C11],"&gt;="&amp;TEXT(P46,"0.00"))</f>
        <v>22</v>
      </c>
      <c r="S46">
        <f>COUNT(REF_2B[C11])</f>
        <v>23</v>
      </c>
      <c r="T46">
        <f t="shared" si="11"/>
        <v>0</v>
      </c>
    </row>
    <row r="47" spans="8:20" x14ac:dyDescent="0.25">
      <c r="H47" t="str">
        <f t="shared" si="8"/>
        <v>[4, 4.5)</v>
      </c>
      <c r="I47" s="1">
        <v>4</v>
      </c>
      <c r="J47">
        <f>COUNTIF(REF_2A[C3],"&lt;"&amp;TEXT(I48,"0.00"))</f>
        <v>3</v>
      </c>
      <c r="K47">
        <f>COUNTIF(REF_2A[C3],"&gt;="&amp;TEXT(I47,"0.00"))</f>
        <v>19</v>
      </c>
      <c r="L47">
        <f>COUNT(REF_2A[C3])</f>
        <v>20</v>
      </c>
      <c r="M47">
        <f t="shared" si="10"/>
        <v>2</v>
      </c>
      <c r="O47" t="str">
        <f t="shared" si="9"/>
        <v>[4, 4.5)</v>
      </c>
      <c r="P47" s="1">
        <v>4</v>
      </c>
      <c r="Q47">
        <f>COUNTIF(REF_2B[C11],"&lt;"&amp;TEXT(P48,"0.00"))</f>
        <v>3</v>
      </c>
      <c r="R47">
        <f>COUNTIF(REF_2B[C11],"&gt;="&amp;TEXT(P47,"0.00"))</f>
        <v>22</v>
      </c>
      <c r="S47">
        <f>COUNT(REF_2B[C11])</f>
        <v>23</v>
      </c>
      <c r="T47">
        <f t="shared" si="11"/>
        <v>2</v>
      </c>
    </row>
    <row r="48" spans="8:20" x14ac:dyDescent="0.25">
      <c r="H48" t="str">
        <f t="shared" si="8"/>
        <v>[4.5, 5)</v>
      </c>
      <c r="I48" s="1">
        <v>4.5</v>
      </c>
      <c r="J48">
        <f>COUNTIF(REF_2A[C3],"&lt;"&amp;TEXT(I49,"0.00"))</f>
        <v>3</v>
      </c>
      <c r="K48">
        <f>COUNTIF(REF_2A[C3],"&gt;="&amp;TEXT(I48,"0.00"))</f>
        <v>17</v>
      </c>
      <c r="L48">
        <f>COUNT(REF_2A[C3])</f>
        <v>20</v>
      </c>
      <c r="M48">
        <f t="shared" si="10"/>
        <v>0</v>
      </c>
      <c r="O48" t="str">
        <f t="shared" si="9"/>
        <v>[4.5, 5)</v>
      </c>
      <c r="P48" s="1">
        <v>4.5</v>
      </c>
      <c r="Q48">
        <f>COUNTIF(REF_2B[C11],"&lt;"&amp;TEXT(P49,"0.00"))</f>
        <v>3</v>
      </c>
      <c r="R48">
        <f>COUNTIF(REF_2B[C11],"&gt;="&amp;TEXT(P48,"0.00"))</f>
        <v>20</v>
      </c>
      <c r="S48">
        <f>COUNT(REF_2B[C11])</f>
        <v>23</v>
      </c>
      <c r="T48">
        <f t="shared" si="11"/>
        <v>0</v>
      </c>
    </row>
    <row r="49" spans="8:20" x14ac:dyDescent="0.25">
      <c r="H49" t="str">
        <f t="shared" si="8"/>
        <v>[5, 5.5)</v>
      </c>
      <c r="I49" s="1">
        <v>5</v>
      </c>
      <c r="J49">
        <f>COUNTIF(REF_2A[C3],"&lt;"&amp;TEXT(I50,"0.00"))</f>
        <v>6</v>
      </c>
      <c r="K49">
        <f>COUNTIF(REF_2A[C3],"&gt;="&amp;TEXT(I49,"0.00"))</f>
        <v>17</v>
      </c>
      <c r="L49">
        <f>COUNT(REF_2A[C3])</f>
        <v>20</v>
      </c>
      <c r="M49">
        <f t="shared" si="10"/>
        <v>3</v>
      </c>
      <c r="O49" t="str">
        <f t="shared" si="9"/>
        <v>[5, 5.5)</v>
      </c>
      <c r="P49" s="1">
        <v>5</v>
      </c>
      <c r="Q49">
        <f>COUNTIF(REF_2B[C11],"&lt;"&amp;TEXT(P50,"0.00"))</f>
        <v>7</v>
      </c>
      <c r="R49">
        <f>COUNTIF(REF_2B[C11],"&gt;="&amp;TEXT(P49,"0.00"))</f>
        <v>20</v>
      </c>
      <c r="S49">
        <f>COUNT(REF_2B[C11])</f>
        <v>23</v>
      </c>
      <c r="T49">
        <f t="shared" si="11"/>
        <v>4</v>
      </c>
    </row>
    <row r="50" spans="8:20" x14ac:dyDescent="0.25">
      <c r="H50" t="str">
        <f t="shared" si="8"/>
        <v>[5.5, 6)</v>
      </c>
      <c r="I50" s="1">
        <v>5.5</v>
      </c>
      <c r="J50">
        <f>COUNTIF(REF_2A[C3],"&lt;"&amp;TEXT(I51,"0.00"))</f>
        <v>6</v>
      </c>
      <c r="K50">
        <f>COUNTIF(REF_2A[C3],"&gt;="&amp;TEXT(I50,"0.00"))</f>
        <v>14</v>
      </c>
      <c r="L50">
        <f>COUNT(REF_2A[C3])</f>
        <v>20</v>
      </c>
      <c r="M50">
        <f t="shared" si="10"/>
        <v>0</v>
      </c>
      <c r="O50" t="str">
        <f t="shared" si="9"/>
        <v>[5.5, 6)</v>
      </c>
      <c r="P50" s="1">
        <v>5.5</v>
      </c>
      <c r="Q50">
        <f>COUNTIF(REF_2B[C11],"&lt;"&amp;TEXT(P51,"0.00"))</f>
        <v>7</v>
      </c>
      <c r="R50">
        <f>COUNTIF(REF_2B[C11],"&gt;="&amp;TEXT(P50,"0.00"))</f>
        <v>16</v>
      </c>
      <c r="S50">
        <f>COUNT(REF_2B[C11])</f>
        <v>23</v>
      </c>
      <c r="T50">
        <f t="shared" si="11"/>
        <v>0</v>
      </c>
    </row>
    <row r="51" spans="8:20" x14ac:dyDescent="0.25">
      <c r="H51" t="str">
        <f t="shared" si="8"/>
        <v>[6, 6.5)</v>
      </c>
      <c r="I51" s="1">
        <v>6</v>
      </c>
      <c r="J51">
        <f>COUNTIF(REF_2A[C3],"&lt;"&amp;TEXT(I52,"0.00"))</f>
        <v>15</v>
      </c>
      <c r="K51">
        <f>COUNTIF(REF_2A[C3],"&gt;="&amp;TEXT(I51,"0.00"))</f>
        <v>14</v>
      </c>
      <c r="L51">
        <f>COUNT(REF_2A[C3])</f>
        <v>20</v>
      </c>
      <c r="M51">
        <f t="shared" si="10"/>
        <v>9</v>
      </c>
      <c r="O51" t="str">
        <f t="shared" si="9"/>
        <v>[6, 6.5)</v>
      </c>
      <c r="P51" s="1">
        <v>6</v>
      </c>
      <c r="Q51">
        <f>COUNTIF(REF_2B[C11],"&lt;"&amp;TEXT(P52,"0.00"))</f>
        <v>19</v>
      </c>
      <c r="R51">
        <f>COUNTIF(REF_2B[C11],"&gt;="&amp;TEXT(P51,"0.00"))</f>
        <v>16</v>
      </c>
      <c r="S51">
        <f>COUNT(REF_2B[C11])</f>
        <v>23</v>
      </c>
      <c r="T51">
        <f t="shared" si="11"/>
        <v>12</v>
      </c>
    </row>
    <row r="52" spans="8:20" x14ac:dyDescent="0.25">
      <c r="H52" t="str">
        <f t="shared" si="8"/>
        <v>[6.5, 7)</v>
      </c>
      <c r="I52" s="1">
        <v>6.5</v>
      </c>
      <c r="J52">
        <f>COUNTIF(REF_2A[C3],"&lt;"&amp;TEXT(I53,"0.00"))</f>
        <v>15</v>
      </c>
      <c r="K52">
        <f>COUNTIF(REF_2A[C3],"&gt;="&amp;TEXT(I52,"0.00"))</f>
        <v>5</v>
      </c>
      <c r="L52">
        <f>COUNT(REF_2A[C3])</f>
        <v>20</v>
      </c>
      <c r="M52">
        <f t="shared" si="10"/>
        <v>0</v>
      </c>
      <c r="O52" t="str">
        <f t="shared" si="9"/>
        <v>[6.5, 7)</v>
      </c>
      <c r="P52" s="1">
        <v>6.5</v>
      </c>
      <c r="Q52">
        <f>COUNTIF(REF_2B[C11],"&lt;"&amp;TEXT(P53,"0.00"))</f>
        <v>19</v>
      </c>
      <c r="R52">
        <f>COUNTIF(REF_2B[C11],"&gt;="&amp;TEXT(P52,"0.00"))</f>
        <v>4</v>
      </c>
      <c r="S52">
        <f>COUNT(REF_2B[C11])</f>
        <v>23</v>
      </c>
      <c r="T52">
        <f t="shared" si="11"/>
        <v>0</v>
      </c>
    </row>
    <row r="53" spans="8:20" x14ac:dyDescent="0.25">
      <c r="H53" t="str">
        <f t="shared" si="8"/>
        <v>[7, 7.5)</v>
      </c>
      <c r="I53" s="1">
        <v>7</v>
      </c>
      <c r="J53">
        <f>COUNTIF(REF_2A[C3],"&lt;"&amp;TEXT(I54,"0.00"))</f>
        <v>20</v>
      </c>
      <c r="K53">
        <f>COUNTIF(REF_2A[C3],"&gt;="&amp;TEXT(I53,"0.00"))</f>
        <v>5</v>
      </c>
      <c r="L53">
        <f>COUNT(REF_2A[C3])</f>
        <v>20</v>
      </c>
      <c r="M53">
        <f t="shared" si="10"/>
        <v>5</v>
      </c>
      <c r="O53" t="str">
        <f t="shared" si="9"/>
        <v>[7, 7.5)</v>
      </c>
      <c r="P53" s="1">
        <v>7</v>
      </c>
      <c r="Q53">
        <f>COUNTIF(REF_2B[C11],"&lt;"&amp;TEXT(P54,"0.00"))</f>
        <v>23</v>
      </c>
      <c r="R53">
        <f>COUNTIF(REF_2B[C11],"&gt;="&amp;TEXT(P53,"0.00"))</f>
        <v>4</v>
      </c>
      <c r="S53">
        <f>COUNT(REF_2B[C11])</f>
        <v>23</v>
      </c>
      <c r="T53">
        <f t="shared" si="11"/>
        <v>4</v>
      </c>
    </row>
    <row r="54" spans="8:20" x14ac:dyDescent="0.25">
      <c r="I54" s="1">
        <v>7.5</v>
      </c>
      <c r="P54" s="1">
        <v>7.5</v>
      </c>
    </row>
    <row r="57" spans="8:20" x14ac:dyDescent="0.25">
      <c r="H57" s="18" t="s">
        <v>103</v>
      </c>
      <c r="I57" s="18"/>
      <c r="O57" s="19" t="s">
        <v>104</v>
      </c>
      <c r="P57" s="19"/>
    </row>
    <row r="58" spans="8:20" x14ac:dyDescent="0.25">
      <c r="H58" t="s">
        <v>95</v>
      </c>
      <c r="I58" t="s">
        <v>96</v>
      </c>
      <c r="J58" t="s">
        <v>92</v>
      </c>
      <c r="K58" t="s">
        <v>93</v>
      </c>
      <c r="L58" t="s">
        <v>94</v>
      </c>
      <c r="M58" t="s">
        <v>97</v>
      </c>
      <c r="O58" t="s">
        <v>95</v>
      </c>
      <c r="P58" t="s">
        <v>96</v>
      </c>
      <c r="Q58" t="s">
        <v>92</v>
      </c>
      <c r="R58" t="s">
        <v>93</v>
      </c>
      <c r="S58" t="s">
        <v>94</v>
      </c>
      <c r="T58" t="s">
        <v>97</v>
      </c>
    </row>
    <row r="59" spans="8:20" x14ac:dyDescent="0.25">
      <c r="H59" t="str">
        <f t="shared" ref="H59:H72" si="12">"["&amp;I59&amp;", "&amp;I60&amp;")"</f>
        <v>[N, 1)</v>
      </c>
      <c r="I59" s="7" t="s">
        <v>98</v>
      </c>
      <c r="J59">
        <f>COUNTIF(REF_2A[C4],"&lt;"&amp;TEXT(I60,"0.00"))</f>
        <v>0</v>
      </c>
      <c r="K59">
        <f>COUNTIF(REF_2A[C4],"&gt;="&amp;TEXT(I59,"0.00"))</f>
        <v>4</v>
      </c>
      <c r="L59">
        <f>COUNT(REF_2A[C4])</f>
        <v>19</v>
      </c>
      <c r="M59" s="3">
        <f>'2ºA'!G29</f>
        <v>4</v>
      </c>
      <c r="O59" t="str">
        <f t="shared" ref="O59:O72" si="13">"["&amp;P59&amp;", "&amp;P60&amp;")"</f>
        <v>[N, 1)</v>
      </c>
      <c r="P59" s="7" t="s">
        <v>98</v>
      </c>
      <c r="Q59">
        <f>COUNTIF(REF_2B[C12],"&lt;"&amp;TEXT(P60,"0.00"))</f>
        <v>0</v>
      </c>
      <c r="R59">
        <f>COUNTIF(REF_2B[C12],"&gt;="&amp;TEXT(P59,"0.00"))</f>
        <v>7</v>
      </c>
      <c r="S59">
        <f>COUNT(REF_2B[C12])</f>
        <v>19</v>
      </c>
      <c r="T59" s="3">
        <f>'2ºB'!G32</f>
        <v>7</v>
      </c>
    </row>
    <row r="60" spans="8:20" x14ac:dyDescent="0.25">
      <c r="H60" t="str">
        <f t="shared" si="12"/>
        <v>[1, 1.5)</v>
      </c>
      <c r="I60" s="1">
        <v>1</v>
      </c>
      <c r="J60">
        <f>COUNTIF(REF_2A[C4],"&lt;"&amp;TEXT(I61,"0.00"))</f>
        <v>0</v>
      </c>
      <c r="K60">
        <f>COUNTIF(REF_2A[C4],"&gt;="&amp;TEXT(I60,"0.00"))</f>
        <v>19</v>
      </c>
      <c r="L60">
        <f>COUNT(REF_2A[C4])</f>
        <v>19</v>
      </c>
      <c r="M60">
        <f t="shared" ref="M60:M72" si="14">-(L60-K60-J60)</f>
        <v>0</v>
      </c>
      <c r="O60" t="str">
        <f t="shared" si="13"/>
        <v>[1, 1.5)</v>
      </c>
      <c r="P60" s="1">
        <v>1</v>
      </c>
      <c r="Q60">
        <f>COUNTIF(REF_2B[C12],"&lt;"&amp;TEXT(P61,"0.00"))</f>
        <v>0</v>
      </c>
      <c r="R60">
        <f>COUNTIF(REF_2B[C12],"&gt;="&amp;TEXT(P60,"0.00"))</f>
        <v>19</v>
      </c>
      <c r="S60">
        <f>COUNT(REF_2B[C12])</f>
        <v>19</v>
      </c>
      <c r="T60">
        <f t="shared" ref="T60:T72" si="15">-(S60-R60-Q60)</f>
        <v>0</v>
      </c>
    </row>
    <row r="61" spans="8:20" x14ac:dyDescent="0.25">
      <c r="H61" t="str">
        <f t="shared" si="12"/>
        <v>[1.5, 2)</v>
      </c>
      <c r="I61" s="1">
        <v>1.5</v>
      </c>
      <c r="J61">
        <f>COUNTIF(REF_2A[C4],"&lt;"&amp;TEXT(I62,"0.00"))</f>
        <v>0</v>
      </c>
      <c r="K61">
        <f>COUNTIF(REF_2A[C4],"&gt;="&amp;TEXT(I61,"0.00"))</f>
        <v>19</v>
      </c>
      <c r="L61">
        <f>COUNT(REF_2A[C4])</f>
        <v>19</v>
      </c>
      <c r="M61">
        <f t="shared" si="14"/>
        <v>0</v>
      </c>
      <c r="O61" t="str">
        <f t="shared" si="13"/>
        <v>[1.5, 2)</v>
      </c>
      <c r="P61" s="1">
        <v>1.5</v>
      </c>
      <c r="Q61">
        <f>COUNTIF(REF_2B[C12],"&lt;"&amp;TEXT(P62,"0.00"))</f>
        <v>0</v>
      </c>
      <c r="R61">
        <f>COUNTIF(REF_2B[C12],"&gt;="&amp;TEXT(P61,"0.00"))</f>
        <v>19</v>
      </c>
      <c r="S61">
        <f>COUNT(REF_2B[C12])</f>
        <v>19</v>
      </c>
      <c r="T61">
        <f t="shared" si="15"/>
        <v>0</v>
      </c>
    </row>
    <row r="62" spans="8:20" x14ac:dyDescent="0.25">
      <c r="H62" t="str">
        <f t="shared" si="12"/>
        <v>[2, 2.5)</v>
      </c>
      <c r="I62" s="1">
        <v>2</v>
      </c>
      <c r="J62">
        <f>COUNTIF(REF_2A[C4],"&lt;"&amp;TEXT(I63,"0.00"))</f>
        <v>1</v>
      </c>
      <c r="K62">
        <f>COUNTIF(REF_2A[C4],"&gt;="&amp;TEXT(I62,"0.00"))</f>
        <v>19</v>
      </c>
      <c r="L62">
        <f>COUNT(REF_2A[C4])</f>
        <v>19</v>
      </c>
      <c r="M62">
        <f t="shared" si="14"/>
        <v>1</v>
      </c>
      <c r="O62" t="str">
        <f t="shared" si="13"/>
        <v>[2, 2.5)</v>
      </c>
      <c r="P62" s="1">
        <v>2</v>
      </c>
      <c r="Q62">
        <f>COUNTIF(REF_2B[C12],"&lt;"&amp;TEXT(P63,"0.00"))</f>
        <v>0</v>
      </c>
      <c r="R62">
        <f>COUNTIF(REF_2B[C12],"&gt;="&amp;TEXT(P62,"0.00"))</f>
        <v>19</v>
      </c>
      <c r="S62">
        <f>COUNT(REF_2B[C12])</f>
        <v>19</v>
      </c>
      <c r="T62">
        <f t="shared" si="15"/>
        <v>0</v>
      </c>
    </row>
    <row r="63" spans="8:20" x14ac:dyDescent="0.25">
      <c r="H63" t="str">
        <f t="shared" si="12"/>
        <v>[2.5, 3)</v>
      </c>
      <c r="I63" s="1">
        <v>2.5</v>
      </c>
      <c r="J63">
        <f>COUNTIF(REF_2A[C4],"&lt;"&amp;TEXT(I64,"0.00"))</f>
        <v>1</v>
      </c>
      <c r="K63">
        <f>COUNTIF(REF_2A[C4],"&gt;="&amp;TEXT(I63,"0.00"))</f>
        <v>18</v>
      </c>
      <c r="L63">
        <f>COUNT(REF_2A[C4])</f>
        <v>19</v>
      </c>
      <c r="M63">
        <f t="shared" si="14"/>
        <v>0</v>
      </c>
      <c r="O63" t="str">
        <f t="shared" si="13"/>
        <v>[2.5, 3)</v>
      </c>
      <c r="P63" s="1">
        <v>2.5</v>
      </c>
      <c r="Q63">
        <f>COUNTIF(REF_2B[C12],"&lt;"&amp;TEXT(P64,"0.00"))</f>
        <v>0</v>
      </c>
      <c r="R63">
        <f>COUNTIF(REF_2B[C12],"&gt;="&amp;TEXT(P63,"0.00"))</f>
        <v>19</v>
      </c>
      <c r="S63">
        <f>COUNT(REF_2B[C12])</f>
        <v>19</v>
      </c>
      <c r="T63">
        <f t="shared" si="15"/>
        <v>0</v>
      </c>
    </row>
    <row r="64" spans="8:20" x14ac:dyDescent="0.25">
      <c r="H64" t="str">
        <f t="shared" si="12"/>
        <v>[3, 3.5)</v>
      </c>
      <c r="I64" s="1">
        <v>3</v>
      </c>
      <c r="J64">
        <f>COUNTIF(REF_2A[C4],"&lt;"&amp;TEXT(I65,"0.00"))</f>
        <v>1</v>
      </c>
      <c r="K64">
        <f>COUNTIF(REF_2A[C4],"&gt;="&amp;TEXT(I64,"0.00"))</f>
        <v>18</v>
      </c>
      <c r="L64">
        <f>COUNT(REF_2A[C4])</f>
        <v>19</v>
      </c>
      <c r="M64">
        <f t="shared" si="14"/>
        <v>0</v>
      </c>
      <c r="O64" t="str">
        <f t="shared" si="13"/>
        <v>[3, 3.5)</v>
      </c>
      <c r="P64" s="1">
        <v>3</v>
      </c>
      <c r="Q64">
        <f>COUNTIF(REF_2B[C12],"&lt;"&amp;TEXT(P65,"0.00"))</f>
        <v>0</v>
      </c>
      <c r="R64">
        <f>COUNTIF(REF_2B[C12],"&gt;="&amp;TEXT(P64,"0.00"))</f>
        <v>19</v>
      </c>
      <c r="S64">
        <f>COUNT(REF_2B[C12])</f>
        <v>19</v>
      </c>
      <c r="T64">
        <f t="shared" si="15"/>
        <v>0</v>
      </c>
    </row>
    <row r="65" spans="8:20" x14ac:dyDescent="0.25">
      <c r="H65" t="str">
        <f t="shared" si="12"/>
        <v>[3.5, 4)</v>
      </c>
      <c r="I65" s="1">
        <v>3.5</v>
      </c>
      <c r="J65">
        <f>COUNTIF(REF_2A[C4],"&lt;"&amp;TEXT(I66,"0.00"))</f>
        <v>1</v>
      </c>
      <c r="K65">
        <f>COUNTIF(REF_2A[C4],"&gt;="&amp;TEXT(I65,"0.00"))</f>
        <v>18</v>
      </c>
      <c r="L65">
        <f>COUNT(REF_2A[C4])</f>
        <v>19</v>
      </c>
      <c r="M65">
        <f t="shared" si="14"/>
        <v>0</v>
      </c>
      <c r="O65" t="str">
        <f t="shared" si="13"/>
        <v>[3.5, 4)</v>
      </c>
      <c r="P65" s="1">
        <v>3.5</v>
      </c>
      <c r="Q65">
        <f>COUNTIF(REF_2B[C12],"&lt;"&amp;TEXT(P66,"0.00"))</f>
        <v>0</v>
      </c>
      <c r="R65">
        <f>COUNTIF(REF_2B[C12],"&gt;="&amp;TEXT(P65,"0.00"))</f>
        <v>19</v>
      </c>
      <c r="S65">
        <f>COUNT(REF_2B[C12])</f>
        <v>19</v>
      </c>
      <c r="T65">
        <f t="shared" si="15"/>
        <v>0</v>
      </c>
    </row>
    <row r="66" spans="8:20" x14ac:dyDescent="0.25">
      <c r="H66" t="str">
        <f t="shared" si="12"/>
        <v>[4, 4.5)</v>
      </c>
      <c r="I66" s="1">
        <v>4</v>
      </c>
      <c r="J66">
        <f>COUNTIF(REF_2A[C4],"&lt;"&amp;TEXT(I67,"0.00"))</f>
        <v>5</v>
      </c>
      <c r="K66">
        <f>COUNTIF(REF_2A[C4],"&gt;="&amp;TEXT(I66,"0.00"))</f>
        <v>18</v>
      </c>
      <c r="L66">
        <f>COUNT(REF_2A[C4])</f>
        <v>19</v>
      </c>
      <c r="M66">
        <f t="shared" si="14"/>
        <v>4</v>
      </c>
      <c r="O66" t="str">
        <f t="shared" si="13"/>
        <v>[4, 4.5)</v>
      </c>
      <c r="P66" s="1">
        <v>4</v>
      </c>
      <c r="Q66">
        <f>COUNTIF(REF_2B[C12],"&lt;"&amp;TEXT(P67,"0.00"))</f>
        <v>1</v>
      </c>
      <c r="R66">
        <f>COUNTIF(REF_2B[C12],"&gt;="&amp;TEXT(P66,"0.00"))</f>
        <v>19</v>
      </c>
      <c r="S66">
        <f>COUNT(REF_2B[C12])</f>
        <v>19</v>
      </c>
      <c r="T66">
        <f t="shared" si="15"/>
        <v>1</v>
      </c>
    </row>
    <row r="67" spans="8:20" x14ac:dyDescent="0.25">
      <c r="H67" t="str">
        <f t="shared" si="12"/>
        <v>[4.5, 5)</v>
      </c>
      <c r="I67" s="1">
        <v>4.5</v>
      </c>
      <c r="J67">
        <f>COUNTIF(REF_2A[C4],"&lt;"&amp;TEXT(I68,"0.00"))</f>
        <v>5</v>
      </c>
      <c r="K67">
        <f>COUNTIF(REF_2A[C4],"&gt;="&amp;TEXT(I67,"0.00"))</f>
        <v>14</v>
      </c>
      <c r="L67">
        <f>COUNT(REF_2A[C4])</f>
        <v>19</v>
      </c>
      <c r="M67">
        <f t="shared" si="14"/>
        <v>0</v>
      </c>
      <c r="O67" t="str">
        <f t="shared" si="13"/>
        <v>[4.5, 5)</v>
      </c>
      <c r="P67" s="1">
        <v>4.5</v>
      </c>
      <c r="Q67">
        <f>COUNTIF(REF_2B[C12],"&lt;"&amp;TEXT(P68,"0.00"))</f>
        <v>1</v>
      </c>
      <c r="R67">
        <f>COUNTIF(REF_2B[C12],"&gt;="&amp;TEXT(P67,"0.00"))</f>
        <v>18</v>
      </c>
      <c r="S67">
        <f>COUNT(REF_2B[C12])</f>
        <v>19</v>
      </c>
      <c r="T67">
        <f t="shared" si="15"/>
        <v>0</v>
      </c>
    </row>
    <row r="68" spans="8:20" x14ac:dyDescent="0.25">
      <c r="H68" t="str">
        <f t="shared" si="12"/>
        <v>[5, 5.5)</v>
      </c>
      <c r="I68" s="1">
        <v>5</v>
      </c>
      <c r="J68">
        <f>COUNTIF(REF_2A[C4],"&lt;"&amp;TEXT(I69,"0.00"))</f>
        <v>9</v>
      </c>
      <c r="K68">
        <f>COUNTIF(REF_2A[C4],"&gt;="&amp;TEXT(I68,"0.00"))</f>
        <v>14</v>
      </c>
      <c r="L68">
        <f>COUNT(REF_2A[C4])</f>
        <v>19</v>
      </c>
      <c r="M68">
        <f t="shared" si="14"/>
        <v>4</v>
      </c>
      <c r="O68" t="str">
        <f t="shared" si="13"/>
        <v>[5, 5.5)</v>
      </c>
      <c r="P68" s="1">
        <v>5</v>
      </c>
      <c r="Q68">
        <f>COUNTIF(REF_2B[C12],"&lt;"&amp;TEXT(P69,"0.00"))</f>
        <v>5</v>
      </c>
      <c r="R68">
        <f>COUNTIF(REF_2B[C12],"&gt;="&amp;TEXT(P68,"0.00"))</f>
        <v>18</v>
      </c>
      <c r="S68">
        <f>COUNT(REF_2B[C12])</f>
        <v>19</v>
      </c>
      <c r="T68">
        <f t="shared" si="15"/>
        <v>4</v>
      </c>
    </row>
    <row r="69" spans="8:20" x14ac:dyDescent="0.25">
      <c r="H69" t="str">
        <f t="shared" si="12"/>
        <v>[5.5, 6)</v>
      </c>
      <c r="I69" s="1">
        <v>5.5</v>
      </c>
      <c r="J69">
        <f>COUNTIF(REF_2A[C4],"&lt;"&amp;TEXT(I70,"0.00"))</f>
        <v>9</v>
      </c>
      <c r="K69">
        <f>COUNTIF(REF_2A[C4],"&gt;="&amp;TEXT(I69,"0.00"))</f>
        <v>10</v>
      </c>
      <c r="L69">
        <f>COUNT(REF_2A[C4])</f>
        <v>19</v>
      </c>
      <c r="M69">
        <f t="shared" si="14"/>
        <v>0</v>
      </c>
      <c r="O69" t="str">
        <f t="shared" si="13"/>
        <v>[5.5, 6)</v>
      </c>
      <c r="P69" s="1">
        <v>5.5</v>
      </c>
      <c r="Q69">
        <f>COUNTIF(REF_2B[C12],"&lt;"&amp;TEXT(P70,"0.00"))</f>
        <v>5</v>
      </c>
      <c r="R69">
        <f>COUNTIF(REF_2B[C12],"&gt;="&amp;TEXT(P69,"0.00"))</f>
        <v>14</v>
      </c>
      <c r="S69">
        <f>COUNT(REF_2B[C12])</f>
        <v>19</v>
      </c>
      <c r="T69">
        <f t="shared" si="15"/>
        <v>0</v>
      </c>
    </row>
    <row r="70" spans="8:20" x14ac:dyDescent="0.25">
      <c r="H70" t="str">
        <f t="shared" si="12"/>
        <v>[6, 6.5)</v>
      </c>
      <c r="I70" s="1">
        <v>6</v>
      </c>
      <c r="J70">
        <f>COUNTIF(REF_2A[C4],"&lt;"&amp;TEXT(I71,"0.00"))</f>
        <v>13</v>
      </c>
      <c r="K70">
        <f>COUNTIF(REF_2A[C4],"&gt;="&amp;TEXT(I70,"0.00"))</f>
        <v>10</v>
      </c>
      <c r="L70">
        <f>COUNT(REF_2A[C4])</f>
        <v>19</v>
      </c>
      <c r="M70">
        <f t="shared" si="14"/>
        <v>4</v>
      </c>
      <c r="O70" t="str">
        <f t="shared" si="13"/>
        <v>[6, 6.5)</v>
      </c>
      <c r="P70" s="1">
        <v>6</v>
      </c>
      <c r="Q70">
        <f>COUNTIF(REF_2B[C12],"&lt;"&amp;TEXT(P71,"0.00"))</f>
        <v>14</v>
      </c>
      <c r="R70">
        <f>COUNTIF(REF_2B[C12],"&gt;="&amp;TEXT(P70,"0.00"))</f>
        <v>14</v>
      </c>
      <c r="S70">
        <f>COUNT(REF_2B[C12])</f>
        <v>19</v>
      </c>
      <c r="T70">
        <f t="shared" si="15"/>
        <v>9</v>
      </c>
    </row>
    <row r="71" spans="8:20" x14ac:dyDescent="0.25">
      <c r="H71" t="str">
        <f t="shared" si="12"/>
        <v>[6.5, 7)</v>
      </c>
      <c r="I71" s="1">
        <v>6.5</v>
      </c>
      <c r="J71">
        <f>COUNTIF(REF_2A[C4],"&lt;"&amp;TEXT(I72,"0.00"))</f>
        <v>13</v>
      </c>
      <c r="K71">
        <f>COUNTIF(REF_2A[C4],"&gt;="&amp;TEXT(I71,"0.00"))</f>
        <v>6</v>
      </c>
      <c r="L71">
        <f>COUNT(REF_2A[C4])</f>
        <v>19</v>
      </c>
      <c r="M71">
        <f t="shared" si="14"/>
        <v>0</v>
      </c>
      <c r="O71" t="str">
        <f t="shared" si="13"/>
        <v>[6.5, 7)</v>
      </c>
      <c r="P71" s="1">
        <v>6.5</v>
      </c>
      <c r="Q71">
        <f>COUNTIF(REF_2B[C12],"&lt;"&amp;TEXT(P72,"0.00"))</f>
        <v>14</v>
      </c>
      <c r="R71">
        <f>COUNTIF(REF_2B[C12],"&gt;="&amp;TEXT(P71,"0.00"))</f>
        <v>5</v>
      </c>
      <c r="S71">
        <f>COUNT(REF_2B[C12])</f>
        <v>19</v>
      </c>
      <c r="T71">
        <f t="shared" si="15"/>
        <v>0</v>
      </c>
    </row>
    <row r="72" spans="8:20" x14ac:dyDescent="0.25">
      <c r="H72" t="str">
        <f t="shared" si="12"/>
        <v>[7, 7.5)</v>
      </c>
      <c r="I72" s="1">
        <v>7</v>
      </c>
      <c r="J72">
        <f>COUNTIF(REF_2A[C4],"&lt;"&amp;TEXT(I73,"0.00"))</f>
        <v>19</v>
      </c>
      <c r="K72">
        <f>COUNTIF(REF_2A[C4],"&gt;="&amp;TEXT(I72,"0.00"))</f>
        <v>6</v>
      </c>
      <c r="L72">
        <f>COUNT(REF_2A[C4])</f>
        <v>19</v>
      </c>
      <c r="M72">
        <f t="shared" si="14"/>
        <v>6</v>
      </c>
      <c r="O72" t="str">
        <f t="shared" si="13"/>
        <v>[7, 7.5)</v>
      </c>
      <c r="P72" s="1">
        <v>7</v>
      </c>
      <c r="Q72">
        <f>COUNTIF(REF_2B[C12],"&lt;"&amp;TEXT(P73,"0.00"))</f>
        <v>19</v>
      </c>
      <c r="R72">
        <f>COUNTIF(REF_2B[C12],"&gt;="&amp;TEXT(P72,"0.00"))</f>
        <v>5</v>
      </c>
      <c r="S72">
        <f>COUNT(REF_2B[C12])</f>
        <v>19</v>
      </c>
      <c r="T72">
        <f t="shared" si="15"/>
        <v>5</v>
      </c>
    </row>
    <row r="73" spans="8:20" x14ac:dyDescent="0.25">
      <c r="I73" s="1">
        <v>7.5</v>
      </c>
      <c r="P73" s="1">
        <v>7.5</v>
      </c>
    </row>
    <row r="76" spans="8:20" x14ac:dyDescent="0.25">
      <c r="H76" s="18" t="s">
        <v>103</v>
      </c>
      <c r="I76" s="18"/>
      <c r="O76" s="19" t="s">
        <v>104</v>
      </c>
      <c r="P76" s="19"/>
    </row>
    <row r="77" spans="8:20" x14ac:dyDescent="0.25">
      <c r="H77" t="s">
        <v>95</v>
      </c>
      <c r="I77" t="s">
        <v>96</v>
      </c>
      <c r="J77" t="s">
        <v>92</v>
      </c>
      <c r="K77" t="s">
        <v>93</v>
      </c>
      <c r="L77" t="s">
        <v>94</v>
      </c>
      <c r="M77" t="s">
        <v>97</v>
      </c>
      <c r="O77" t="s">
        <v>95</v>
      </c>
      <c r="P77" t="s">
        <v>96</v>
      </c>
      <c r="Q77" t="s">
        <v>92</v>
      </c>
      <c r="R77" t="s">
        <v>93</v>
      </c>
      <c r="S77" t="s">
        <v>94</v>
      </c>
      <c r="T77" t="s">
        <v>97</v>
      </c>
    </row>
    <row r="78" spans="8:20" x14ac:dyDescent="0.25">
      <c r="H78" t="str">
        <f t="shared" ref="H78:H91" si="16">"["&amp;I78&amp;", "&amp;I79&amp;")"</f>
        <v>[N, 1)</v>
      </c>
      <c r="I78" s="7" t="s">
        <v>98</v>
      </c>
      <c r="J78">
        <f>COUNTIF(REF_2A[EX],"&lt;"&amp;TEXT(I79,"0.00"))</f>
        <v>0</v>
      </c>
      <c r="K78">
        <f>COUNTIF(REF_2A[EX],"&gt;="&amp;TEXT(I78,"0.00"))</f>
        <v>1</v>
      </c>
      <c r="L78">
        <f>COUNT(REF_2A[EX])</f>
        <v>22</v>
      </c>
      <c r="M78" s="3">
        <f>'2ºA'!H29</f>
        <v>1</v>
      </c>
      <c r="O78" t="str">
        <f t="shared" ref="O78:O91" si="17">"["&amp;P78&amp;", "&amp;P79&amp;")"</f>
        <v>[N, 1)</v>
      </c>
      <c r="P78" s="7" t="s">
        <v>98</v>
      </c>
      <c r="Q78">
        <f>COUNTIF(REF_2B[TG],"&lt;"&amp;TEXT(P79,"0.00"))</f>
        <v>0</v>
      </c>
      <c r="R78">
        <f>COUNTIF(REF_2B[TG],"&gt;="&amp;TEXT(P78,"0.00"))</f>
        <v>2</v>
      </c>
      <c r="S78">
        <f>COUNT(REF_2B[TG])</f>
        <v>24</v>
      </c>
      <c r="T78" s="3">
        <f>'2ºB'!H32</f>
        <v>2</v>
      </c>
    </row>
    <row r="79" spans="8:20" x14ac:dyDescent="0.25">
      <c r="H79" t="str">
        <f t="shared" si="16"/>
        <v>[1, 1.5)</v>
      </c>
      <c r="I79" s="1">
        <v>1</v>
      </c>
      <c r="J79">
        <f>COUNTIF(REF_2A[EX],"&lt;"&amp;TEXT(I80,"0.00"))</f>
        <v>0</v>
      </c>
      <c r="K79">
        <f>COUNTIF(REF_2A[EX],"&gt;="&amp;TEXT(I79,"0.00"))</f>
        <v>22</v>
      </c>
      <c r="L79">
        <f>COUNT(REF_2A[EX])</f>
        <v>22</v>
      </c>
      <c r="M79">
        <f t="shared" ref="M79:M91" si="18">-(L79-K79-J79)</f>
        <v>0</v>
      </c>
      <c r="O79" t="str">
        <f t="shared" si="17"/>
        <v>[1, 1.5)</v>
      </c>
      <c r="P79" s="1">
        <v>1</v>
      </c>
      <c r="Q79">
        <f>COUNTIF(REF_2B[TG],"&lt;"&amp;TEXT(P80,"0.00"))</f>
        <v>0</v>
      </c>
      <c r="R79">
        <f>COUNTIF(REF_2B[TG],"&gt;="&amp;TEXT(P79,"0.00"))</f>
        <v>24</v>
      </c>
      <c r="S79">
        <f>COUNT(REF_2B[TG])</f>
        <v>24</v>
      </c>
      <c r="T79">
        <f t="shared" ref="T79:T91" si="19">-(S79-R79-Q79)</f>
        <v>0</v>
      </c>
    </row>
    <row r="80" spans="8:20" x14ac:dyDescent="0.25">
      <c r="H80" t="str">
        <f t="shared" si="16"/>
        <v>[1.5, 2)</v>
      </c>
      <c r="I80" s="1">
        <v>1.5</v>
      </c>
      <c r="J80">
        <f>COUNTIF(REF_2A[EX],"&lt;"&amp;TEXT(I81,"0.00"))</f>
        <v>0</v>
      </c>
      <c r="K80">
        <f>COUNTIF(REF_2A[EX],"&gt;="&amp;TEXT(I80,"0.00"))</f>
        <v>22</v>
      </c>
      <c r="L80">
        <f>COUNT(REF_2A[EX])</f>
        <v>22</v>
      </c>
      <c r="M80">
        <f t="shared" si="18"/>
        <v>0</v>
      </c>
      <c r="O80" t="str">
        <f t="shared" si="17"/>
        <v>[1.5, 2)</v>
      </c>
      <c r="P80" s="1">
        <v>1.5</v>
      </c>
      <c r="Q80">
        <f>COUNTIF(REF_2B[TG],"&lt;"&amp;TEXT(P81,"0.00"))</f>
        <v>0</v>
      </c>
      <c r="R80">
        <f>COUNTIF(REF_2B[TG],"&gt;="&amp;TEXT(P80,"0.00"))</f>
        <v>24</v>
      </c>
      <c r="S80">
        <f>COUNT(REF_2B[TG])</f>
        <v>24</v>
      </c>
      <c r="T80">
        <f t="shared" si="19"/>
        <v>0</v>
      </c>
    </row>
    <row r="81" spans="8:20" x14ac:dyDescent="0.25">
      <c r="H81" t="str">
        <f t="shared" si="16"/>
        <v>[2, 2.5)</v>
      </c>
      <c r="I81" s="1">
        <v>2</v>
      </c>
      <c r="J81">
        <f>COUNTIF(REF_2A[EX],"&lt;"&amp;TEXT(I82,"0.00"))</f>
        <v>0</v>
      </c>
      <c r="K81">
        <f>COUNTIF(REF_2A[EX],"&gt;="&amp;TEXT(I81,"0.00"))</f>
        <v>22</v>
      </c>
      <c r="L81">
        <f>COUNT(REF_2A[EX])</f>
        <v>22</v>
      </c>
      <c r="M81">
        <f t="shared" si="18"/>
        <v>0</v>
      </c>
      <c r="O81" t="str">
        <f t="shared" si="17"/>
        <v>[2, 2.5)</v>
      </c>
      <c r="P81" s="1">
        <v>2</v>
      </c>
      <c r="Q81">
        <f>COUNTIF(REF_2B[TG],"&lt;"&amp;TEXT(P82,"0.00"))</f>
        <v>0</v>
      </c>
      <c r="R81">
        <f>COUNTIF(REF_2B[TG],"&gt;="&amp;TEXT(P81,"0.00"))</f>
        <v>24</v>
      </c>
      <c r="S81">
        <f>COUNT(REF_2B[TG])</f>
        <v>24</v>
      </c>
      <c r="T81">
        <f t="shared" si="19"/>
        <v>0</v>
      </c>
    </row>
    <row r="82" spans="8:20" x14ac:dyDescent="0.25">
      <c r="H82" t="str">
        <f t="shared" si="16"/>
        <v>[2.5, 3)</v>
      </c>
      <c r="I82" s="1">
        <v>2.5</v>
      </c>
      <c r="J82">
        <f>COUNTIF(REF_2A[EX],"&lt;"&amp;TEXT(I83,"0.00"))</f>
        <v>0</v>
      </c>
      <c r="K82">
        <f>COUNTIF(REF_2A[EX],"&gt;="&amp;TEXT(I82,"0.00"))</f>
        <v>22</v>
      </c>
      <c r="L82">
        <f>COUNT(REF_2A[EX])</f>
        <v>22</v>
      </c>
      <c r="M82">
        <f t="shared" si="18"/>
        <v>0</v>
      </c>
      <c r="O82" t="str">
        <f t="shared" si="17"/>
        <v>[2.5, 3)</v>
      </c>
      <c r="P82" s="1">
        <v>2.5</v>
      </c>
      <c r="Q82">
        <f>COUNTIF(REF_2B[TG],"&lt;"&amp;TEXT(P83,"0.00"))</f>
        <v>2</v>
      </c>
      <c r="R82">
        <f>COUNTIF(REF_2B[TG],"&gt;="&amp;TEXT(P82,"0.00"))</f>
        <v>24</v>
      </c>
      <c r="S82">
        <f>COUNT(REF_2B[TG])</f>
        <v>24</v>
      </c>
      <c r="T82">
        <f t="shared" si="19"/>
        <v>2</v>
      </c>
    </row>
    <row r="83" spans="8:20" x14ac:dyDescent="0.25">
      <c r="H83" t="str">
        <f t="shared" si="16"/>
        <v>[3, 3.5)</v>
      </c>
      <c r="I83" s="1">
        <v>3</v>
      </c>
      <c r="J83">
        <f>COUNTIF(REF_2A[EX],"&lt;"&amp;TEXT(I84,"0.00"))</f>
        <v>1</v>
      </c>
      <c r="K83">
        <f>COUNTIF(REF_2A[EX],"&gt;="&amp;TEXT(I83,"0.00"))</f>
        <v>22</v>
      </c>
      <c r="L83">
        <f>COUNT(REF_2A[EX])</f>
        <v>22</v>
      </c>
      <c r="M83">
        <f t="shared" si="18"/>
        <v>1</v>
      </c>
      <c r="O83" t="str">
        <f t="shared" si="17"/>
        <v>[3, 3.5)</v>
      </c>
      <c r="P83" s="1">
        <v>3</v>
      </c>
      <c r="Q83">
        <f>COUNTIF(REF_2B[TG],"&lt;"&amp;TEXT(P84,"0.00"))</f>
        <v>2</v>
      </c>
      <c r="R83">
        <f>COUNTIF(REF_2B[TG],"&gt;="&amp;TEXT(P83,"0.00"))</f>
        <v>22</v>
      </c>
      <c r="S83">
        <f>COUNT(REF_2B[TG])</f>
        <v>24</v>
      </c>
      <c r="T83">
        <f t="shared" si="19"/>
        <v>0</v>
      </c>
    </row>
    <row r="84" spans="8:20" x14ac:dyDescent="0.25">
      <c r="H84" t="str">
        <f t="shared" si="16"/>
        <v>[3.5, 4)</v>
      </c>
      <c r="I84" s="1">
        <v>3.5</v>
      </c>
      <c r="J84">
        <f>COUNTIF(REF_2A[EX],"&lt;"&amp;TEXT(I85,"0.00"))</f>
        <v>5</v>
      </c>
      <c r="K84">
        <f>COUNTIF(REF_2A[EX],"&gt;="&amp;TEXT(I84,"0.00"))</f>
        <v>21</v>
      </c>
      <c r="L84">
        <f>COUNT(REF_2A[EX])</f>
        <v>22</v>
      </c>
      <c r="M84">
        <f t="shared" si="18"/>
        <v>4</v>
      </c>
      <c r="O84" t="str">
        <f t="shared" si="17"/>
        <v>[3.5, 4)</v>
      </c>
      <c r="P84" s="1">
        <v>3.5</v>
      </c>
      <c r="Q84">
        <f>COUNTIF(REF_2B[TG],"&lt;"&amp;TEXT(P85,"0.00"))</f>
        <v>3</v>
      </c>
      <c r="R84">
        <f>COUNTIF(REF_2B[TG],"&gt;="&amp;TEXT(P84,"0.00"))</f>
        <v>22</v>
      </c>
      <c r="S84">
        <f>COUNT(REF_2B[TG])</f>
        <v>24</v>
      </c>
      <c r="T84">
        <f t="shared" si="19"/>
        <v>1</v>
      </c>
    </row>
    <row r="85" spans="8:20" x14ac:dyDescent="0.25">
      <c r="H85" t="str">
        <f t="shared" si="16"/>
        <v>[4, 4.5)</v>
      </c>
      <c r="I85" s="1">
        <v>4</v>
      </c>
      <c r="J85">
        <f>COUNTIF(REF_2A[EX],"&lt;"&amp;TEXT(I86,"0.00"))</f>
        <v>6</v>
      </c>
      <c r="K85">
        <f>COUNTIF(REF_2A[EX],"&gt;="&amp;TEXT(I85,"0.00"))</f>
        <v>17</v>
      </c>
      <c r="L85">
        <f>COUNT(REF_2A[EX])</f>
        <v>22</v>
      </c>
      <c r="M85">
        <f t="shared" si="18"/>
        <v>1</v>
      </c>
      <c r="O85" t="str">
        <f t="shared" si="17"/>
        <v>[4, 4.5)</v>
      </c>
      <c r="P85" s="1">
        <v>4</v>
      </c>
      <c r="Q85">
        <f>COUNTIF(REF_2B[TG],"&lt;"&amp;TEXT(P86,"0.00"))</f>
        <v>7</v>
      </c>
      <c r="R85">
        <f>COUNTIF(REF_2B[TG],"&gt;="&amp;TEXT(P85,"0.00"))</f>
        <v>21</v>
      </c>
      <c r="S85">
        <f>COUNT(REF_2B[TG])</f>
        <v>24</v>
      </c>
      <c r="T85">
        <f t="shared" si="19"/>
        <v>4</v>
      </c>
    </row>
    <row r="86" spans="8:20" x14ac:dyDescent="0.25">
      <c r="H86" t="str">
        <f t="shared" si="16"/>
        <v>[4.5, 5)</v>
      </c>
      <c r="I86" s="1">
        <v>4.5</v>
      </c>
      <c r="J86">
        <f>COUNTIF(REF_2A[EX],"&lt;"&amp;TEXT(I87,"0.00"))</f>
        <v>14</v>
      </c>
      <c r="K86">
        <f>COUNTIF(REF_2A[EX],"&gt;="&amp;TEXT(I86,"0.00"))</f>
        <v>16</v>
      </c>
      <c r="L86">
        <f>COUNT(REF_2A[EX])</f>
        <v>22</v>
      </c>
      <c r="M86">
        <f t="shared" si="18"/>
        <v>8</v>
      </c>
      <c r="O86" t="str">
        <f t="shared" si="17"/>
        <v>[4.5, 5)</v>
      </c>
      <c r="P86" s="1">
        <v>4.5</v>
      </c>
      <c r="Q86">
        <f>COUNTIF(REF_2B[TG],"&lt;"&amp;TEXT(P87,"0.00"))</f>
        <v>10</v>
      </c>
      <c r="R86">
        <f>COUNTIF(REF_2B[TG],"&gt;="&amp;TEXT(P86,"0.00"))</f>
        <v>17</v>
      </c>
      <c r="S86">
        <f>COUNT(REF_2B[TG])</f>
        <v>24</v>
      </c>
      <c r="T86">
        <f t="shared" si="19"/>
        <v>3</v>
      </c>
    </row>
    <row r="87" spans="8:20" x14ac:dyDescent="0.25">
      <c r="H87" t="str">
        <f t="shared" si="16"/>
        <v>[5, 5.5)</v>
      </c>
      <c r="I87" s="1">
        <v>5</v>
      </c>
      <c r="J87">
        <f>COUNTIF(REF_2A[EX],"&lt;"&amp;TEXT(I88,"0.00"))</f>
        <v>22</v>
      </c>
      <c r="K87">
        <f>COUNTIF(REF_2A[EX],"&gt;="&amp;TEXT(I87,"0.00"))</f>
        <v>8</v>
      </c>
      <c r="L87">
        <f>COUNT(REF_2A[EX])</f>
        <v>22</v>
      </c>
      <c r="M87">
        <f t="shared" si="18"/>
        <v>8</v>
      </c>
      <c r="O87" t="str">
        <f t="shared" si="17"/>
        <v>[5, 5.5)</v>
      </c>
      <c r="P87" s="1">
        <v>5</v>
      </c>
      <c r="Q87">
        <f>COUNTIF(REF_2B[TG],"&lt;"&amp;TEXT(P88,"0.00"))</f>
        <v>19</v>
      </c>
      <c r="R87">
        <f>COUNTIF(REF_2B[TG],"&gt;="&amp;TEXT(P87,"0.00"))</f>
        <v>14</v>
      </c>
      <c r="S87">
        <f>COUNT(REF_2B[TG])</f>
        <v>24</v>
      </c>
      <c r="T87">
        <f t="shared" si="19"/>
        <v>9</v>
      </c>
    </row>
    <row r="88" spans="8:20" x14ac:dyDescent="0.25">
      <c r="H88" t="str">
        <f t="shared" si="16"/>
        <v>[5.5, 6)</v>
      </c>
      <c r="I88" s="1">
        <v>5.5</v>
      </c>
      <c r="J88">
        <f>COUNTIF(REF_2A[EX],"&lt;"&amp;TEXT(I89,"0.00"))</f>
        <v>22</v>
      </c>
      <c r="K88">
        <f>COUNTIF(REF_2A[EX],"&gt;="&amp;TEXT(I88,"0.00"))</f>
        <v>0</v>
      </c>
      <c r="L88">
        <f>COUNT(REF_2A[EX])</f>
        <v>22</v>
      </c>
      <c r="M88">
        <f t="shared" si="18"/>
        <v>0</v>
      </c>
      <c r="O88" t="str">
        <f t="shared" si="17"/>
        <v>[5.5, 6)</v>
      </c>
      <c r="P88" s="1">
        <v>5.5</v>
      </c>
      <c r="Q88">
        <f>COUNTIF(REF_2B[TG],"&lt;"&amp;TEXT(P89,"0.00"))</f>
        <v>22</v>
      </c>
      <c r="R88">
        <f>COUNTIF(REF_2B[TG],"&gt;="&amp;TEXT(P88,"0.00"))</f>
        <v>5</v>
      </c>
      <c r="S88">
        <f>COUNT(REF_2B[TG])</f>
        <v>24</v>
      </c>
      <c r="T88">
        <f t="shared" si="19"/>
        <v>3</v>
      </c>
    </row>
    <row r="89" spans="8:20" x14ac:dyDescent="0.25">
      <c r="H89" t="str">
        <f t="shared" si="16"/>
        <v>[6, 6.5)</v>
      </c>
      <c r="I89" s="1">
        <v>6</v>
      </c>
      <c r="J89">
        <f>COUNTIF(REF_2A[EX],"&lt;"&amp;TEXT(I90,"0.00"))</f>
        <v>22</v>
      </c>
      <c r="K89">
        <f>COUNTIF(REF_2A[EX],"&gt;="&amp;TEXT(I89,"0.00"))</f>
        <v>0</v>
      </c>
      <c r="L89">
        <f>COUNT(REF_2A[EX])</f>
        <v>22</v>
      </c>
      <c r="M89">
        <f t="shared" si="18"/>
        <v>0</v>
      </c>
      <c r="O89" t="str">
        <f t="shared" si="17"/>
        <v>[6, 6.5)</v>
      </c>
      <c r="P89" s="1">
        <v>6</v>
      </c>
      <c r="Q89">
        <f>COUNTIF(REF_2B[TG],"&lt;"&amp;TEXT(P90,"0.00"))</f>
        <v>24</v>
      </c>
      <c r="R89">
        <f>COUNTIF(REF_2B[TG],"&gt;="&amp;TEXT(P89,"0.00"))</f>
        <v>2</v>
      </c>
      <c r="S89">
        <f>COUNT(REF_2B[TG])</f>
        <v>24</v>
      </c>
      <c r="T89">
        <f t="shared" si="19"/>
        <v>2</v>
      </c>
    </row>
    <row r="90" spans="8:20" x14ac:dyDescent="0.25">
      <c r="H90" t="str">
        <f t="shared" si="16"/>
        <v>[6.5, 7)</v>
      </c>
      <c r="I90" s="1">
        <v>6.5</v>
      </c>
      <c r="J90">
        <f>COUNTIF(REF_2A[EX],"&lt;"&amp;TEXT(I91,"0.00"))</f>
        <v>22</v>
      </c>
      <c r="K90">
        <f>COUNTIF(REF_2A[EX],"&gt;="&amp;TEXT(I90,"0.00"))</f>
        <v>0</v>
      </c>
      <c r="L90">
        <f>COUNT(REF_2A[EX])</f>
        <v>22</v>
      </c>
      <c r="M90">
        <f t="shared" si="18"/>
        <v>0</v>
      </c>
      <c r="O90" t="str">
        <f t="shared" si="17"/>
        <v>[6.5, 7)</v>
      </c>
      <c r="P90" s="1">
        <v>6.5</v>
      </c>
      <c r="Q90">
        <f>COUNTIF(REF_2B[TG],"&lt;"&amp;TEXT(P91,"0.00"))</f>
        <v>24</v>
      </c>
      <c r="R90">
        <f>COUNTIF(REF_2B[TG],"&gt;="&amp;TEXT(P90,"0.00"))</f>
        <v>0</v>
      </c>
      <c r="S90">
        <f>COUNT(REF_2B[TG])</f>
        <v>24</v>
      </c>
      <c r="T90">
        <f t="shared" si="19"/>
        <v>0</v>
      </c>
    </row>
    <row r="91" spans="8:20" x14ac:dyDescent="0.25">
      <c r="H91" t="str">
        <f t="shared" si="16"/>
        <v>[7, 7.5)</v>
      </c>
      <c r="I91" s="1">
        <v>7</v>
      </c>
      <c r="J91">
        <f>COUNTIF(REF_2A[EX],"&lt;"&amp;TEXT(I92,"0.00"))</f>
        <v>22</v>
      </c>
      <c r="K91">
        <f>COUNTIF(REF_2A[EX],"&gt;="&amp;TEXT(I91,"0.00"))</f>
        <v>0</v>
      </c>
      <c r="L91">
        <f>COUNT(REF_2A[EX])</f>
        <v>22</v>
      </c>
      <c r="M91">
        <f t="shared" si="18"/>
        <v>0</v>
      </c>
      <c r="O91" t="str">
        <f t="shared" si="17"/>
        <v>[7, 7.5)</v>
      </c>
      <c r="P91" s="1">
        <v>7</v>
      </c>
      <c r="Q91">
        <f>COUNTIF(REF_2B[TG],"&lt;"&amp;TEXT(P92,"0.00"))</f>
        <v>24</v>
      </c>
      <c r="R91">
        <f>COUNTIF(REF_2B[TG],"&gt;="&amp;TEXT(P91,"0.00"))</f>
        <v>0</v>
      </c>
      <c r="S91">
        <f>COUNT(REF_2B[TG])</f>
        <v>24</v>
      </c>
      <c r="T91">
        <f t="shared" si="19"/>
        <v>0</v>
      </c>
    </row>
    <row r="92" spans="8:20" x14ac:dyDescent="0.25">
      <c r="I92" s="1">
        <v>7.5</v>
      </c>
      <c r="P92" s="1">
        <v>7.5</v>
      </c>
    </row>
  </sheetData>
  <mergeCells count="10">
    <mergeCell ref="H57:I57"/>
    <mergeCell ref="O57:P57"/>
    <mergeCell ref="H76:I76"/>
    <mergeCell ref="O76:P76"/>
    <mergeCell ref="H1:I1"/>
    <mergeCell ref="H19:I19"/>
    <mergeCell ref="O1:P1"/>
    <mergeCell ref="O19:P19"/>
    <mergeCell ref="H38:I38"/>
    <mergeCell ref="O38:P38"/>
  </mergeCells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M21" sqref="M21"/>
    </sheetView>
  </sheetViews>
  <sheetFormatPr defaultColWidth="11" defaultRowHeight="15.75" x14ac:dyDescent="0.25"/>
  <sheetData>
    <row r="1" spans="1:3" ht="21" x14ac:dyDescent="0.35">
      <c r="A1" s="12" t="s">
        <v>106</v>
      </c>
      <c r="B1" s="13"/>
      <c r="C1" s="11"/>
    </row>
    <row r="20" spans="1:3" ht="21" x14ac:dyDescent="0.35">
      <c r="A20" s="12" t="s">
        <v>107</v>
      </c>
      <c r="B20" s="13"/>
      <c r="C20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2ºA</vt:lpstr>
      <vt:lpstr>2ºB</vt:lpstr>
      <vt:lpstr>Histogramas</vt:lpstr>
      <vt:lpstr>Progreso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Mystogan</cp:lastModifiedBy>
  <dcterms:created xsi:type="dcterms:W3CDTF">2019-10-14T11:27:34Z</dcterms:created>
  <dcterms:modified xsi:type="dcterms:W3CDTF">2020-11-30T13:18:13Z</dcterms:modified>
</cp:coreProperties>
</file>