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waphit Chotsawad\Downloads\"/>
    </mc:Choice>
  </mc:AlternateContent>
  <xr:revisionPtr revIDLastSave="0" documentId="13_ncr:1_{DFE93EA1-4409-4E30-A88D-ECE6CB4B616C}" xr6:coauthVersionLast="47" xr6:coauthVersionMax="47" xr10:uidLastSave="{00000000-0000-0000-0000-000000000000}"/>
  <bookViews>
    <workbookView xWindow="24465" yWindow="2430" windowWidth="21600" windowHeight="11385" firstSheet="7" activeTab="10" xr2:uid="{00000000-000D-0000-FFFF-FFFF00000000}"/>
  </bookViews>
  <sheets>
    <sheet name="Norris" sheetId="14" r:id="rId1"/>
    <sheet name="MiniSystem" sheetId="5" r:id="rId2"/>
    <sheet name="AuditTime" sheetId="6" r:id="rId3"/>
    <sheet name="Softdrink" sheetId="4" r:id="rId4"/>
    <sheet name="Job" sheetId="7" r:id="rId5"/>
    <sheet name="BASalary" sheetId="8" r:id="rId6"/>
    <sheet name="Restaarant" sheetId="9" r:id="rId7"/>
    <sheet name="Disney" sheetId="13" r:id="rId8"/>
    <sheet name="CityTemp" sheetId="10" r:id="rId9"/>
    <sheet name="penalty" sheetId="11" r:id="rId10"/>
    <sheet name="Stereo" sheetId="12" r:id="rId11"/>
    <sheet name="Sheet2" sheetId="2" r:id="rId12"/>
    <sheet name="Sheet3" sheetId="3" r:id="rId13"/>
  </sheets>
  <definedNames>
    <definedName name="_xlchart.v1.0" hidden="1">Norris!$B$1</definedName>
    <definedName name="_xlchart.v1.1" hidden="1">Norris!$B$2:$B$201</definedName>
    <definedName name="_xlchart.v1.2" hidden="1">Norris!$B$1</definedName>
    <definedName name="_xlchart.v1.3" hidden="1">Norris!$B$2:$B$201</definedName>
    <definedName name="_xlchart.v1.4" hidden="1">AuditTime!$A$2:$A$21</definedName>
    <definedName name="Audit_Time">AuditTime!$A:$A</definedName>
    <definedName name="audTime">AuditTime!$A$2:$A$21</definedName>
    <definedName name="Brand_Purchased">Softdrink!$A:$A</definedName>
    <definedName name="Hours_Until_Burnout">Norris!$B:$B</definedName>
    <definedName name="Meal_Price">Restaarant!$C:$C</definedName>
    <definedName name="Observation">Norris!$A:$A</definedName>
    <definedName name="_xlnm.Print_Area" localSheetId="6">Restaarant!$A$1:$C$11</definedName>
    <definedName name="Quality_Rating">Restaarant!$B:$B</definedName>
    <definedName name="Restaurant">Restaarant!$A:$A</definedName>
  </definedNames>
  <calcPr calcId="191029"/>
  <pivotCaches>
    <pivotCache cacheId="0" r:id="rId14"/>
    <pivotCache cacheId="3" r:id="rId15"/>
    <pivotCache cacheId="7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2" l="1"/>
  <c r="D22" i="12"/>
  <c r="C19" i="12" l="1"/>
  <c r="C17" i="12"/>
  <c r="D19" i="12"/>
  <c r="D17" i="12"/>
  <c r="H30" i="6"/>
  <c r="H29" i="6"/>
  <c r="H28" i="6"/>
  <c r="H27" i="6"/>
  <c r="G27" i="6"/>
  <c r="G28" i="6"/>
  <c r="G29" i="6"/>
  <c r="G30" i="6"/>
  <c r="G26" i="6"/>
  <c r="I16" i="14"/>
  <c r="E18" i="14"/>
  <c r="E16" i="14"/>
  <c r="E17" i="14"/>
  <c r="E11" i="14"/>
  <c r="E13" i="14" s="1"/>
  <c r="E5" i="14"/>
  <c r="E4" i="14"/>
  <c r="E23" i="14"/>
  <c r="E22" i="14"/>
  <c r="I20" i="14"/>
  <c r="I19" i="14"/>
  <c r="I18" i="14"/>
  <c r="I17" i="14"/>
  <c r="E20" i="14"/>
  <c r="E19" i="14"/>
  <c r="E12" i="14"/>
  <c r="E14" i="14" s="1"/>
  <c r="E10" i="14"/>
  <c r="E9" i="14"/>
  <c r="E8" i="14"/>
  <c r="E7" i="14"/>
  <c r="E6" i="14"/>
  <c r="H13" i="6"/>
  <c r="H17" i="6"/>
  <c r="H16" i="6"/>
  <c r="H15" i="6"/>
  <c r="H14" i="6"/>
  <c r="D13" i="6"/>
  <c r="D17" i="6"/>
  <c r="D16" i="6"/>
  <c r="D18" i="6" s="1"/>
  <c r="D19" i="6" s="1"/>
  <c r="D15" i="6"/>
  <c r="D14" i="6"/>
  <c r="D9" i="6"/>
  <c r="D8" i="6"/>
  <c r="D10" i="6" s="1"/>
  <c r="D12" i="6" s="1"/>
  <c r="D7" i="6"/>
  <c r="D6" i="6"/>
  <c r="D5" i="6"/>
  <c r="D4" i="6"/>
  <c r="D3" i="6"/>
  <c r="D2" i="6"/>
  <c r="H26" i="6"/>
  <c r="F5" i="14"/>
  <c r="F4" i="14"/>
  <c r="F22" i="14"/>
  <c r="F18" i="14"/>
  <c r="F19" i="14"/>
  <c r="J18" i="14"/>
  <c r="F17" i="14"/>
  <c r="F23" i="14"/>
  <c r="J19" i="14"/>
  <c r="J17" i="14"/>
  <c r="J20" i="14"/>
  <c r="J16" i="14"/>
  <c r="H31" i="6" l="1"/>
  <c r="E15" i="14"/>
  <c r="E33" i="6"/>
  <c r="F9" i="14"/>
  <c r="I17" i="6"/>
  <c r="E8" i="6"/>
  <c r="F11" i="14"/>
  <c r="E19" i="6"/>
  <c r="E7" i="6"/>
  <c r="I14" i="6"/>
  <c r="F7" i="14"/>
  <c r="F10" i="14"/>
  <c r="E5" i="6"/>
  <c r="E10" i="6"/>
  <c r="E15" i="6"/>
  <c r="E17" i="6"/>
  <c r="E9" i="6"/>
  <c r="I13" i="6"/>
  <c r="F8" i="14"/>
  <c r="E14" i="6"/>
  <c r="I16" i="6"/>
  <c r="I15" i="6"/>
  <c r="F15" i="14"/>
  <c r="F12" i="14"/>
  <c r="E20" i="6"/>
  <c r="E18" i="6"/>
  <c r="E11" i="6"/>
  <c r="F14" i="14"/>
  <c r="F16" i="14"/>
  <c r="E3" i="6"/>
  <c r="E6" i="6"/>
  <c r="F6" i="14"/>
  <c r="F13" i="14"/>
  <c r="E2" i="6"/>
  <c r="E12" i="6"/>
  <c r="E16" i="6"/>
  <c r="E4" i="6"/>
  <c r="F20" i="14"/>
  <c r="D20" i="6" l="1"/>
  <c r="D11" i="6"/>
</calcChain>
</file>

<file path=xl/sharedStrings.xml><?xml version="1.0" encoding="utf-8"?>
<sst xmlns="http://schemas.openxmlformats.org/spreadsheetml/2006/main" count="586" uniqueCount="167">
  <si>
    <t>Observation</t>
  </si>
  <si>
    <t>Brand Purchased</t>
  </si>
  <si>
    <t>Coke Classic</t>
  </si>
  <si>
    <t>Diet Coke</t>
  </si>
  <si>
    <t>Pepsi</t>
  </si>
  <si>
    <t>Dr. Pepper</t>
  </si>
  <si>
    <t>Sprite</t>
  </si>
  <si>
    <t>Brand &amp; Model</t>
  </si>
  <si>
    <t>Price ($)</t>
  </si>
  <si>
    <t>Sound Quality</t>
  </si>
  <si>
    <t>CD Capacity</t>
  </si>
  <si>
    <t>FM Tuning</t>
  </si>
  <si>
    <t>Tape Decks</t>
  </si>
  <si>
    <t>Aiwa NSX-AJ800</t>
  </si>
  <si>
    <t>Good</t>
  </si>
  <si>
    <t>Fair</t>
  </si>
  <si>
    <t>JVC FS-SD1000</t>
  </si>
  <si>
    <t>Very Good</t>
  </si>
  <si>
    <t>JVC MX-G50</t>
  </si>
  <si>
    <t>Excellent</t>
  </si>
  <si>
    <t>Panasonic SC-PM11</t>
  </si>
  <si>
    <t>RCA RS 1283</t>
  </si>
  <si>
    <t>Poor</t>
  </si>
  <si>
    <t>Sharp CD-BA2600</t>
  </si>
  <si>
    <t>Sony CHC-CL1</t>
  </si>
  <si>
    <t>Sony MHC-NX1</t>
  </si>
  <si>
    <t>Yamaha GX-505</t>
  </si>
  <si>
    <t>Yamaha MCR-E100</t>
  </si>
  <si>
    <t>TABLE 2.1 DATA FROM A SAMPLE OF 50 SOFT DRINK PURCHASES</t>
  </si>
  <si>
    <t>Audit Time</t>
  </si>
  <si>
    <t>YEAR-END AUDIT TIMES (IN DAYS)</t>
  </si>
  <si>
    <t>Occupation</t>
  </si>
  <si>
    <t>Satisfaction Score</t>
  </si>
  <si>
    <t>Lawyer</t>
  </si>
  <si>
    <t>Physical Therapist</t>
  </si>
  <si>
    <t>Systems Analyst</t>
  </si>
  <si>
    <t>Chapter 2 No.48</t>
  </si>
  <si>
    <t>Cabinetmaker</t>
  </si>
  <si>
    <t xml:space="preserve">A study of job satisfaction was conducted for four occupations. </t>
  </si>
  <si>
    <t>Job satisfaction was measured using and 18-iten questionaire with each question receiving a response score of 1 to 5 with higher scores indicating greater satisfaction.</t>
  </si>
  <si>
    <t>the sume of the 18 scores provides the job satisfaction score for each individual in the sample.</t>
  </si>
  <si>
    <t>a. Provide a cresstabulation of occupation and job satisfaction score.</t>
  </si>
  <si>
    <t>b. what observations can you make concerning the level of job satisfaction for these occupations?</t>
  </si>
  <si>
    <t>หาค่าเฉลี่ย</t>
  </si>
  <si>
    <t>หาสูงสุด</t>
  </si>
  <si>
    <t>ตั้งชื่อ Cell</t>
  </si>
  <si>
    <t>หาต่ำสุด</t>
  </si>
  <si>
    <t>median</t>
  </si>
  <si>
    <t>mode</t>
  </si>
  <si>
    <t>ความเบ้</t>
  </si>
  <si>
    <t>variance</t>
  </si>
  <si>
    <t>sd</t>
  </si>
  <si>
    <t>sd = sqrt(variance)</t>
  </si>
  <si>
    <t>sd2</t>
  </si>
  <si>
    <t xml:space="preserve"> var = sd^2</t>
  </si>
  <si>
    <t>var2</t>
  </si>
  <si>
    <t>var3</t>
  </si>
  <si>
    <t>q1</t>
  </si>
  <si>
    <t>q2</t>
  </si>
  <si>
    <t>q3</t>
  </si>
  <si>
    <t>q4</t>
  </si>
  <si>
    <t>q4= max</t>
  </si>
  <si>
    <t>q0</t>
  </si>
  <si>
    <t>q0= min</t>
  </si>
  <si>
    <t>q1 = p25</t>
  </si>
  <si>
    <t>q2 = p50</t>
  </si>
  <si>
    <t>q3 = p75</t>
  </si>
  <si>
    <t>IQR</t>
  </si>
  <si>
    <t>iqr = q3-q1</t>
  </si>
  <si>
    <t>upper limit</t>
  </si>
  <si>
    <t>lower</t>
  </si>
  <si>
    <t>q3 + 1.5*iqr</t>
  </si>
  <si>
    <t>q1-1.5*iqr</t>
  </si>
  <si>
    <t xml:space="preserve">ลอง plot histogram </t>
  </si>
  <si>
    <t>Marketing</t>
  </si>
  <si>
    <t>Accounting</t>
  </si>
  <si>
    <t>Salary of Business Major : Marketing and Accounting</t>
  </si>
  <si>
    <t>Restaurant</t>
  </si>
  <si>
    <t>Quality Rating</t>
  </si>
  <si>
    <t>Meal Price ($)</t>
  </si>
  <si>
    <t>Count of Meal Price ($)</t>
  </si>
  <si>
    <t>Column Labels</t>
  </si>
  <si>
    <t>Row Labels</t>
  </si>
  <si>
    <t>(blank)</t>
  </si>
  <si>
    <t>10-19</t>
  </si>
  <si>
    <t>20-29</t>
  </si>
  <si>
    <t>30-39</t>
  </si>
  <si>
    <t>40-49</t>
  </si>
  <si>
    <t>Grand Total</t>
  </si>
  <si>
    <t>City</t>
  </si>
  <si>
    <t>High</t>
  </si>
  <si>
    <t>Low</t>
  </si>
  <si>
    <t>Albany</t>
  </si>
  <si>
    <t>Boise</t>
  </si>
  <si>
    <t>Cleveland</t>
  </si>
  <si>
    <t>Denver</t>
  </si>
  <si>
    <t>Des Moines</t>
  </si>
  <si>
    <t>Detroit</t>
  </si>
  <si>
    <t>Los Angeles</t>
  </si>
  <si>
    <t>New Orleans</t>
  </si>
  <si>
    <t>Portland</t>
  </si>
  <si>
    <t>Providence</t>
  </si>
  <si>
    <t>Raleigh</t>
  </si>
  <si>
    <t>Tulsa</t>
  </si>
  <si>
    <t>Tax Penalty</t>
  </si>
  <si>
    <t>No. of Commercials</t>
  </si>
  <si>
    <t>Sales Volume</t>
  </si>
  <si>
    <t>Disney Movies</t>
  </si>
  <si>
    <t xml:space="preserve">Revenue $ </t>
  </si>
  <si>
    <t>Pixar Movies</t>
  </si>
  <si>
    <t>Pocahontas</t>
  </si>
  <si>
    <t>Toy Story</t>
  </si>
  <si>
    <t>Hunchback of Notre Dame</t>
  </si>
  <si>
    <t>A Bug's Life</t>
  </si>
  <si>
    <t>Hercules</t>
  </si>
  <si>
    <t>Toy Story 2</t>
  </si>
  <si>
    <t>Mulan</t>
  </si>
  <si>
    <t>Monsters, Inc.</t>
  </si>
  <si>
    <t>Tarzan</t>
  </si>
  <si>
    <t>Finding Nemo</t>
  </si>
  <si>
    <t>Dinosaur</t>
  </si>
  <si>
    <t>The Incredibles</t>
  </si>
  <si>
    <t>The Emperor's New Groove</t>
  </si>
  <si>
    <t>Lilo &amp; Stitch</t>
  </si>
  <si>
    <t>Treasure Planet</t>
  </si>
  <si>
    <t>The Jungle Book 2</t>
  </si>
  <si>
    <t>Brother Bear</t>
  </si>
  <si>
    <t>Home on the Range</t>
  </si>
  <si>
    <t>Chicken Little</t>
  </si>
  <si>
    <t>Hours Until Burnout</t>
  </si>
  <si>
    <t>TABLE 1.5 HOURS UNTIL BURNOUT FOR A SAMPLE OF 200 LIGHTBULBS FOR THE NORRIS ELECTRONICS EXAMPLE</t>
  </si>
  <si>
    <t>* find mean</t>
  </si>
  <si>
    <t>* find no of obs</t>
  </si>
  <si>
    <t>* find median</t>
  </si>
  <si>
    <t>* mode</t>
  </si>
  <si>
    <t>* max</t>
  </si>
  <si>
    <t>* min</t>
  </si>
  <si>
    <t>* range max-min</t>
  </si>
  <si>
    <t>* sd</t>
  </si>
  <si>
    <t>* sd = sqrt(var)</t>
  </si>
  <si>
    <t>* var = sd^2</t>
  </si>
  <si>
    <t>* var = power(sd)</t>
  </si>
  <si>
    <t>* q0 = min</t>
  </si>
  <si>
    <t>find skewness</t>
  </si>
  <si>
    <t>find kutosis</t>
  </si>
  <si>
    <t>การกระจายข้อมูล</t>
  </si>
  <si>
    <t>* var iance sample</t>
  </si>
  <si>
    <t>* q1 = p25</t>
  </si>
  <si>
    <t>* q2 = p50</t>
  </si>
  <si>
    <t>* q3 = p75</t>
  </si>
  <si>
    <t>* q4 = p100 = max</t>
  </si>
  <si>
    <t>ความเบ้ของกราฟ</t>
  </si>
  <si>
    <t>ความโด่งของกราฟ</t>
  </si>
  <si>
    <t>จำนวนข้อมูล</t>
  </si>
  <si>
    <t>Count of Brand Purchased</t>
  </si>
  <si>
    <t>Count of Audit Time</t>
  </si>
  <si>
    <t>10-14</t>
  </si>
  <si>
    <t>15-19</t>
  </si>
  <si>
    <t>20-24</t>
  </si>
  <si>
    <t>25-29</t>
  </si>
  <si>
    <t>30-34</t>
  </si>
  <si>
    <t>Mid Point</t>
  </si>
  <si>
    <t>upper</t>
  </si>
  <si>
    <t>mid*Feq</t>
  </si>
  <si>
    <t>x bar = (sum(mid*Feq))/count</t>
  </si>
  <si>
    <t>Column 1</t>
  </si>
  <si>
    <t>Column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</si>
</sst>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</font>
    <font>
      <sz val="12"/>
      <name val="Times New Roman"/>
    </font>
    <font>
      <sz val="14"/>
      <color rgb="FF0070C0"/>
      <name val="Times New Roman"/>
      <family val="1"/>
    </font>
    <font>
      <sz val="12"/>
      <color rgb="FFFF0000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2" fillId="0" borderId="0"/>
  </cellStyleXfs>
  <cellXfs count="33">
    <xf numFmtId="0" fontId="0" fillId="0" borderId="0" xfId="0"/>
    <xf numFmtId="0" fontId="1" fillId="0" borderId="0" xfId="0" applyFont="1"/>
    <xf numFmtId="0" fontId="1" fillId="0" borderId="0" xfId="1" applyFont="1" applyAlignment="1">
      <alignment horizontal="center"/>
    </xf>
    <xf numFmtId="0" fontId="1" fillId="0" borderId="0" xfId="1" applyFont="1" applyAlignment="1">
      <alignment horizontal="center" wrapText="1"/>
    </xf>
    <xf numFmtId="0" fontId="3" fillId="0" borderId="0" xfId="1"/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2" applyFont="1" applyAlignment="1">
      <alignment horizontal="center"/>
    </xf>
    <xf numFmtId="0" fontId="4" fillId="0" borderId="0" xfId="2"/>
    <xf numFmtId="0" fontId="4" fillId="0" borderId="0" xfId="2" applyAlignment="1">
      <alignment horizontal="center"/>
    </xf>
    <xf numFmtId="0" fontId="1" fillId="0" borderId="0" xfId="2" applyFont="1" applyAlignment="1">
      <alignment horizontal="center" wrapText="1"/>
    </xf>
    <xf numFmtId="0" fontId="4" fillId="0" borderId="0" xfId="2" applyAlignment="1">
      <alignment horizontal="center" wrapText="1"/>
    </xf>
    <xf numFmtId="0" fontId="2" fillId="0" borderId="0" xfId="2" applyFont="1" applyAlignment="1">
      <alignment horizontal="left"/>
    </xf>
    <xf numFmtId="0" fontId="4" fillId="0" borderId="0" xfId="2" applyAlignment="1">
      <alignment horizontal="left"/>
    </xf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"/>
    </xf>
    <xf numFmtId="0" fontId="5" fillId="0" borderId="0" xfId="2" applyFont="1"/>
    <xf numFmtId="0" fontId="6" fillId="0" borderId="0" xfId="2" applyFont="1"/>
    <xf numFmtId="0" fontId="4" fillId="2" borderId="0" xfId="2" applyFill="1"/>
    <xf numFmtId="0" fontId="0" fillId="0" borderId="0" xfId="2" applyFont="1"/>
    <xf numFmtId="164" fontId="4" fillId="0" borderId="0" xfId="2" applyNumberFormat="1" applyAlignment="1">
      <alignment horizontal="center"/>
    </xf>
    <xf numFmtId="0" fontId="1" fillId="0" borderId="0" xfId="2" applyFont="1"/>
    <xf numFmtId="0" fontId="4" fillId="0" borderId="0" xfId="2" applyAlignment="1">
      <alignment horizontal="right"/>
    </xf>
    <xf numFmtId="0" fontId="2" fillId="0" borderId="0" xfId="2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</cellXfs>
  <cellStyles count="4">
    <cellStyle name="Normal" xfId="0" builtinId="0"/>
    <cellStyle name="Normal 2" xfId="1" xr:uid="{DD7A623A-9DC6-43EC-BA10-5A95DAA2F5CA}"/>
    <cellStyle name="Normal 2 2" xfId="3" xr:uid="{29C67BEE-5FCB-4285-BC71-99257CF3C735}"/>
    <cellStyle name="Normal 3" xfId="2" xr:uid="{2AFFB6DA-7A44-4230-A161-FEE64F4CC6A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[INT214 Wks1 DescriptiveSec2.xlsx]AuditTime!PivotTable2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AuditTime!$D$25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AuditTime!$C$26:$C$31</c:f>
              <c:strCache>
                <c:ptCount val="5"/>
                <c:pt idx="0">
                  <c:v>10-14</c:v>
                </c:pt>
                <c:pt idx="1">
                  <c:v>15-19</c:v>
                </c:pt>
                <c:pt idx="2">
                  <c:v>20-24</c:v>
                </c:pt>
                <c:pt idx="3">
                  <c:v>25-29</c:v>
                </c:pt>
                <c:pt idx="4">
                  <c:v>30-34</c:v>
                </c:pt>
              </c:strCache>
            </c:strRef>
          </c:cat>
          <c:val>
            <c:numRef>
              <c:f>AuditTime!$D$26:$D$31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2-4F34-B75F-E926A8E1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43"/>
        <c:axId val="1446667103"/>
        <c:axId val="1446667935"/>
      </c:barChart>
      <c:catAx>
        <c:axId val="1446667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67935"/>
        <c:crosses val="autoZero"/>
        <c:auto val="1"/>
        <c:lblAlgn val="ctr"/>
        <c:lblOffset val="100"/>
        <c:noMultiLvlLbl val="0"/>
      </c:catAx>
      <c:valAx>
        <c:axId val="14466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6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[INT214 Wks1 DescriptiveSec2.xlsx]Softdrink!PivotTable1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Softdrink!$D$6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Softdrink!$C$7:$C$12</c:f>
              <c:strCache>
                <c:ptCount val="5"/>
                <c:pt idx="0">
                  <c:v>Coke Classic</c:v>
                </c:pt>
                <c:pt idx="1">
                  <c:v>Diet Coke</c:v>
                </c:pt>
                <c:pt idx="2">
                  <c:v>Dr. Pepper</c:v>
                </c:pt>
                <c:pt idx="3">
                  <c:v>Pepsi</c:v>
                </c:pt>
                <c:pt idx="4">
                  <c:v>Sprite</c:v>
                </c:pt>
              </c:strCache>
            </c:strRef>
          </c:cat>
          <c:val>
            <c:numRef>
              <c:f>Softdrink!$D$7:$D$12</c:f>
              <c:numCache>
                <c:formatCode>General</c:formatCode>
                <c:ptCount val="5"/>
                <c:pt idx="0">
                  <c:v>19</c:v>
                </c:pt>
                <c:pt idx="1">
                  <c:v>8</c:v>
                </c:pt>
                <c:pt idx="2">
                  <c:v>5</c:v>
                </c:pt>
                <c:pt idx="3">
                  <c:v>13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1-4117-AE53-51F0691890C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801791"/>
        <c:axId val="1263803455"/>
      </c:barChart>
      <c:catAx>
        <c:axId val="126380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803455"/>
        <c:crosses val="autoZero"/>
        <c:auto val="1"/>
        <c:lblAlgn val="ctr"/>
        <c:lblOffset val="100"/>
        <c:noMultiLvlLbl val="0"/>
      </c:catAx>
      <c:valAx>
        <c:axId val="12638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80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[INT214 Wks1 DescriptiveSec2.xlsx]Restaarant!PivotTable2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Restaarant!$I$5:$I$6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Restaarant!$H$7:$H$11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Restaarant!$I$7:$I$11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01A-4784-85AD-4EC030148471}"/>
            </c:ext>
          </c:extLst>
        </c:ser>
        <c:ser>
          <c:idx val="1"/>
          <c:order val="1"/>
          <c:tx>
            <c:strRef>
              <c:f>Restaarant!$J$5:$J$6</c:f>
              <c:strCache>
                <c:ptCount val="1"/>
                <c:pt idx="0">
                  <c:v>10-19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Restaarant!$H$7:$H$11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Restaarant!$J$7:$J$11</c:f>
              <c:numCache>
                <c:formatCode>General</c:formatCode>
                <c:ptCount val="4"/>
                <c:pt idx="0">
                  <c:v>2</c:v>
                </c:pt>
                <c:pt idx="1">
                  <c:v>42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A-4784-85AD-4EC030148471}"/>
            </c:ext>
          </c:extLst>
        </c:ser>
        <c:ser>
          <c:idx val="2"/>
          <c:order val="2"/>
          <c:tx>
            <c:strRef>
              <c:f>Restaarant!$K$5:$K$6</c:f>
              <c:strCache>
                <c:ptCount val="1"/>
                <c:pt idx="0">
                  <c:v>20-29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Restaarant!$H$7:$H$11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Restaarant!$K$7:$K$11</c:f>
              <c:numCache>
                <c:formatCode>General</c:formatCode>
                <c:ptCount val="4"/>
                <c:pt idx="0">
                  <c:v>14</c:v>
                </c:pt>
                <c:pt idx="1">
                  <c:v>40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A-4784-85AD-4EC030148471}"/>
            </c:ext>
          </c:extLst>
        </c:ser>
        <c:ser>
          <c:idx val="3"/>
          <c:order val="3"/>
          <c:tx>
            <c:strRef>
              <c:f>Restaarant!$L$5:$L$6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Restaarant!$H$7:$H$11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Restaarant!$L$7:$L$11</c:f>
              <c:numCache>
                <c:formatCode>General</c:formatCode>
                <c:ptCount val="4"/>
                <c:pt idx="0">
                  <c:v>28</c:v>
                </c:pt>
                <c:pt idx="1">
                  <c:v>2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A-4784-85AD-4EC030148471}"/>
            </c:ext>
          </c:extLst>
        </c:ser>
        <c:ser>
          <c:idx val="4"/>
          <c:order val="4"/>
          <c:tx>
            <c:strRef>
              <c:f>Restaarant!$M$5:$M$6</c:f>
              <c:strCache>
                <c:ptCount val="1"/>
                <c:pt idx="0">
                  <c:v>40-49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Restaarant!$H$7:$H$11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Restaarant!$M$7:$M$11</c:f>
              <c:numCache>
                <c:formatCode>General</c:formatCode>
                <c:ptCount val="4"/>
                <c:pt idx="0">
                  <c:v>22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1A-4784-85AD-4EC030148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657295"/>
        <c:axId val="842660207"/>
      </c:barChart>
      <c:catAx>
        <c:axId val="84265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60207"/>
        <c:crosses val="autoZero"/>
        <c:auto val="1"/>
        <c:lblAlgn val="ctr"/>
        <c:lblOffset val="100"/>
        <c:noMultiLvlLbl val="0"/>
      </c:catAx>
      <c:valAx>
        <c:axId val="84266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5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Stereo!$C$1</c:f>
              <c:strCache>
                <c:ptCount val="1"/>
                <c:pt idx="0">
                  <c:v>Sales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Stereo!$B$2:$B$11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Stereo!$C$2:$C$11</c:f>
              <c:numCache>
                <c:formatCode>General</c:formatCode>
                <c:ptCount val="10"/>
                <c:pt idx="0">
                  <c:v>50</c:v>
                </c:pt>
                <c:pt idx="1">
                  <c:v>57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38</c:v>
                </c:pt>
                <c:pt idx="6">
                  <c:v>63</c:v>
                </c:pt>
                <c:pt idx="7">
                  <c:v>48</c:v>
                </c:pt>
                <c:pt idx="8">
                  <c:v>59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5-47CF-B64A-C651125B8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838831"/>
        <c:axId val="1444836335"/>
      </c:scatterChart>
      <c:valAx>
        <c:axId val="144483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36335"/>
        <c:crosses val="autoZero"/>
        <c:crossBetween val="midCat"/>
      </c:valAx>
      <c:valAx>
        <c:axId val="14448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3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cs typeface="Tahoma" panose="020B0604030504040204" pitchFamily="34" charset="0"/>
              </a:rPr>
              <a:t>Box plot for light.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cs typeface="Tahoma" panose="020B0604030504040204" pitchFamily="34" charset="0"/>
              </a:rPr>
              <a:t>date ....</a:t>
            </a:r>
            <a:endParaRPr lang="th-TH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cs typeface="Tahoma" panose="020B0604030504040204" pitchFamily="34" charset="0"/>
            </a:endParaRPr>
          </a:p>
        </cx:rich>
      </cx:tx>
    </cx:title>
    <cx:plotArea>
      <cx:plotAreaRegion>
        <cx:series layoutId="boxWhisker" uniqueId="{C28132EC-C8A7-4D44-9821-E215D7FF41A3}">
          <cx:tx>
            <cx:txData>
              <cx:f>_xlchart.v1.0</cx:f>
              <cx:v>Hours Until Burnout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0CBD3B45-9E92-424A-A846-B46DA990201A}">
          <cx:tx>
            <cx:txData>
              <cx:f>_xlchart.v1.2</cx:f>
              <cx:v>Hours Until Burnout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77F41107-3F03-4BB9-8E5D-6E2312113A6B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777240</xdr:colOff>
      <xdr:row>0</xdr:row>
      <xdr:rowOff>360045</xdr:rowOff>
    </xdr:from>
    <xdr:to>
      <xdr:col>17</xdr:col>
      <xdr:colOff>422910</xdr:colOff>
      <xdr:row>12</xdr:row>
      <xdr:rowOff>198120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แผนภูมิ 1">
              <a:extLst>
                <a:ext uri="{FF2B5EF4-FFF2-40B4-BE49-F238E27FC236}">
                  <a16:creationId xmlns:a16="http://schemas.microsoft.com/office/drawing/2014/main" id="{8863F203-9307-436A-82E3-07A4272C4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97615" y="360045"/>
              <a:ext cx="3550920" cy="243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754380</xdr:colOff>
      <xdr:row>14</xdr:row>
      <xdr:rowOff>121920</xdr:rowOff>
    </xdr:from>
    <xdr:to>
      <xdr:col>18</xdr:col>
      <xdr:colOff>392430</xdr:colOff>
      <xdr:row>27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แผนภูมิ 2">
              <a:extLst>
                <a:ext uri="{FF2B5EF4-FFF2-40B4-BE49-F238E27FC236}">
                  <a16:creationId xmlns:a16="http://schemas.microsoft.com/office/drawing/2014/main" id="{CA2D9A0A-1515-4BFA-9D03-C2762CA0D3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4755" y="3122295"/>
              <a:ext cx="4324350" cy="2486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800099</xdr:colOff>
      <xdr:row>0</xdr:row>
      <xdr:rowOff>146956</xdr:rowOff>
    </xdr:from>
    <xdr:to>
      <xdr:col>11</xdr:col>
      <xdr:colOff>492578</xdr:colOff>
      <xdr:row>11</xdr:row>
      <xdr:rowOff>19048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A54D69A-5C98-4FD5-A876-63D37F168B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4" y="146956"/>
              <a:ext cx="3302454" cy="20723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14287</xdr:colOff>
      <xdr:row>34</xdr:row>
      <xdr:rowOff>9525</xdr:rowOff>
    </xdr:from>
    <xdr:to>
      <xdr:col>5</xdr:col>
      <xdr:colOff>180975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C41087-64B3-4D9B-BEDF-023FE9C08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2</xdr:row>
      <xdr:rowOff>161925</xdr:rowOff>
    </xdr:from>
    <xdr:to>
      <xdr:col>9</xdr:col>
      <xdr:colOff>561975</xdr:colOff>
      <xdr:row>12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2AFBE-E87E-4064-93D0-50325705F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666756</xdr:colOff>
      <xdr:row>13</xdr:row>
      <xdr:rowOff>38100</xdr:rowOff>
    </xdr:from>
    <xdr:to>
      <xdr:col>13</xdr:col>
      <xdr:colOff>114306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4AA04-92D1-4135-AB85-296878291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19</xdr:col>
      <xdr:colOff>230163</xdr:colOff>
      <xdr:row>21</xdr:row>
      <xdr:rowOff>95822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9B065D-85FD-4417-BD48-3ACB8CC4B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9325" y="200025"/>
          <a:ext cx="11202963" cy="40963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0</xdr:row>
      <xdr:rowOff>152400</xdr:rowOff>
    </xdr:from>
    <xdr:to>
      <xdr:col>10</xdr:col>
      <xdr:colOff>276225</xdr:colOff>
      <xdr:row>12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C8031-C55E-4126-B800-8C9DEC954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kmuttacth-my.sharepoint.com/personal/atchara_tra_kmutt_ac_th/Documents/Desktop/2020%202_63INT304/Data%20Files/Excel%202007%20Data%20Files/Ch%2002%20Descriptive/Restauran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chara" refreshedDate="44222.448675694446" createdVersion="6" refreshedVersion="6" minRefreshableVersion="3" recordCount="301" xr:uid="{89AED775-6798-4D76-95F0-D6141CDC0D7B}">
  <cacheSource type="worksheet">
    <worksheetSource ref="B1:C1048576" sheet="Data" r:id="rId2"/>
  </cacheSource>
  <cacheFields count="2">
    <cacheField name="Quality Rating" numFmtId="0">
      <sharedItems containsBlank="1" count="4">
        <s v="Good"/>
        <s v="Very Good"/>
        <s v="Excellent"/>
        <m/>
      </sharedItems>
    </cacheField>
    <cacheField name="Meal Price ($)" numFmtId="0">
      <sharedItems containsString="0" containsBlank="1" containsNumber="1" containsInteger="1" minValue="10" maxValue="48" count="39">
        <n v="18"/>
        <n v="22"/>
        <n v="28"/>
        <n v="38"/>
        <n v="33"/>
        <n v="19"/>
        <n v="11"/>
        <n v="23"/>
        <n v="13"/>
        <n v="44"/>
        <n v="42"/>
        <n v="34"/>
        <n v="25"/>
        <n v="26"/>
        <n v="17"/>
        <n v="30"/>
        <n v="32"/>
        <n v="27"/>
        <n v="35"/>
        <n v="47"/>
        <n v="10"/>
        <n v="12"/>
        <n v="15"/>
        <n v="45"/>
        <n v="14"/>
        <n v="40"/>
        <n v="31"/>
        <n v="20"/>
        <n v="36"/>
        <n v="24"/>
        <n v="21"/>
        <n v="41"/>
        <n v="48"/>
        <n v="37"/>
        <n v="16"/>
        <n v="46"/>
        <n v="43"/>
        <n v="29"/>
        <m/>
      </sharedItems>
      <fieldGroup base="1">
        <rangePr startNum="10" endNum="48" groupInterval="10"/>
        <groupItems count="6">
          <s v="(blank)"/>
          <s v="10-19"/>
          <s v="20-29"/>
          <s v="30-39"/>
          <s v="40-49"/>
          <s v="&gt;5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waphit Chotsawad" refreshedDate="44428.872055324071" createdVersion="7" refreshedVersion="7" minRefreshableVersion="3" recordCount="51" xr:uid="{D947BEF6-23EA-4E1A-9569-0C5391DCDB02}">
  <cacheSource type="worksheet">
    <worksheetSource ref="A1:A1048576" sheet="Softdrink"/>
  </cacheSource>
  <cacheFields count="1">
    <cacheField name="Brand Purchased" numFmtId="0">
      <sharedItems containsBlank="1" count="6">
        <s v="Coke Classic"/>
        <s v="Diet Coke"/>
        <s v="Pepsi"/>
        <s v="Dr. Pepper"/>
        <s v="Spri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waphit Chotsawad" refreshedDate="44428.88021747685" createdVersion="7" refreshedVersion="7" minRefreshableVersion="3" recordCount="22" xr:uid="{B4395829-1769-4CDB-9396-E1E2ED2FB2D1}">
  <cacheSource type="worksheet">
    <worksheetSource ref="A1:A1048576" sheet="AuditTime"/>
  </cacheSource>
  <cacheFields count="1">
    <cacheField name="Audit Time" numFmtId="0">
      <sharedItems containsString="0" containsBlank="1" containsNumber="1" containsInteger="1" minValue="12" maxValue="33" count="16">
        <n v="12"/>
        <n v="15"/>
        <n v="20"/>
        <n v="22"/>
        <n v="14"/>
        <n v="27"/>
        <n v="21"/>
        <n v="18"/>
        <n v="19"/>
        <n v="33"/>
        <n v="16"/>
        <n v="17"/>
        <n v="23"/>
        <n v="28"/>
        <n v="13"/>
        <m/>
      </sharedItems>
      <fieldGroup base="0">
        <rangePr autoStart="0" autoEnd="0" startNum="10" endNum="34" groupInterval="5"/>
        <groupItems count="7">
          <s v="&lt;10 or (blank)"/>
          <s v="10-14"/>
          <s v="15-19"/>
          <s v="20-24"/>
          <s v="25-29"/>
          <s v="30-34"/>
          <s v="&gt;3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  <x v="0"/>
  </r>
  <r>
    <x v="1"/>
    <x v="1"/>
  </r>
  <r>
    <x v="0"/>
    <x v="2"/>
  </r>
  <r>
    <x v="2"/>
    <x v="3"/>
  </r>
  <r>
    <x v="1"/>
    <x v="4"/>
  </r>
  <r>
    <x v="0"/>
    <x v="2"/>
  </r>
  <r>
    <x v="1"/>
    <x v="5"/>
  </r>
  <r>
    <x v="1"/>
    <x v="6"/>
  </r>
  <r>
    <x v="1"/>
    <x v="7"/>
  </r>
  <r>
    <x v="0"/>
    <x v="8"/>
  </r>
  <r>
    <x v="1"/>
    <x v="4"/>
  </r>
  <r>
    <x v="1"/>
    <x v="9"/>
  </r>
  <r>
    <x v="2"/>
    <x v="10"/>
  </r>
  <r>
    <x v="2"/>
    <x v="11"/>
  </r>
  <r>
    <x v="0"/>
    <x v="12"/>
  </r>
  <r>
    <x v="0"/>
    <x v="1"/>
  </r>
  <r>
    <x v="0"/>
    <x v="13"/>
  </r>
  <r>
    <x v="2"/>
    <x v="14"/>
  </r>
  <r>
    <x v="1"/>
    <x v="15"/>
  </r>
  <r>
    <x v="0"/>
    <x v="5"/>
  </r>
  <r>
    <x v="1"/>
    <x v="4"/>
  </r>
  <r>
    <x v="1"/>
    <x v="1"/>
  </r>
  <r>
    <x v="2"/>
    <x v="16"/>
  </r>
  <r>
    <x v="2"/>
    <x v="4"/>
  </r>
  <r>
    <x v="1"/>
    <x v="11"/>
  </r>
  <r>
    <x v="1"/>
    <x v="3"/>
  </r>
  <r>
    <x v="0"/>
    <x v="17"/>
  </r>
  <r>
    <x v="0"/>
    <x v="17"/>
  </r>
  <r>
    <x v="1"/>
    <x v="13"/>
  </r>
  <r>
    <x v="1"/>
    <x v="11"/>
  </r>
  <r>
    <x v="1"/>
    <x v="18"/>
  </r>
  <r>
    <x v="0"/>
    <x v="12"/>
  </r>
  <r>
    <x v="2"/>
    <x v="9"/>
  </r>
  <r>
    <x v="0"/>
    <x v="13"/>
  </r>
  <r>
    <x v="2"/>
    <x v="19"/>
  </r>
  <r>
    <x v="0"/>
    <x v="20"/>
  </r>
  <r>
    <x v="2"/>
    <x v="18"/>
  </r>
  <r>
    <x v="0"/>
    <x v="21"/>
  </r>
  <r>
    <x v="0"/>
    <x v="22"/>
  </r>
  <r>
    <x v="2"/>
    <x v="17"/>
  </r>
  <r>
    <x v="0"/>
    <x v="5"/>
  </r>
  <r>
    <x v="2"/>
    <x v="23"/>
  </r>
  <r>
    <x v="1"/>
    <x v="16"/>
  </r>
  <r>
    <x v="1"/>
    <x v="24"/>
  </r>
  <r>
    <x v="2"/>
    <x v="25"/>
  </r>
  <r>
    <x v="2"/>
    <x v="26"/>
  </r>
  <r>
    <x v="1"/>
    <x v="14"/>
  </r>
  <r>
    <x v="1"/>
    <x v="27"/>
  </r>
  <r>
    <x v="2"/>
    <x v="28"/>
  </r>
  <r>
    <x v="2"/>
    <x v="29"/>
  </r>
  <r>
    <x v="1"/>
    <x v="3"/>
  </r>
  <r>
    <x v="0"/>
    <x v="20"/>
  </r>
  <r>
    <x v="1"/>
    <x v="20"/>
  </r>
  <r>
    <x v="2"/>
    <x v="30"/>
  </r>
  <r>
    <x v="1"/>
    <x v="11"/>
  </r>
  <r>
    <x v="1"/>
    <x v="26"/>
  </r>
  <r>
    <x v="2"/>
    <x v="12"/>
  </r>
  <r>
    <x v="0"/>
    <x v="1"/>
  </r>
  <r>
    <x v="1"/>
    <x v="2"/>
  </r>
  <r>
    <x v="0"/>
    <x v="20"/>
  </r>
  <r>
    <x v="1"/>
    <x v="17"/>
  </r>
  <r>
    <x v="2"/>
    <x v="31"/>
  </r>
  <r>
    <x v="1"/>
    <x v="18"/>
  </r>
  <r>
    <x v="0"/>
    <x v="6"/>
  </r>
  <r>
    <x v="0"/>
    <x v="0"/>
  </r>
  <r>
    <x v="2"/>
    <x v="25"/>
  </r>
  <r>
    <x v="1"/>
    <x v="32"/>
  </r>
  <r>
    <x v="2"/>
    <x v="13"/>
  </r>
  <r>
    <x v="1"/>
    <x v="21"/>
  </r>
  <r>
    <x v="0"/>
    <x v="27"/>
  </r>
  <r>
    <x v="1"/>
    <x v="3"/>
  </r>
  <r>
    <x v="1"/>
    <x v="28"/>
  </r>
  <r>
    <x v="1"/>
    <x v="33"/>
  </r>
  <r>
    <x v="1"/>
    <x v="29"/>
  </r>
  <r>
    <x v="1"/>
    <x v="0"/>
  </r>
  <r>
    <x v="1"/>
    <x v="11"/>
  </r>
  <r>
    <x v="1"/>
    <x v="2"/>
  </r>
  <r>
    <x v="1"/>
    <x v="12"/>
  </r>
  <r>
    <x v="1"/>
    <x v="12"/>
  </r>
  <r>
    <x v="1"/>
    <x v="15"/>
  </r>
  <r>
    <x v="1"/>
    <x v="30"/>
  </r>
  <r>
    <x v="2"/>
    <x v="2"/>
  </r>
  <r>
    <x v="1"/>
    <x v="34"/>
  </r>
  <r>
    <x v="0"/>
    <x v="7"/>
  </r>
  <r>
    <x v="2"/>
    <x v="35"/>
  </r>
  <r>
    <x v="1"/>
    <x v="24"/>
  </r>
  <r>
    <x v="0"/>
    <x v="6"/>
  </r>
  <r>
    <x v="1"/>
    <x v="27"/>
  </r>
  <r>
    <x v="1"/>
    <x v="16"/>
  </r>
  <r>
    <x v="2"/>
    <x v="27"/>
  </r>
  <r>
    <x v="1"/>
    <x v="29"/>
  </r>
  <r>
    <x v="1"/>
    <x v="24"/>
  </r>
  <r>
    <x v="1"/>
    <x v="29"/>
  </r>
  <r>
    <x v="2"/>
    <x v="4"/>
  </r>
  <r>
    <x v="0"/>
    <x v="7"/>
  </r>
  <r>
    <x v="1"/>
    <x v="2"/>
  </r>
  <r>
    <x v="1"/>
    <x v="14"/>
  </r>
  <r>
    <x v="2"/>
    <x v="2"/>
  </r>
  <r>
    <x v="1"/>
    <x v="34"/>
  </r>
  <r>
    <x v="2"/>
    <x v="26"/>
  </r>
  <r>
    <x v="1"/>
    <x v="17"/>
  </r>
  <r>
    <x v="2"/>
    <x v="15"/>
  </r>
  <r>
    <x v="0"/>
    <x v="4"/>
  </r>
  <r>
    <x v="2"/>
    <x v="16"/>
  </r>
  <r>
    <x v="0"/>
    <x v="5"/>
  </r>
  <r>
    <x v="1"/>
    <x v="12"/>
  </r>
  <r>
    <x v="1"/>
    <x v="12"/>
  </r>
  <r>
    <x v="0"/>
    <x v="27"/>
  </r>
  <r>
    <x v="2"/>
    <x v="33"/>
  </r>
  <r>
    <x v="1"/>
    <x v="17"/>
  </r>
  <r>
    <x v="1"/>
    <x v="2"/>
  </r>
  <r>
    <x v="0"/>
    <x v="27"/>
  </r>
  <r>
    <x v="1"/>
    <x v="26"/>
  </r>
  <r>
    <x v="1"/>
    <x v="13"/>
  </r>
  <r>
    <x v="1"/>
    <x v="3"/>
  </r>
  <r>
    <x v="0"/>
    <x v="22"/>
  </r>
  <r>
    <x v="0"/>
    <x v="12"/>
  </r>
  <r>
    <x v="1"/>
    <x v="25"/>
  </r>
  <r>
    <x v="1"/>
    <x v="18"/>
  </r>
  <r>
    <x v="0"/>
    <x v="27"/>
  </r>
  <r>
    <x v="1"/>
    <x v="7"/>
  </r>
  <r>
    <x v="1"/>
    <x v="8"/>
  </r>
  <r>
    <x v="0"/>
    <x v="27"/>
  </r>
  <r>
    <x v="0"/>
    <x v="27"/>
  </r>
  <r>
    <x v="0"/>
    <x v="20"/>
  </r>
  <r>
    <x v="1"/>
    <x v="14"/>
  </r>
  <r>
    <x v="1"/>
    <x v="27"/>
  </r>
  <r>
    <x v="1"/>
    <x v="30"/>
  </r>
  <r>
    <x v="2"/>
    <x v="18"/>
  </r>
  <r>
    <x v="2"/>
    <x v="31"/>
  </r>
  <r>
    <x v="0"/>
    <x v="2"/>
  </r>
  <r>
    <x v="2"/>
    <x v="15"/>
  </r>
  <r>
    <x v="1"/>
    <x v="26"/>
  </r>
  <r>
    <x v="2"/>
    <x v="4"/>
  </r>
  <r>
    <x v="2"/>
    <x v="16"/>
  </r>
  <r>
    <x v="0"/>
    <x v="0"/>
  </r>
  <r>
    <x v="0"/>
    <x v="17"/>
  </r>
  <r>
    <x v="2"/>
    <x v="3"/>
  </r>
  <r>
    <x v="1"/>
    <x v="7"/>
  </r>
  <r>
    <x v="1"/>
    <x v="16"/>
  </r>
  <r>
    <x v="1"/>
    <x v="12"/>
  </r>
  <r>
    <x v="1"/>
    <x v="2"/>
  </r>
  <r>
    <x v="0"/>
    <x v="5"/>
  </r>
  <r>
    <x v="1"/>
    <x v="24"/>
  </r>
  <r>
    <x v="1"/>
    <x v="5"/>
  </r>
  <r>
    <x v="1"/>
    <x v="0"/>
  </r>
  <r>
    <x v="1"/>
    <x v="34"/>
  </r>
  <r>
    <x v="1"/>
    <x v="10"/>
  </r>
  <r>
    <x v="1"/>
    <x v="21"/>
  </r>
  <r>
    <x v="0"/>
    <x v="24"/>
  </r>
  <r>
    <x v="1"/>
    <x v="13"/>
  </r>
  <r>
    <x v="0"/>
    <x v="22"/>
  </r>
  <r>
    <x v="1"/>
    <x v="24"/>
  </r>
  <r>
    <x v="0"/>
    <x v="27"/>
  </r>
  <r>
    <x v="1"/>
    <x v="15"/>
  </r>
  <r>
    <x v="0"/>
    <x v="34"/>
  </r>
  <r>
    <x v="0"/>
    <x v="30"/>
  </r>
  <r>
    <x v="2"/>
    <x v="18"/>
  </r>
  <r>
    <x v="1"/>
    <x v="15"/>
  </r>
  <r>
    <x v="1"/>
    <x v="26"/>
  </r>
  <r>
    <x v="1"/>
    <x v="2"/>
  </r>
  <r>
    <x v="1"/>
    <x v="5"/>
  </r>
  <r>
    <x v="2"/>
    <x v="36"/>
  </r>
  <r>
    <x v="0"/>
    <x v="14"/>
  </r>
  <r>
    <x v="2"/>
    <x v="17"/>
  </r>
  <r>
    <x v="2"/>
    <x v="16"/>
  </r>
  <r>
    <x v="2"/>
    <x v="28"/>
  </r>
  <r>
    <x v="1"/>
    <x v="30"/>
  </r>
  <r>
    <x v="1"/>
    <x v="6"/>
  </r>
  <r>
    <x v="2"/>
    <x v="32"/>
  </r>
  <r>
    <x v="1"/>
    <x v="8"/>
  </r>
  <r>
    <x v="0"/>
    <x v="5"/>
  </r>
  <r>
    <x v="1"/>
    <x v="18"/>
  </r>
  <r>
    <x v="1"/>
    <x v="2"/>
  </r>
  <r>
    <x v="0"/>
    <x v="8"/>
  </r>
  <r>
    <x v="1"/>
    <x v="16"/>
  </r>
  <r>
    <x v="2"/>
    <x v="17"/>
  </r>
  <r>
    <x v="1"/>
    <x v="4"/>
  </r>
  <r>
    <x v="1"/>
    <x v="33"/>
  </r>
  <r>
    <x v="1"/>
    <x v="2"/>
  </r>
  <r>
    <x v="0"/>
    <x v="29"/>
  </r>
  <r>
    <x v="0"/>
    <x v="20"/>
  </r>
  <r>
    <x v="1"/>
    <x v="28"/>
  </r>
  <r>
    <x v="1"/>
    <x v="33"/>
  </r>
  <r>
    <x v="1"/>
    <x v="12"/>
  </r>
  <r>
    <x v="1"/>
    <x v="6"/>
  </r>
  <r>
    <x v="0"/>
    <x v="6"/>
  </r>
  <r>
    <x v="1"/>
    <x v="6"/>
  </r>
  <r>
    <x v="0"/>
    <x v="20"/>
  </r>
  <r>
    <x v="0"/>
    <x v="37"/>
  </r>
  <r>
    <x v="1"/>
    <x v="24"/>
  </r>
  <r>
    <x v="1"/>
    <x v="30"/>
  </r>
  <r>
    <x v="0"/>
    <x v="2"/>
  </r>
  <r>
    <x v="1"/>
    <x v="10"/>
  </r>
  <r>
    <x v="1"/>
    <x v="15"/>
  </r>
  <r>
    <x v="2"/>
    <x v="31"/>
  </r>
  <r>
    <x v="0"/>
    <x v="1"/>
  </r>
  <r>
    <x v="0"/>
    <x v="7"/>
  </r>
  <r>
    <x v="1"/>
    <x v="17"/>
  </r>
  <r>
    <x v="1"/>
    <x v="8"/>
  </r>
  <r>
    <x v="1"/>
    <x v="2"/>
  </r>
  <r>
    <x v="0"/>
    <x v="21"/>
  </r>
  <r>
    <x v="2"/>
    <x v="7"/>
  </r>
  <r>
    <x v="1"/>
    <x v="15"/>
  </r>
  <r>
    <x v="0"/>
    <x v="14"/>
  </r>
  <r>
    <x v="0"/>
    <x v="27"/>
  </r>
  <r>
    <x v="0"/>
    <x v="27"/>
  </r>
  <r>
    <x v="0"/>
    <x v="13"/>
  </r>
  <r>
    <x v="0"/>
    <x v="0"/>
  </r>
  <r>
    <x v="1"/>
    <x v="8"/>
  </r>
  <r>
    <x v="1"/>
    <x v="12"/>
  </r>
  <r>
    <x v="1"/>
    <x v="1"/>
  </r>
  <r>
    <x v="1"/>
    <x v="17"/>
  </r>
  <r>
    <x v="1"/>
    <x v="30"/>
  </r>
  <r>
    <x v="1"/>
    <x v="16"/>
  </r>
  <r>
    <x v="1"/>
    <x v="34"/>
  </r>
  <r>
    <x v="1"/>
    <x v="27"/>
  </r>
  <r>
    <x v="0"/>
    <x v="17"/>
  </r>
  <r>
    <x v="2"/>
    <x v="9"/>
  </r>
  <r>
    <x v="1"/>
    <x v="18"/>
  </r>
  <r>
    <x v="1"/>
    <x v="30"/>
  </r>
  <r>
    <x v="1"/>
    <x v="15"/>
  </r>
  <r>
    <x v="0"/>
    <x v="7"/>
  </r>
  <r>
    <x v="0"/>
    <x v="5"/>
  </r>
  <r>
    <x v="1"/>
    <x v="0"/>
  </r>
  <r>
    <x v="2"/>
    <x v="28"/>
  </r>
  <r>
    <x v="0"/>
    <x v="37"/>
  </r>
  <r>
    <x v="1"/>
    <x v="27"/>
  </r>
  <r>
    <x v="0"/>
    <x v="14"/>
  </r>
  <r>
    <x v="1"/>
    <x v="23"/>
  </r>
  <r>
    <x v="0"/>
    <x v="27"/>
  </r>
  <r>
    <x v="2"/>
    <x v="31"/>
  </r>
  <r>
    <x v="0"/>
    <x v="13"/>
  </r>
  <r>
    <x v="0"/>
    <x v="34"/>
  </r>
  <r>
    <x v="1"/>
    <x v="7"/>
  </r>
  <r>
    <x v="2"/>
    <x v="26"/>
  </r>
  <r>
    <x v="1"/>
    <x v="7"/>
  </r>
  <r>
    <x v="1"/>
    <x v="27"/>
  </r>
  <r>
    <x v="1"/>
    <x v="3"/>
  </r>
  <r>
    <x v="0"/>
    <x v="14"/>
  </r>
  <r>
    <x v="2"/>
    <x v="35"/>
  </r>
  <r>
    <x v="1"/>
    <x v="13"/>
  </r>
  <r>
    <x v="1"/>
    <x v="29"/>
  </r>
  <r>
    <x v="1"/>
    <x v="30"/>
  </r>
  <r>
    <x v="2"/>
    <x v="15"/>
  </r>
  <r>
    <x v="2"/>
    <x v="8"/>
  </r>
  <r>
    <x v="2"/>
    <x v="7"/>
  </r>
  <r>
    <x v="1"/>
    <x v="12"/>
  </r>
  <r>
    <x v="1"/>
    <x v="2"/>
  </r>
  <r>
    <x v="1"/>
    <x v="8"/>
  </r>
  <r>
    <x v="1"/>
    <x v="17"/>
  </r>
  <r>
    <x v="1"/>
    <x v="22"/>
  </r>
  <r>
    <x v="0"/>
    <x v="6"/>
  </r>
  <r>
    <x v="2"/>
    <x v="25"/>
  </r>
  <r>
    <x v="0"/>
    <x v="2"/>
  </r>
  <r>
    <x v="2"/>
    <x v="35"/>
  </r>
  <r>
    <x v="1"/>
    <x v="16"/>
  </r>
  <r>
    <x v="0"/>
    <x v="21"/>
  </r>
  <r>
    <x v="0"/>
    <x v="33"/>
  </r>
  <r>
    <x v="2"/>
    <x v="1"/>
  </r>
  <r>
    <x v="2"/>
    <x v="10"/>
  </r>
  <r>
    <x v="1"/>
    <x v="30"/>
  </r>
  <r>
    <x v="2"/>
    <x v="16"/>
  </r>
  <r>
    <x v="2"/>
    <x v="11"/>
  </r>
  <r>
    <x v="1"/>
    <x v="33"/>
  </r>
  <r>
    <x v="2"/>
    <x v="27"/>
  </r>
  <r>
    <x v="1"/>
    <x v="30"/>
  </r>
  <r>
    <x v="1"/>
    <x v="34"/>
  </r>
  <r>
    <x v="2"/>
    <x v="19"/>
  </r>
  <r>
    <x v="1"/>
    <x v="4"/>
  </r>
  <r>
    <x v="2"/>
    <x v="32"/>
  </r>
  <r>
    <x v="1"/>
    <x v="4"/>
  </r>
  <r>
    <x v="1"/>
    <x v="12"/>
  </r>
  <r>
    <x v="1"/>
    <x v="11"/>
  </r>
  <r>
    <x v="1"/>
    <x v="27"/>
  </r>
  <r>
    <x v="2"/>
    <x v="28"/>
  </r>
  <r>
    <x v="2"/>
    <x v="25"/>
  </r>
  <r>
    <x v="0"/>
    <x v="8"/>
  </r>
  <r>
    <x v="1"/>
    <x v="21"/>
  </r>
  <r>
    <x v="1"/>
    <x v="17"/>
  </r>
  <r>
    <x v="1"/>
    <x v="27"/>
  </r>
  <r>
    <x v="2"/>
    <x v="15"/>
  </r>
  <r>
    <x v="0"/>
    <x v="37"/>
  </r>
  <r>
    <x v="1"/>
    <x v="1"/>
  </r>
  <r>
    <x v="0"/>
    <x v="17"/>
  </r>
  <r>
    <x v="1"/>
    <x v="27"/>
  </r>
  <r>
    <x v="2"/>
    <x v="33"/>
  </r>
  <r>
    <x v="1"/>
    <x v="17"/>
  </r>
  <r>
    <x v="0"/>
    <x v="7"/>
  </r>
  <r>
    <x v="0"/>
    <x v="34"/>
  </r>
  <r>
    <x v="1"/>
    <x v="7"/>
  </r>
  <r>
    <x v="1"/>
    <x v="29"/>
  </r>
  <r>
    <x v="2"/>
    <x v="23"/>
  </r>
  <r>
    <x v="0"/>
    <x v="24"/>
  </r>
  <r>
    <x v="0"/>
    <x v="0"/>
  </r>
  <r>
    <x v="0"/>
    <x v="14"/>
  </r>
  <r>
    <x v="0"/>
    <x v="34"/>
  </r>
  <r>
    <x v="0"/>
    <x v="22"/>
  </r>
  <r>
    <x v="1"/>
    <x v="3"/>
  </r>
  <r>
    <x v="1"/>
    <x v="26"/>
  </r>
  <r>
    <x v="3"/>
    <x v="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</r>
  <r>
    <x v="1"/>
  </r>
  <r>
    <x v="2"/>
  </r>
  <r>
    <x v="1"/>
  </r>
  <r>
    <x v="0"/>
  </r>
  <r>
    <x v="0"/>
  </r>
  <r>
    <x v="3"/>
  </r>
  <r>
    <x v="1"/>
  </r>
  <r>
    <x v="2"/>
  </r>
  <r>
    <x v="2"/>
  </r>
  <r>
    <x v="0"/>
  </r>
  <r>
    <x v="3"/>
  </r>
  <r>
    <x v="4"/>
  </r>
  <r>
    <x v="0"/>
  </r>
  <r>
    <x v="1"/>
  </r>
  <r>
    <x v="0"/>
  </r>
  <r>
    <x v="0"/>
  </r>
  <r>
    <x v="4"/>
  </r>
  <r>
    <x v="0"/>
  </r>
  <r>
    <x v="1"/>
  </r>
  <r>
    <x v="0"/>
  </r>
  <r>
    <x v="1"/>
  </r>
  <r>
    <x v="0"/>
  </r>
  <r>
    <x v="4"/>
  </r>
  <r>
    <x v="2"/>
  </r>
  <r>
    <x v="0"/>
  </r>
  <r>
    <x v="0"/>
  </r>
  <r>
    <x v="0"/>
  </r>
  <r>
    <x v="2"/>
  </r>
  <r>
    <x v="0"/>
  </r>
  <r>
    <x v="4"/>
  </r>
  <r>
    <x v="3"/>
  </r>
  <r>
    <x v="2"/>
  </r>
  <r>
    <x v="1"/>
  </r>
  <r>
    <x v="2"/>
  </r>
  <r>
    <x v="0"/>
  </r>
  <r>
    <x v="0"/>
  </r>
  <r>
    <x v="0"/>
  </r>
  <r>
    <x v="2"/>
  </r>
  <r>
    <x v="3"/>
  </r>
  <r>
    <x v="0"/>
  </r>
  <r>
    <x v="1"/>
  </r>
  <r>
    <x v="2"/>
  </r>
  <r>
    <x v="2"/>
  </r>
  <r>
    <x v="2"/>
  </r>
  <r>
    <x v="2"/>
  </r>
  <r>
    <x v="0"/>
  </r>
  <r>
    <x v="3"/>
  </r>
  <r>
    <x v="2"/>
  </r>
  <r>
    <x v="4"/>
  </r>
  <r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</r>
  <r>
    <x v="1"/>
  </r>
  <r>
    <x v="2"/>
  </r>
  <r>
    <x v="3"/>
  </r>
  <r>
    <x v="4"/>
  </r>
  <r>
    <x v="4"/>
  </r>
  <r>
    <x v="1"/>
  </r>
  <r>
    <x v="5"/>
  </r>
  <r>
    <x v="6"/>
  </r>
  <r>
    <x v="7"/>
  </r>
  <r>
    <x v="8"/>
  </r>
  <r>
    <x v="7"/>
  </r>
  <r>
    <x v="3"/>
  </r>
  <r>
    <x v="9"/>
  </r>
  <r>
    <x v="10"/>
  </r>
  <r>
    <x v="7"/>
  </r>
  <r>
    <x v="11"/>
  </r>
  <r>
    <x v="12"/>
  </r>
  <r>
    <x v="13"/>
  </r>
  <r>
    <x v="14"/>
  </r>
  <r>
    <x v="15"/>
  </r>
  <r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5F037-48CC-4F73-BAF5-77881568F880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25:D31" firstHeaderRow="1" firstDataRow="1" firstDataCol="1"/>
  <pivotFields count="1">
    <pivotField axis="axisRow" dataField="1" showAll="0">
      <items count="8">
        <item h="1" x="0"/>
        <item x="1"/>
        <item x="2"/>
        <item x="3"/>
        <item x="4"/>
        <item x="5"/>
        <item h="1"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udit Ti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DFB0F-314D-4DEE-BF04-CDD8D9A8C366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6:D12" firstHeaderRow="1" firstDataRow="1" firstDataCol="1"/>
  <pivotFields count="1">
    <pivotField axis="axisRow" dataField="1" multipleItemSelectionAllowed="1" showAll="0" sortType="ascending">
      <items count="7">
        <item x="0"/>
        <item x="1"/>
        <item x="3"/>
        <item x="2"/>
        <item x="4"/>
        <item h="1" x="5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rand Purchase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0FF0A-5007-411F-A8C5-4A15F885B18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H5:N11" firstHeaderRow="1" firstDataRow="2" firstDataCol="1"/>
  <pivotFields count="2">
    <pivotField axis="axisRow" showAll="0">
      <items count="5">
        <item x="2"/>
        <item x="0"/>
        <item x="1"/>
        <item x="3"/>
        <item t="default"/>
      </items>
    </pivotField>
    <pivotField axis="axisCol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Meal Price ($)" fld="1" subtotal="count" baseField="0" baseItem="0"/>
  </dataFields>
  <chartFormats count="10"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538E3-C932-43FC-BD0F-74457906F575}">
  <dimension ref="A1:J201"/>
  <sheetViews>
    <sheetView workbookViewId="0">
      <selection activeCell="D15" sqref="D15"/>
    </sheetView>
  </sheetViews>
  <sheetFormatPr defaultColWidth="10.25" defaultRowHeight="15.75" x14ac:dyDescent="0.25"/>
  <cols>
    <col min="1" max="1" width="12.125" customWidth="1"/>
    <col min="2" max="2" width="11.125" customWidth="1"/>
    <col min="3" max="3" width="10.125" customWidth="1"/>
    <col min="4" max="4" width="16.375" customWidth="1"/>
    <col min="8" max="8" width="17.875" customWidth="1"/>
  </cols>
  <sheetData>
    <row r="1" spans="1:10" s="26" customFormat="1" ht="31.5" x14ac:dyDescent="0.25">
      <c r="A1" s="24" t="s">
        <v>0</v>
      </c>
      <c r="B1" s="25" t="s">
        <v>129</v>
      </c>
    </row>
    <row r="2" spans="1:10" x14ac:dyDescent="0.25">
      <c r="A2">
        <v>1</v>
      </c>
      <c r="B2">
        <v>107</v>
      </c>
      <c r="D2" t="s">
        <v>130</v>
      </c>
    </row>
    <row r="3" spans="1:10" x14ac:dyDescent="0.25">
      <c r="A3">
        <v>2</v>
      </c>
      <c r="B3">
        <v>54</v>
      </c>
    </row>
    <row r="4" spans="1:10" x14ac:dyDescent="0.25">
      <c r="A4">
        <v>3</v>
      </c>
      <c r="B4">
        <v>66</v>
      </c>
      <c r="D4" t="s">
        <v>131</v>
      </c>
      <c r="E4">
        <f>AVERAGE(Hours_Until_Burnout)</f>
        <v>76</v>
      </c>
      <c r="F4" t="str">
        <f ca="1">_xlfn.FORMULATEXT(E4)</f>
        <v>=AVERAGE(Hours_Until_Burnout)</v>
      </c>
    </row>
    <row r="5" spans="1:10" x14ac:dyDescent="0.25">
      <c r="A5">
        <v>4</v>
      </c>
      <c r="B5">
        <v>62</v>
      </c>
      <c r="C5" t="s">
        <v>153</v>
      </c>
      <c r="D5" t="s">
        <v>132</v>
      </c>
      <c r="E5">
        <f>COUNT(Hours_Until_Burnout)</f>
        <v>200</v>
      </c>
      <c r="F5" t="str">
        <f ca="1">_xlfn.FORMULATEXT(E5)</f>
        <v>=COUNT(Hours_Until_Burnout)</v>
      </c>
    </row>
    <row r="6" spans="1:10" x14ac:dyDescent="0.25">
      <c r="A6">
        <v>5</v>
      </c>
      <c r="B6">
        <v>74</v>
      </c>
      <c r="D6" t="s">
        <v>133</v>
      </c>
      <c r="E6">
        <f>MEDIAN(Hours_Until_Burnout)</f>
        <v>75</v>
      </c>
      <c r="F6" t="str">
        <f t="shared" ref="F6:F12" ca="1" si="0">_xlfn.FORMULATEXT(E6)</f>
        <v>=MEDIAN(Hours_Until_Burnout)</v>
      </c>
    </row>
    <row r="7" spans="1:10" x14ac:dyDescent="0.25">
      <c r="A7">
        <v>6</v>
      </c>
      <c r="B7">
        <v>92</v>
      </c>
      <c r="D7" t="s">
        <v>134</v>
      </c>
      <c r="E7">
        <f>MODE(Hours_Until_Burnout)</f>
        <v>77</v>
      </c>
      <c r="F7" t="str">
        <f t="shared" ca="1" si="0"/>
        <v>=MODE(Hours_Until_Burnout)</v>
      </c>
    </row>
    <row r="8" spans="1:10" x14ac:dyDescent="0.25">
      <c r="A8">
        <v>7</v>
      </c>
      <c r="B8">
        <v>75</v>
      </c>
      <c r="D8" t="s">
        <v>135</v>
      </c>
      <c r="E8">
        <f>MAX(Hours_Until_Burnout)</f>
        <v>116</v>
      </c>
      <c r="F8" t="str">
        <f t="shared" ca="1" si="0"/>
        <v>=MAX(Hours_Until_Burnout)</v>
      </c>
    </row>
    <row r="9" spans="1:10" x14ac:dyDescent="0.25">
      <c r="A9">
        <v>8</v>
      </c>
      <c r="B9">
        <v>65</v>
      </c>
      <c r="D9" t="s">
        <v>136</v>
      </c>
      <c r="E9">
        <f>MIN(Hours_Until_Burnout)</f>
        <v>43</v>
      </c>
      <c r="F9" t="str">
        <f t="shared" ca="1" si="0"/>
        <v>=MIN(Hours_Until_Burnout)</v>
      </c>
    </row>
    <row r="10" spans="1:10" x14ac:dyDescent="0.25">
      <c r="A10">
        <v>9</v>
      </c>
      <c r="B10">
        <v>81</v>
      </c>
      <c r="D10" t="s">
        <v>137</v>
      </c>
      <c r="E10">
        <f>E8-E9</f>
        <v>73</v>
      </c>
      <c r="F10" t="str">
        <f t="shared" ca="1" si="0"/>
        <v>=E8-E9</v>
      </c>
    </row>
    <row r="11" spans="1:10" x14ac:dyDescent="0.25">
      <c r="A11">
        <v>10</v>
      </c>
      <c r="B11">
        <v>83</v>
      </c>
      <c r="C11" t="s">
        <v>145</v>
      </c>
      <c r="D11" t="s">
        <v>146</v>
      </c>
      <c r="E11">
        <f>_xlfn.VAR.S(Hours_Until_Burnout)</f>
        <v>145.55778894472363</v>
      </c>
      <c r="F11" t="str">
        <f t="shared" ca="1" si="0"/>
        <v>=VAR.S(Hours_Until_Burnout)</v>
      </c>
    </row>
    <row r="12" spans="1:10" x14ac:dyDescent="0.25">
      <c r="A12">
        <v>11</v>
      </c>
      <c r="B12">
        <v>78</v>
      </c>
      <c r="D12" t="s">
        <v>138</v>
      </c>
      <c r="E12">
        <f>_xlfn.STDEV.S(Hours_Until_Burnout)</f>
        <v>12.064733272837971</v>
      </c>
      <c r="F12" t="str">
        <f t="shared" ca="1" si="0"/>
        <v>=STDEV.S(Hours_Until_Burnout)</v>
      </c>
    </row>
    <row r="13" spans="1:10" x14ac:dyDescent="0.25">
      <c r="A13">
        <v>12</v>
      </c>
      <c r="B13">
        <v>90</v>
      </c>
      <c r="D13" t="s">
        <v>139</v>
      </c>
      <c r="E13">
        <f>SQRT(E11)</f>
        <v>12.064733272837971</v>
      </c>
      <c r="F13" t="str">
        <f t="shared" ref="F13:F19" ca="1" si="1">_xlfn.FORMULATEXT(E13)</f>
        <v>=SQRT(E11)</v>
      </c>
    </row>
    <row r="14" spans="1:10" x14ac:dyDescent="0.25">
      <c r="A14">
        <v>13</v>
      </c>
      <c r="B14">
        <v>96</v>
      </c>
      <c r="D14" t="s">
        <v>140</v>
      </c>
      <c r="E14">
        <f>E12^2</f>
        <v>145.55778894472363</v>
      </c>
      <c r="F14" t="str">
        <f t="shared" ca="1" si="1"/>
        <v>=E12^2</v>
      </c>
    </row>
    <row r="15" spans="1:10" x14ac:dyDescent="0.25">
      <c r="A15">
        <v>14</v>
      </c>
      <c r="B15">
        <v>66</v>
      </c>
      <c r="D15" t="s">
        <v>141</v>
      </c>
      <c r="E15">
        <f>POWER(E12,2)</f>
        <v>145.55778894472363</v>
      </c>
      <c r="F15" t="str">
        <f t="shared" ca="1" si="1"/>
        <v>=POWER(E12,2)</v>
      </c>
    </row>
    <row r="16" spans="1:10" x14ac:dyDescent="0.25">
      <c r="A16">
        <v>15</v>
      </c>
      <c r="B16">
        <v>68</v>
      </c>
      <c r="D16" t="s">
        <v>142</v>
      </c>
      <c r="E16">
        <f>QUARTILE(Hours_Until_Burnout,)</f>
        <v>43</v>
      </c>
      <c r="F16" t="str">
        <f t="shared" ca="1" si="1"/>
        <v>=QUARTILE(Hours_Until_Burnout,)</v>
      </c>
      <c r="I16">
        <f>PERCENTILE(Hours_Until_Burnout,0)</f>
        <v>43</v>
      </c>
      <c r="J16" t="str">
        <f ca="1">_xlfn.FORMULATEXT(I16)</f>
        <v>=PERCENTILE(Hours_Until_Burnout,0)</v>
      </c>
    </row>
    <row r="17" spans="1:10" x14ac:dyDescent="0.25">
      <c r="A17">
        <v>16</v>
      </c>
      <c r="B17">
        <v>85</v>
      </c>
      <c r="D17" t="s">
        <v>147</v>
      </c>
      <c r="E17">
        <f>QUARTILE(Hours_Until_Burnout,1)</f>
        <v>66.75</v>
      </c>
      <c r="F17" t="str">
        <f t="shared" ca="1" si="1"/>
        <v>=QUARTILE(Hours_Until_Burnout,1)</v>
      </c>
      <c r="I17">
        <f>PERCENTILE(Hours_Until_Burnout,0.25)</f>
        <v>66.75</v>
      </c>
      <c r="J17" t="str">
        <f ca="1">_xlfn.FORMULATEXT(I17)</f>
        <v>=PERCENTILE(Hours_Until_Burnout,0.25)</v>
      </c>
    </row>
    <row r="18" spans="1:10" x14ac:dyDescent="0.25">
      <c r="A18">
        <v>17</v>
      </c>
      <c r="B18">
        <v>83</v>
      </c>
      <c r="D18" t="s">
        <v>148</v>
      </c>
      <c r="E18">
        <f>QUARTILE(Hours_Until_Burnout,2)</f>
        <v>75</v>
      </c>
      <c r="F18" t="str">
        <f t="shared" ca="1" si="1"/>
        <v>=QUARTILE(Hours_Until_Burnout,2)</v>
      </c>
      <c r="I18">
        <f>PERCENTILE(Hours_Until_Burnout,0.5)</f>
        <v>75</v>
      </c>
      <c r="J18" t="str">
        <f t="shared" ref="J18:J20" ca="1" si="2">_xlfn.FORMULATEXT(I18)</f>
        <v>=PERCENTILE(Hours_Until_Burnout,0.5)</v>
      </c>
    </row>
    <row r="19" spans="1:10" x14ac:dyDescent="0.25">
      <c r="A19">
        <v>18</v>
      </c>
      <c r="B19">
        <v>74</v>
      </c>
      <c r="D19" t="s">
        <v>149</v>
      </c>
      <c r="E19">
        <f>QUARTILE(Hours_Until_Burnout,3)</f>
        <v>84</v>
      </c>
      <c r="F19" t="str">
        <f t="shared" ca="1" si="1"/>
        <v>=QUARTILE(Hours_Until_Burnout,3)</v>
      </c>
      <c r="I19">
        <f>PERCENTILE(Hours_Until_Burnout,0.75)</f>
        <v>84</v>
      </c>
      <c r="J19" t="str">
        <f t="shared" ca="1" si="2"/>
        <v>=PERCENTILE(Hours_Until_Burnout,0.75)</v>
      </c>
    </row>
    <row r="20" spans="1:10" x14ac:dyDescent="0.25">
      <c r="A20">
        <v>19</v>
      </c>
      <c r="B20">
        <v>73</v>
      </c>
      <c r="D20" t="s">
        <v>150</v>
      </c>
      <c r="E20">
        <f>QUARTILE(Hours_Until_Burnout,4)</f>
        <v>116</v>
      </c>
      <c r="F20" t="str">
        <f ca="1">_xlfn.FORMULATEXT(E20)</f>
        <v>=QUARTILE(Hours_Until_Burnout,4)</v>
      </c>
      <c r="I20">
        <f>PERCENTILE(Hours_Until_Burnout,1)</f>
        <v>116</v>
      </c>
      <c r="J20" t="str">
        <f t="shared" ca="1" si="2"/>
        <v>=PERCENTILE(Hours_Until_Burnout,1)</v>
      </c>
    </row>
    <row r="21" spans="1:10" x14ac:dyDescent="0.25">
      <c r="A21">
        <v>20</v>
      </c>
      <c r="B21">
        <v>73</v>
      </c>
    </row>
    <row r="22" spans="1:10" x14ac:dyDescent="0.25">
      <c r="A22">
        <v>21</v>
      </c>
      <c r="B22">
        <v>73</v>
      </c>
      <c r="C22" t="s">
        <v>151</v>
      </c>
      <c r="D22" t="s">
        <v>143</v>
      </c>
      <c r="E22">
        <f>SKEW(Hours_Until_Burnout)</f>
        <v>0.28847388381525746</v>
      </c>
      <c r="F22" t="str">
        <f ca="1">_xlfn.FORMULATEXT(E22)</f>
        <v>=SKEW(Hours_Until_Burnout)</v>
      </c>
    </row>
    <row r="23" spans="1:10" x14ac:dyDescent="0.25">
      <c r="A23">
        <v>22</v>
      </c>
      <c r="B23">
        <v>65</v>
      </c>
      <c r="C23" t="s">
        <v>152</v>
      </c>
      <c r="D23" t="s">
        <v>144</v>
      </c>
      <c r="E23">
        <f>KURT(Hours_Until_Burnout)</f>
        <v>3.6252490835360973E-2</v>
      </c>
      <c r="F23" t="str">
        <f ca="1">_xlfn.FORMULATEXT(E23)</f>
        <v>=KURT(Hours_Until_Burnout)</v>
      </c>
    </row>
    <row r="24" spans="1:10" x14ac:dyDescent="0.25">
      <c r="A24">
        <v>23</v>
      </c>
      <c r="B24">
        <v>62</v>
      </c>
    </row>
    <row r="25" spans="1:10" x14ac:dyDescent="0.25">
      <c r="A25">
        <v>24</v>
      </c>
      <c r="B25">
        <v>116</v>
      </c>
    </row>
    <row r="26" spans="1:10" x14ac:dyDescent="0.25">
      <c r="A26">
        <v>25</v>
      </c>
      <c r="B26">
        <v>85</v>
      </c>
    </row>
    <row r="27" spans="1:10" x14ac:dyDescent="0.25">
      <c r="A27">
        <v>26</v>
      </c>
      <c r="B27">
        <v>78</v>
      </c>
    </row>
    <row r="28" spans="1:10" x14ac:dyDescent="0.25">
      <c r="A28">
        <v>27</v>
      </c>
      <c r="B28">
        <v>90</v>
      </c>
    </row>
    <row r="29" spans="1:10" x14ac:dyDescent="0.25">
      <c r="A29">
        <v>28</v>
      </c>
      <c r="B29">
        <v>81</v>
      </c>
    </row>
    <row r="30" spans="1:10" x14ac:dyDescent="0.25">
      <c r="A30">
        <v>29</v>
      </c>
      <c r="B30">
        <v>62</v>
      </c>
    </row>
    <row r="31" spans="1:10" x14ac:dyDescent="0.25">
      <c r="A31">
        <v>30</v>
      </c>
      <c r="B31">
        <v>70</v>
      </c>
    </row>
    <row r="32" spans="1:10" x14ac:dyDescent="0.25">
      <c r="A32">
        <v>31</v>
      </c>
      <c r="B32">
        <v>66</v>
      </c>
    </row>
    <row r="33" spans="1:2" x14ac:dyDescent="0.25">
      <c r="A33">
        <v>32</v>
      </c>
      <c r="B33">
        <v>78</v>
      </c>
    </row>
    <row r="34" spans="1:2" x14ac:dyDescent="0.25">
      <c r="A34">
        <v>33</v>
      </c>
      <c r="B34">
        <v>75</v>
      </c>
    </row>
    <row r="35" spans="1:2" x14ac:dyDescent="0.25">
      <c r="A35">
        <v>34</v>
      </c>
      <c r="B35">
        <v>86</v>
      </c>
    </row>
    <row r="36" spans="1:2" x14ac:dyDescent="0.25">
      <c r="A36">
        <v>35</v>
      </c>
      <c r="B36">
        <v>72</v>
      </c>
    </row>
    <row r="37" spans="1:2" x14ac:dyDescent="0.25">
      <c r="A37">
        <v>36</v>
      </c>
      <c r="B37">
        <v>67</v>
      </c>
    </row>
    <row r="38" spans="1:2" x14ac:dyDescent="0.25">
      <c r="A38">
        <v>37</v>
      </c>
      <c r="B38">
        <v>68</v>
      </c>
    </row>
    <row r="39" spans="1:2" x14ac:dyDescent="0.25">
      <c r="A39">
        <v>38</v>
      </c>
      <c r="B39">
        <v>91</v>
      </c>
    </row>
    <row r="40" spans="1:2" x14ac:dyDescent="0.25">
      <c r="A40">
        <v>39</v>
      </c>
      <c r="B40">
        <v>77</v>
      </c>
    </row>
    <row r="41" spans="1:2" x14ac:dyDescent="0.25">
      <c r="A41">
        <v>40</v>
      </c>
      <c r="B41">
        <v>63</v>
      </c>
    </row>
    <row r="42" spans="1:2" x14ac:dyDescent="0.25">
      <c r="A42">
        <v>41</v>
      </c>
      <c r="B42">
        <v>68</v>
      </c>
    </row>
    <row r="43" spans="1:2" x14ac:dyDescent="0.25">
      <c r="A43">
        <v>42</v>
      </c>
      <c r="B43">
        <v>71</v>
      </c>
    </row>
    <row r="44" spans="1:2" x14ac:dyDescent="0.25">
      <c r="A44">
        <v>43</v>
      </c>
      <c r="B44">
        <v>79</v>
      </c>
    </row>
    <row r="45" spans="1:2" x14ac:dyDescent="0.25">
      <c r="A45">
        <v>44</v>
      </c>
      <c r="B45">
        <v>65</v>
      </c>
    </row>
    <row r="46" spans="1:2" x14ac:dyDescent="0.25">
      <c r="A46">
        <v>45</v>
      </c>
      <c r="B46">
        <v>73</v>
      </c>
    </row>
    <row r="47" spans="1:2" x14ac:dyDescent="0.25">
      <c r="A47">
        <v>46</v>
      </c>
      <c r="B47">
        <v>88</v>
      </c>
    </row>
    <row r="48" spans="1:2" x14ac:dyDescent="0.25">
      <c r="A48">
        <v>47</v>
      </c>
      <c r="B48">
        <v>62</v>
      </c>
    </row>
    <row r="49" spans="1:2" x14ac:dyDescent="0.25">
      <c r="A49">
        <v>48</v>
      </c>
      <c r="B49">
        <v>75</v>
      </c>
    </row>
    <row r="50" spans="1:2" x14ac:dyDescent="0.25">
      <c r="A50">
        <v>49</v>
      </c>
      <c r="B50">
        <v>79</v>
      </c>
    </row>
    <row r="51" spans="1:2" x14ac:dyDescent="0.25">
      <c r="A51">
        <v>50</v>
      </c>
      <c r="B51">
        <v>70</v>
      </c>
    </row>
    <row r="52" spans="1:2" x14ac:dyDescent="0.25">
      <c r="A52">
        <v>51</v>
      </c>
      <c r="B52">
        <v>66</v>
      </c>
    </row>
    <row r="53" spans="1:2" x14ac:dyDescent="0.25">
      <c r="A53">
        <v>52</v>
      </c>
      <c r="B53">
        <v>71</v>
      </c>
    </row>
    <row r="54" spans="1:2" x14ac:dyDescent="0.25">
      <c r="A54">
        <v>53</v>
      </c>
      <c r="B54">
        <v>64</v>
      </c>
    </row>
    <row r="55" spans="1:2" x14ac:dyDescent="0.25">
      <c r="A55">
        <v>54</v>
      </c>
      <c r="B55">
        <v>96</v>
      </c>
    </row>
    <row r="56" spans="1:2" x14ac:dyDescent="0.25">
      <c r="A56">
        <v>55</v>
      </c>
      <c r="B56">
        <v>77</v>
      </c>
    </row>
    <row r="57" spans="1:2" x14ac:dyDescent="0.25">
      <c r="A57">
        <v>56</v>
      </c>
      <c r="B57">
        <v>87</v>
      </c>
    </row>
    <row r="58" spans="1:2" x14ac:dyDescent="0.25">
      <c r="A58">
        <v>57</v>
      </c>
      <c r="B58">
        <v>72</v>
      </c>
    </row>
    <row r="59" spans="1:2" x14ac:dyDescent="0.25">
      <c r="A59">
        <v>58</v>
      </c>
      <c r="B59">
        <v>76</v>
      </c>
    </row>
    <row r="60" spans="1:2" x14ac:dyDescent="0.25">
      <c r="A60">
        <v>59</v>
      </c>
      <c r="B60">
        <v>79</v>
      </c>
    </row>
    <row r="61" spans="1:2" x14ac:dyDescent="0.25">
      <c r="A61">
        <v>60</v>
      </c>
      <c r="B61">
        <v>63</v>
      </c>
    </row>
    <row r="62" spans="1:2" x14ac:dyDescent="0.25">
      <c r="A62">
        <v>61</v>
      </c>
      <c r="B62">
        <v>97</v>
      </c>
    </row>
    <row r="63" spans="1:2" x14ac:dyDescent="0.25">
      <c r="A63">
        <v>62</v>
      </c>
      <c r="B63">
        <v>70</v>
      </c>
    </row>
    <row r="64" spans="1:2" x14ac:dyDescent="0.25">
      <c r="A64">
        <v>63</v>
      </c>
      <c r="B64">
        <v>86</v>
      </c>
    </row>
    <row r="65" spans="1:2" x14ac:dyDescent="0.25">
      <c r="A65">
        <v>64</v>
      </c>
      <c r="B65">
        <v>88</v>
      </c>
    </row>
    <row r="66" spans="1:2" x14ac:dyDescent="0.25">
      <c r="A66">
        <v>65</v>
      </c>
      <c r="B66">
        <v>80</v>
      </c>
    </row>
    <row r="67" spans="1:2" x14ac:dyDescent="0.25">
      <c r="A67">
        <v>66</v>
      </c>
      <c r="B67">
        <v>77</v>
      </c>
    </row>
    <row r="68" spans="1:2" x14ac:dyDescent="0.25">
      <c r="A68">
        <v>67</v>
      </c>
      <c r="B68">
        <v>89</v>
      </c>
    </row>
    <row r="69" spans="1:2" x14ac:dyDescent="0.25">
      <c r="A69">
        <v>68</v>
      </c>
      <c r="B69">
        <v>62</v>
      </c>
    </row>
    <row r="70" spans="1:2" x14ac:dyDescent="0.25">
      <c r="A70">
        <v>69</v>
      </c>
      <c r="B70">
        <v>83</v>
      </c>
    </row>
    <row r="71" spans="1:2" x14ac:dyDescent="0.25">
      <c r="A71">
        <v>70</v>
      </c>
      <c r="B71">
        <v>81</v>
      </c>
    </row>
    <row r="72" spans="1:2" x14ac:dyDescent="0.25">
      <c r="A72">
        <v>71</v>
      </c>
      <c r="B72">
        <v>94</v>
      </c>
    </row>
    <row r="73" spans="1:2" x14ac:dyDescent="0.25">
      <c r="A73">
        <v>72</v>
      </c>
      <c r="B73">
        <v>101</v>
      </c>
    </row>
    <row r="74" spans="1:2" x14ac:dyDescent="0.25">
      <c r="A74">
        <v>73</v>
      </c>
      <c r="B74">
        <v>76</v>
      </c>
    </row>
    <row r="75" spans="1:2" x14ac:dyDescent="0.25">
      <c r="A75">
        <v>74</v>
      </c>
      <c r="B75">
        <v>89</v>
      </c>
    </row>
    <row r="76" spans="1:2" x14ac:dyDescent="0.25">
      <c r="A76">
        <v>75</v>
      </c>
      <c r="B76">
        <v>60</v>
      </c>
    </row>
    <row r="77" spans="1:2" x14ac:dyDescent="0.25">
      <c r="A77">
        <v>76</v>
      </c>
      <c r="B77">
        <v>80</v>
      </c>
    </row>
    <row r="78" spans="1:2" x14ac:dyDescent="0.25">
      <c r="A78">
        <v>77</v>
      </c>
      <c r="B78">
        <v>67</v>
      </c>
    </row>
    <row r="79" spans="1:2" x14ac:dyDescent="0.25">
      <c r="A79">
        <v>78</v>
      </c>
      <c r="B79">
        <v>83</v>
      </c>
    </row>
    <row r="80" spans="1:2" x14ac:dyDescent="0.25">
      <c r="A80">
        <v>79</v>
      </c>
      <c r="B80">
        <v>94</v>
      </c>
    </row>
    <row r="81" spans="1:2" x14ac:dyDescent="0.25">
      <c r="A81">
        <v>80</v>
      </c>
      <c r="B81">
        <v>89</v>
      </c>
    </row>
    <row r="82" spans="1:2" x14ac:dyDescent="0.25">
      <c r="A82">
        <v>81</v>
      </c>
      <c r="B82">
        <v>76</v>
      </c>
    </row>
    <row r="83" spans="1:2" x14ac:dyDescent="0.25">
      <c r="A83">
        <v>82</v>
      </c>
      <c r="B83">
        <v>84</v>
      </c>
    </row>
    <row r="84" spans="1:2" x14ac:dyDescent="0.25">
      <c r="A84">
        <v>83</v>
      </c>
      <c r="B84">
        <v>68</v>
      </c>
    </row>
    <row r="85" spans="1:2" x14ac:dyDescent="0.25">
      <c r="A85">
        <v>84</v>
      </c>
      <c r="B85">
        <v>64</v>
      </c>
    </row>
    <row r="86" spans="1:2" x14ac:dyDescent="0.25">
      <c r="A86">
        <v>85</v>
      </c>
      <c r="B86">
        <v>68</v>
      </c>
    </row>
    <row r="87" spans="1:2" x14ac:dyDescent="0.25">
      <c r="A87">
        <v>86</v>
      </c>
      <c r="B87">
        <v>103</v>
      </c>
    </row>
    <row r="88" spans="1:2" x14ac:dyDescent="0.25">
      <c r="A88">
        <v>87</v>
      </c>
      <c r="B88">
        <v>71</v>
      </c>
    </row>
    <row r="89" spans="1:2" x14ac:dyDescent="0.25">
      <c r="A89">
        <v>88</v>
      </c>
      <c r="B89">
        <v>94</v>
      </c>
    </row>
    <row r="90" spans="1:2" x14ac:dyDescent="0.25">
      <c r="A90">
        <v>89</v>
      </c>
      <c r="B90">
        <v>93</v>
      </c>
    </row>
    <row r="91" spans="1:2" x14ac:dyDescent="0.25">
      <c r="A91">
        <v>90</v>
      </c>
      <c r="B91">
        <v>77</v>
      </c>
    </row>
    <row r="92" spans="1:2" x14ac:dyDescent="0.25">
      <c r="A92">
        <v>91</v>
      </c>
      <c r="B92">
        <v>77</v>
      </c>
    </row>
    <row r="93" spans="1:2" x14ac:dyDescent="0.25">
      <c r="A93">
        <v>92</v>
      </c>
      <c r="B93">
        <v>78</v>
      </c>
    </row>
    <row r="94" spans="1:2" x14ac:dyDescent="0.25">
      <c r="A94">
        <v>93</v>
      </c>
      <c r="B94">
        <v>72</v>
      </c>
    </row>
    <row r="95" spans="1:2" x14ac:dyDescent="0.25">
      <c r="A95">
        <v>94</v>
      </c>
      <c r="B95">
        <v>81</v>
      </c>
    </row>
    <row r="96" spans="1:2" x14ac:dyDescent="0.25">
      <c r="A96">
        <v>95</v>
      </c>
      <c r="B96">
        <v>87</v>
      </c>
    </row>
    <row r="97" spans="1:2" x14ac:dyDescent="0.25">
      <c r="A97">
        <v>96</v>
      </c>
      <c r="B97">
        <v>84</v>
      </c>
    </row>
    <row r="98" spans="1:2" x14ac:dyDescent="0.25">
      <c r="A98">
        <v>97</v>
      </c>
      <c r="B98">
        <v>92</v>
      </c>
    </row>
    <row r="99" spans="1:2" x14ac:dyDescent="0.25">
      <c r="A99">
        <v>98</v>
      </c>
      <c r="B99">
        <v>66</v>
      </c>
    </row>
    <row r="100" spans="1:2" x14ac:dyDescent="0.25">
      <c r="A100">
        <v>99</v>
      </c>
      <c r="B100">
        <v>63</v>
      </c>
    </row>
    <row r="101" spans="1:2" x14ac:dyDescent="0.25">
      <c r="A101">
        <v>100</v>
      </c>
      <c r="B101">
        <v>82</v>
      </c>
    </row>
    <row r="102" spans="1:2" x14ac:dyDescent="0.25">
      <c r="A102">
        <v>101</v>
      </c>
      <c r="B102">
        <v>79</v>
      </c>
    </row>
    <row r="103" spans="1:2" x14ac:dyDescent="0.25">
      <c r="A103">
        <v>102</v>
      </c>
      <c r="B103">
        <v>88</v>
      </c>
    </row>
    <row r="104" spans="1:2" x14ac:dyDescent="0.25">
      <c r="A104">
        <v>103</v>
      </c>
      <c r="B104">
        <v>74</v>
      </c>
    </row>
    <row r="105" spans="1:2" x14ac:dyDescent="0.25">
      <c r="A105">
        <v>104</v>
      </c>
      <c r="B105">
        <v>79</v>
      </c>
    </row>
    <row r="106" spans="1:2" x14ac:dyDescent="0.25">
      <c r="A106">
        <v>105</v>
      </c>
      <c r="B106">
        <v>78</v>
      </c>
    </row>
    <row r="107" spans="1:2" x14ac:dyDescent="0.25">
      <c r="A107">
        <v>106</v>
      </c>
      <c r="B107">
        <v>88</v>
      </c>
    </row>
    <row r="108" spans="1:2" x14ac:dyDescent="0.25">
      <c r="A108">
        <v>107</v>
      </c>
      <c r="B108">
        <v>71</v>
      </c>
    </row>
    <row r="109" spans="1:2" x14ac:dyDescent="0.25">
      <c r="A109">
        <v>108</v>
      </c>
      <c r="B109">
        <v>71</v>
      </c>
    </row>
    <row r="110" spans="1:2" x14ac:dyDescent="0.25">
      <c r="A110">
        <v>109</v>
      </c>
      <c r="B110">
        <v>61</v>
      </c>
    </row>
    <row r="111" spans="1:2" x14ac:dyDescent="0.25">
      <c r="A111">
        <v>110</v>
      </c>
      <c r="B111">
        <v>72</v>
      </c>
    </row>
    <row r="112" spans="1:2" x14ac:dyDescent="0.25">
      <c r="A112">
        <v>111</v>
      </c>
      <c r="B112">
        <v>63</v>
      </c>
    </row>
    <row r="113" spans="1:2" x14ac:dyDescent="0.25">
      <c r="A113">
        <v>112</v>
      </c>
      <c r="B113">
        <v>43</v>
      </c>
    </row>
    <row r="114" spans="1:2" x14ac:dyDescent="0.25">
      <c r="A114">
        <v>113</v>
      </c>
      <c r="B114">
        <v>77</v>
      </c>
    </row>
    <row r="115" spans="1:2" x14ac:dyDescent="0.25">
      <c r="A115">
        <v>114</v>
      </c>
      <c r="B115">
        <v>71</v>
      </c>
    </row>
    <row r="116" spans="1:2" x14ac:dyDescent="0.25">
      <c r="A116">
        <v>115</v>
      </c>
      <c r="B116">
        <v>84</v>
      </c>
    </row>
    <row r="117" spans="1:2" x14ac:dyDescent="0.25">
      <c r="A117">
        <v>116</v>
      </c>
      <c r="B117">
        <v>93</v>
      </c>
    </row>
    <row r="118" spans="1:2" x14ac:dyDescent="0.25">
      <c r="A118">
        <v>117</v>
      </c>
      <c r="B118">
        <v>89</v>
      </c>
    </row>
    <row r="119" spans="1:2" x14ac:dyDescent="0.25">
      <c r="A119">
        <v>118</v>
      </c>
      <c r="B119">
        <v>68</v>
      </c>
    </row>
    <row r="120" spans="1:2" x14ac:dyDescent="0.25">
      <c r="A120">
        <v>119</v>
      </c>
      <c r="B120">
        <v>59</v>
      </c>
    </row>
    <row r="121" spans="1:2" x14ac:dyDescent="0.25">
      <c r="A121">
        <v>120</v>
      </c>
      <c r="B121">
        <v>64</v>
      </c>
    </row>
    <row r="122" spans="1:2" x14ac:dyDescent="0.25">
      <c r="A122">
        <v>121</v>
      </c>
      <c r="B122">
        <v>94</v>
      </c>
    </row>
    <row r="123" spans="1:2" x14ac:dyDescent="0.25">
      <c r="A123">
        <v>122</v>
      </c>
      <c r="B123">
        <v>62</v>
      </c>
    </row>
    <row r="124" spans="1:2" x14ac:dyDescent="0.25">
      <c r="A124">
        <v>123</v>
      </c>
      <c r="B124">
        <v>61</v>
      </c>
    </row>
    <row r="125" spans="1:2" x14ac:dyDescent="0.25">
      <c r="A125">
        <v>124</v>
      </c>
      <c r="B125">
        <v>78</v>
      </c>
    </row>
    <row r="126" spans="1:2" x14ac:dyDescent="0.25">
      <c r="A126">
        <v>125</v>
      </c>
      <c r="B126">
        <v>89</v>
      </c>
    </row>
    <row r="127" spans="1:2" x14ac:dyDescent="0.25">
      <c r="A127">
        <v>126</v>
      </c>
      <c r="B127">
        <v>63</v>
      </c>
    </row>
    <row r="128" spans="1:2" x14ac:dyDescent="0.25">
      <c r="A128">
        <v>127</v>
      </c>
      <c r="B128">
        <v>74</v>
      </c>
    </row>
    <row r="129" spans="1:2" x14ac:dyDescent="0.25">
      <c r="A129">
        <v>128</v>
      </c>
      <c r="B129">
        <v>85</v>
      </c>
    </row>
    <row r="130" spans="1:2" x14ac:dyDescent="0.25">
      <c r="A130">
        <v>129</v>
      </c>
      <c r="B130">
        <v>65</v>
      </c>
    </row>
    <row r="131" spans="1:2" x14ac:dyDescent="0.25">
      <c r="A131">
        <v>130</v>
      </c>
      <c r="B131">
        <v>84</v>
      </c>
    </row>
    <row r="132" spans="1:2" x14ac:dyDescent="0.25">
      <c r="A132">
        <v>131</v>
      </c>
      <c r="B132">
        <v>66</v>
      </c>
    </row>
    <row r="133" spans="1:2" x14ac:dyDescent="0.25">
      <c r="A133">
        <v>132</v>
      </c>
      <c r="B133">
        <v>59</v>
      </c>
    </row>
    <row r="134" spans="1:2" x14ac:dyDescent="0.25">
      <c r="A134">
        <v>133</v>
      </c>
      <c r="B134">
        <v>74</v>
      </c>
    </row>
    <row r="135" spans="1:2" x14ac:dyDescent="0.25">
      <c r="A135">
        <v>134</v>
      </c>
      <c r="B135">
        <v>85</v>
      </c>
    </row>
    <row r="136" spans="1:2" x14ac:dyDescent="0.25">
      <c r="A136">
        <v>135</v>
      </c>
      <c r="B136">
        <v>75</v>
      </c>
    </row>
    <row r="137" spans="1:2" x14ac:dyDescent="0.25">
      <c r="A137">
        <v>136</v>
      </c>
      <c r="B137">
        <v>69</v>
      </c>
    </row>
    <row r="138" spans="1:2" x14ac:dyDescent="0.25">
      <c r="A138">
        <v>137</v>
      </c>
      <c r="B138">
        <v>82</v>
      </c>
    </row>
    <row r="139" spans="1:2" x14ac:dyDescent="0.25">
      <c r="A139">
        <v>138</v>
      </c>
      <c r="B139">
        <v>61</v>
      </c>
    </row>
    <row r="140" spans="1:2" x14ac:dyDescent="0.25">
      <c r="A140">
        <v>139</v>
      </c>
      <c r="B140">
        <v>62</v>
      </c>
    </row>
    <row r="141" spans="1:2" x14ac:dyDescent="0.25">
      <c r="A141">
        <v>140</v>
      </c>
      <c r="B141">
        <v>85</v>
      </c>
    </row>
    <row r="142" spans="1:2" x14ac:dyDescent="0.25">
      <c r="A142">
        <v>141</v>
      </c>
      <c r="B142">
        <v>59</v>
      </c>
    </row>
    <row r="143" spans="1:2" x14ac:dyDescent="0.25">
      <c r="A143">
        <v>142</v>
      </c>
      <c r="B143">
        <v>61</v>
      </c>
    </row>
    <row r="144" spans="1:2" x14ac:dyDescent="0.25">
      <c r="A144">
        <v>143</v>
      </c>
      <c r="B144">
        <v>82</v>
      </c>
    </row>
    <row r="145" spans="1:2" x14ac:dyDescent="0.25">
      <c r="A145">
        <v>144</v>
      </c>
      <c r="B145">
        <v>79</v>
      </c>
    </row>
    <row r="146" spans="1:2" x14ac:dyDescent="0.25">
      <c r="A146">
        <v>145</v>
      </c>
      <c r="B146">
        <v>72</v>
      </c>
    </row>
    <row r="147" spans="1:2" x14ac:dyDescent="0.25">
      <c r="A147">
        <v>146</v>
      </c>
      <c r="B147">
        <v>68</v>
      </c>
    </row>
    <row r="148" spans="1:2" x14ac:dyDescent="0.25">
      <c r="A148">
        <v>147</v>
      </c>
      <c r="B148">
        <v>70</v>
      </c>
    </row>
    <row r="149" spans="1:2" x14ac:dyDescent="0.25">
      <c r="A149">
        <v>148</v>
      </c>
      <c r="B149">
        <v>84</v>
      </c>
    </row>
    <row r="150" spans="1:2" x14ac:dyDescent="0.25">
      <c r="A150">
        <v>149</v>
      </c>
      <c r="B150">
        <v>62</v>
      </c>
    </row>
    <row r="151" spans="1:2" x14ac:dyDescent="0.25">
      <c r="A151">
        <v>150</v>
      </c>
      <c r="B151">
        <v>67</v>
      </c>
    </row>
    <row r="152" spans="1:2" x14ac:dyDescent="0.25">
      <c r="A152">
        <v>151</v>
      </c>
      <c r="B152">
        <v>75</v>
      </c>
    </row>
    <row r="153" spans="1:2" x14ac:dyDescent="0.25">
      <c r="A153">
        <v>152</v>
      </c>
      <c r="B153">
        <v>67</v>
      </c>
    </row>
    <row r="154" spans="1:2" x14ac:dyDescent="0.25">
      <c r="A154">
        <v>153</v>
      </c>
      <c r="B154">
        <v>65</v>
      </c>
    </row>
    <row r="155" spans="1:2" x14ac:dyDescent="0.25">
      <c r="A155">
        <v>154</v>
      </c>
      <c r="B155">
        <v>99</v>
      </c>
    </row>
    <row r="156" spans="1:2" x14ac:dyDescent="0.25">
      <c r="A156">
        <v>155</v>
      </c>
      <c r="B156">
        <v>77</v>
      </c>
    </row>
    <row r="157" spans="1:2" x14ac:dyDescent="0.25">
      <c r="A157">
        <v>156</v>
      </c>
      <c r="B157">
        <v>76</v>
      </c>
    </row>
    <row r="158" spans="1:2" x14ac:dyDescent="0.25">
      <c r="A158">
        <v>157</v>
      </c>
      <c r="B158">
        <v>96</v>
      </c>
    </row>
    <row r="159" spans="1:2" x14ac:dyDescent="0.25">
      <c r="A159">
        <v>158</v>
      </c>
      <c r="B159">
        <v>73</v>
      </c>
    </row>
    <row r="160" spans="1:2" x14ac:dyDescent="0.25">
      <c r="A160">
        <v>159</v>
      </c>
      <c r="B160">
        <v>71</v>
      </c>
    </row>
    <row r="161" spans="1:2" x14ac:dyDescent="0.25">
      <c r="A161">
        <v>160</v>
      </c>
      <c r="B161">
        <v>92</v>
      </c>
    </row>
    <row r="162" spans="1:2" x14ac:dyDescent="0.25">
      <c r="A162">
        <v>161</v>
      </c>
      <c r="B162">
        <v>98</v>
      </c>
    </row>
    <row r="163" spans="1:2" x14ac:dyDescent="0.25">
      <c r="A163">
        <v>162</v>
      </c>
      <c r="B163">
        <v>79</v>
      </c>
    </row>
    <row r="164" spans="1:2" x14ac:dyDescent="0.25">
      <c r="A164">
        <v>163</v>
      </c>
      <c r="B164">
        <v>65</v>
      </c>
    </row>
    <row r="165" spans="1:2" x14ac:dyDescent="0.25">
      <c r="A165">
        <v>164</v>
      </c>
      <c r="B165">
        <v>77</v>
      </c>
    </row>
    <row r="166" spans="1:2" x14ac:dyDescent="0.25">
      <c r="A166">
        <v>165</v>
      </c>
      <c r="B166">
        <v>58</v>
      </c>
    </row>
    <row r="167" spans="1:2" x14ac:dyDescent="0.25">
      <c r="A167">
        <v>166</v>
      </c>
      <c r="B167">
        <v>88</v>
      </c>
    </row>
    <row r="168" spans="1:2" x14ac:dyDescent="0.25">
      <c r="A168">
        <v>167</v>
      </c>
      <c r="B168">
        <v>74</v>
      </c>
    </row>
    <row r="169" spans="1:2" x14ac:dyDescent="0.25">
      <c r="A169">
        <v>168</v>
      </c>
      <c r="B169">
        <v>83</v>
      </c>
    </row>
    <row r="170" spans="1:2" x14ac:dyDescent="0.25">
      <c r="A170">
        <v>169</v>
      </c>
      <c r="B170">
        <v>92</v>
      </c>
    </row>
    <row r="171" spans="1:2" x14ac:dyDescent="0.25">
      <c r="A171">
        <v>170</v>
      </c>
      <c r="B171">
        <v>59</v>
      </c>
    </row>
    <row r="172" spans="1:2" x14ac:dyDescent="0.25">
      <c r="A172">
        <v>171</v>
      </c>
      <c r="B172">
        <v>68</v>
      </c>
    </row>
    <row r="173" spans="1:2" x14ac:dyDescent="0.25">
      <c r="A173">
        <v>172</v>
      </c>
      <c r="B173">
        <v>61</v>
      </c>
    </row>
    <row r="174" spans="1:2" x14ac:dyDescent="0.25">
      <c r="A174">
        <v>173</v>
      </c>
      <c r="B174">
        <v>82</v>
      </c>
    </row>
    <row r="175" spans="1:2" x14ac:dyDescent="0.25">
      <c r="A175">
        <v>174</v>
      </c>
      <c r="B175">
        <v>59</v>
      </c>
    </row>
    <row r="176" spans="1:2" x14ac:dyDescent="0.25">
      <c r="A176">
        <v>175</v>
      </c>
      <c r="B176">
        <v>51</v>
      </c>
    </row>
    <row r="177" spans="1:2" x14ac:dyDescent="0.25">
      <c r="A177">
        <v>176</v>
      </c>
      <c r="B177">
        <v>89</v>
      </c>
    </row>
    <row r="178" spans="1:2" x14ac:dyDescent="0.25">
      <c r="A178">
        <v>177</v>
      </c>
      <c r="B178">
        <v>77</v>
      </c>
    </row>
    <row r="179" spans="1:2" x14ac:dyDescent="0.25">
      <c r="A179">
        <v>178</v>
      </c>
      <c r="B179">
        <v>72</v>
      </c>
    </row>
    <row r="180" spans="1:2" x14ac:dyDescent="0.25">
      <c r="A180">
        <v>179</v>
      </c>
      <c r="B180">
        <v>81</v>
      </c>
    </row>
    <row r="181" spans="1:2" x14ac:dyDescent="0.25">
      <c r="A181">
        <v>180</v>
      </c>
      <c r="B181">
        <v>64</v>
      </c>
    </row>
    <row r="182" spans="1:2" x14ac:dyDescent="0.25">
      <c r="A182">
        <v>181</v>
      </c>
      <c r="B182">
        <v>57</v>
      </c>
    </row>
    <row r="183" spans="1:2" x14ac:dyDescent="0.25">
      <c r="A183">
        <v>182</v>
      </c>
      <c r="B183">
        <v>98</v>
      </c>
    </row>
    <row r="184" spans="1:2" x14ac:dyDescent="0.25">
      <c r="A184">
        <v>183</v>
      </c>
      <c r="B184">
        <v>98</v>
      </c>
    </row>
    <row r="185" spans="1:2" x14ac:dyDescent="0.25">
      <c r="A185">
        <v>184</v>
      </c>
      <c r="B185">
        <v>86</v>
      </c>
    </row>
    <row r="186" spans="1:2" x14ac:dyDescent="0.25">
      <c r="A186">
        <v>185</v>
      </c>
      <c r="B186">
        <v>69</v>
      </c>
    </row>
    <row r="187" spans="1:2" x14ac:dyDescent="0.25">
      <c r="A187">
        <v>186</v>
      </c>
      <c r="B187">
        <v>81</v>
      </c>
    </row>
    <row r="188" spans="1:2" x14ac:dyDescent="0.25">
      <c r="A188">
        <v>187</v>
      </c>
      <c r="B188">
        <v>70</v>
      </c>
    </row>
    <row r="189" spans="1:2" x14ac:dyDescent="0.25">
      <c r="A189">
        <v>188</v>
      </c>
      <c r="B189">
        <v>63</v>
      </c>
    </row>
    <row r="190" spans="1:2" x14ac:dyDescent="0.25">
      <c r="A190">
        <v>189</v>
      </c>
      <c r="B190">
        <v>65</v>
      </c>
    </row>
    <row r="191" spans="1:2" x14ac:dyDescent="0.25">
      <c r="A191">
        <v>190</v>
      </c>
      <c r="B191">
        <v>58</v>
      </c>
    </row>
    <row r="192" spans="1:2" x14ac:dyDescent="0.25">
      <c r="A192">
        <v>191</v>
      </c>
      <c r="B192">
        <v>76</v>
      </c>
    </row>
    <row r="193" spans="1:2" x14ac:dyDescent="0.25">
      <c r="A193">
        <v>192</v>
      </c>
      <c r="B193">
        <v>71</v>
      </c>
    </row>
    <row r="194" spans="1:2" x14ac:dyDescent="0.25">
      <c r="A194">
        <v>193</v>
      </c>
      <c r="B194">
        <v>86</v>
      </c>
    </row>
    <row r="195" spans="1:2" x14ac:dyDescent="0.25">
      <c r="A195">
        <v>194</v>
      </c>
      <c r="B195">
        <v>92</v>
      </c>
    </row>
    <row r="196" spans="1:2" x14ac:dyDescent="0.25">
      <c r="A196">
        <v>195</v>
      </c>
      <c r="B196">
        <v>45</v>
      </c>
    </row>
    <row r="197" spans="1:2" x14ac:dyDescent="0.25">
      <c r="A197">
        <v>196</v>
      </c>
      <c r="B197">
        <v>75</v>
      </c>
    </row>
    <row r="198" spans="1:2" x14ac:dyDescent="0.25">
      <c r="A198">
        <v>197</v>
      </c>
      <c r="B198">
        <v>102</v>
      </c>
    </row>
    <row r="199" spans="1:2" x14ac:dyDescent="0.25">
      <c r="A199">
        <v>198</v>
      </c>
      <c r="B199">
        <v>76</v>
      </c>
    </row>
    <row r="200" spans="1:2" x14ac:dyDescent="0.25">
      <c r="A200">
        <v>199</v>
      </c>
      <c r="B200">
        <v>65</v>
      </c>
    </row>
    <row r="201" spans="1:2" x14ac:dyDescent="0.25">
      <c r="A201">
        <v>200</v>
      </c>
      <c r="B201">
        <v>73</v>
      </c>
    </row>
  </sheetData>
  <phoneticPr fontId="7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7B17-7EA5-42F7-A949-C18544D78691}">
  <dimension ref="A1:A21"/>
  <sheetViews>
    <sheetView workbookViewId="0">
      <selection activeCell="D30" sqref="D30"/>
    </sheetView>
  </sheetViews>
  <sheetFormatPr defaultColWidth="9" defaultRowHeight="15.75" x14ac:dyDescent="0.25"/>
  <cols>
    <col min="1" max="1" width="11.125" style="8" customWidth="1"/>
    <col min="2" max="16384" width="9" style="8"/>
  </cols>
  <sheetData>
    <row r="1" spans="1:1" x14ac:dyDescent="0.25">
      <c r="A1" s="7" t="s">
        <v>104</v>
      </c>
    </row>
    <row r="2" spans="1:1" x14ac:dyDescent="0.25">
      <c r="A2" s="8">
        <v>820</v>
      </c>
    </row>
    <row r="3" spans="1:1" x14ac:dyDescent="0.25">
      <c r="A3" s="8">
        <v>270</v>
      </c>
    </row>
    <row r="4" spans="1:1" x14ac:dyDescent="0.25">
      <c r="A4" s="8">
        <v>450</v>
      </c>
    </row>
    <row r="5" spans="1:1" x14ac:dyDescent="0.25">
      <c r="A5" s="8">
        <v>1010</v>
      </c>
    </row>
    <row r="6" spans="1:1" x14ac:dyDescent="0.25">
      <c r="A6" s="8">
        <v>890</v>
      </c>
    </row>
    <row r="7" spans="1:1" x14ac:dyDescent="0.25">
      <c r="A7" s="8">
        <v>700</v>
      </c>
    </row>
    <row r="8" spans="1:1" x14ac:dyDescent="0.25">
      <c r="A8" s="8">
        <v>1350</v>
      </c>
    </row>
    <row r="9" spans="1:1" x14ac:dyDescent="0.25">
      <c r="A9" s="8">
        <v>350</v>
      </c>
    </row>
    <row r="10" spans="1:1" x14ac:dyDescent="0.25">
      <c r="A10" s="8">
        <v>300</v>
      </c>
    </row>
    <row r="11" spans="1:1" x14ac:dyDescent="0.25">
      <c r="A11" s="8">
        <v>1200</v>
      </c>
    </row>
    <row r="12" spans="1:1" x14ac:dyDescent="0.25">
      <c r="A12" s="8">
        <v>390</v>
      </c>
    </row>
    <row r="13" spans="1:1" x14ac:dyDescent="0.25">
      <c r="A13" s="8">
        <v>730</v>
      </c>
    </row>
    <row r="14" spans="1:1" x14ac:dyDescent="0.25">
      <c r="A14" s="8">
        <v>2040</v>
      </c>
    </row>
    <row r="15" spans="1:1" x14ac:dyDescent="0.25">
      <c r="A15" s="8">
        <v>230</v>
      </c>
    </row>
    <row r="16" spans="1:1" x14ac:dyDescent="0.25">
      <c r="A16" s="8">
        <v>640</v>
      </c>
    </row>
    <row r="17" spans="1:1" x14ac:dyDescent="0.25">
      <c r="A17" s="8">
        <v>350</v>
      </c>
    </row>
    <row r="18" spans="1:1" x14ac:dyDescent="0.25">
      <c r="A18" s="8">
        <v>420</v>
      </c>
    </row>
    <row r="19" spans="1:1" x14ac:dyDescent="0.25">
      <c r="A19" s="8">
        <v>270</v>
      </c>
    </row>
    <row r="20" spans="1:1" x14ac:dyDescent="0.25">
      <c r="A20" s="8">
        <v>370</v>
      </c>
    </row>
    <row r="21" spans="1:1" x14ac:dyDescent="0.25">
      <c r="A21" s="8">
        <v>620</v>
      </c>
    </row>
  </sheetData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2575-9CA5-4BB0-A5AF-DD5FAEB88095}">
  <dimension ref="A1:E27"/>
  <sheetViews>
    <sheetView tabSelected="1" workbookViewId="0">
      <selection activeCell="E17" sqref="E17"/>
    </sheetView>
  </sheetViews>
  <sheetFormatPr defaultColWidth="9" defaultRowHeight="15.75" x14ac:dyDescent="0.25"/>
  <cols>
    <col min="1" max="1" width="9" style="8"/>
    <col min="2" max="2" width="17.625" style="8" bestFit="1" customWidth="1"/>
    <col min="3" max="3" width="12.25" style="8" bestFit="1" customWidth="1"/>
    <col min="4" max="16384" width="9" style="8"/>
  </cols>
  <sheetData>
    <row r="1" spans="1:3" s="7" customFormat="1" x14ac:dyDescent="0.25">
      <c r="B1" s="7" t="s">
        <v>105</v>
      </c>
      <c r="C1" s="7" t="s">
        <v>106</v>
      </c>
    </row>
    <row r="2" spans="1:3" x14ac:dyDescent="0.25">
      <c r="A2" s="9">
        <v>1</v>
      </c>
      <c r="B2" s="9">
        <v>2</v>
      </c>
      <c r="C2" s="9">
        <v>50</v>
      </c>
    </row>
    <row r="3" spans="1:3" x14ac:dyDescent="0.25">
      <c r="A3" s="9">
        <v>2</v>
      </c>
      <c r="B3" s="9">
        <v>5</v>
      </c>
      <c r="C3" s="9">
        <v>57</v>
      </c>
    </row>
    <row r="4" spans="1:3" x14ac:dyDescent="0.25">
      <c r="A4" s="9">
        <v>3</v>
      </c>
      <c r="B4" s="9">
        <v>1</v>
      </c>
      <c r="C4" s="9">
        <v>41</v>
      </c>
    </row>
    <row r="5" spans="1:3" x14ac:dyDescent="0.25">
      <c r="A5" s="9">
        <v>4</v>
      </c>
      <c r="B5" s="9">
        <v>3</v>
      </c>
      <c r="C5" s="9">
        <v>54</v>
      </c>
    </row>
    <row r="6" spans="1:3" x14ac:dyDescent="0.25">
      <c r="A6" s="9">
        <v>5</v>
      </c>
      <c r="B6" s="9">
        <v>4</v>
      </c>
      <c r="C6" s="9">
        <v>54</v>
      </c>
    </row>
    <row r="7" spans="1:3" x14ac:dyDescent="0.25">
      <c r="A7" s="9">
        <v>6</v>
      </c>
      <c r="B7" s="9">
        <v>1</v>
      </c>
      <c r="C7" s="9">
        <v>38</v>
      </c>
    </row>
    <row r="8" spans="1:3" x14ac:dyDescent="0.25">
      <c r="A8" s="9">
        <v>7</v>
      </c>
      <c r="B8" s="9">
        <v>5</v>
      </c>
      <c r="C8" s="9">
        <v>63</v>
      </c>
    </row>
    <row r="9" spans="1:3" x14ac:dyDescent="0.25">
      <c r="A9" s="9">
        <v>8</v>
      </c>
      <c r="B9" s="9">
        <v>3</v>
      </c>
      <c r="C9" s="9">
        <v>48</v>
      </c>
    </row>
    <row r="10" spans="1:3" x14ac:dyDescent="0.25">
      <c r="A10" s="9">
        <v>9</v>
      </c>
      <c r="B10" s="9">
        <v>4</v>
      </c>
      <c r="C10" s="9">
        <v>59</v>
      </c>
    </row>
    <row r="11" spans="1:3" x14ac:dyDescent="0.25">
      <c r="A11" s="9">
        <v>10</v>
      </c>
      <c r="B11" s="9">
        <v>2</v>
      </c>
      <c r="C11" s="9">
        <v>46</v>
      </c>
    </row>
    <row r="17" spans="3:5" x14ac:dyDescent="0.25">
      <c r="C17" s="8">
        <f>CORREL(B2:B11,C2:C11)</f>
        <v>0.93049058074117896</v>
      </c>
      <c r="D17" s="8" t="str">
        <f ca="1">_xlfn.FORMULATEXT(C17)</f>
        <v>=CORREL(B2:B11,C2:C11)</v>
      </c>
    </row>
    <row r="19" spans="3:5" x14ac:dyDescent="0.25">
      <c r="C19" s="8">
        <f>_xlfn.COVARIANCE.P(B2:B11,C2:C11)</f>
        <v>9.9</v>
      </c>
      <c r="D19" s="8" t="str">
        <f ca="1">_xlfn.FORMULATEXT(C19)</f>
        <v>=COVARIANCE.P(B2:B11,C2:C11)</v>
      </c>
    </row>
    <row r="20" spans="3:5" ht="16.5" thickBot="1" x14ac:dyDescent="0.3"/>
    <row r="21" spans="3:5" x14ac:dyDescent="0.25">
      <c r="C21" s="32"/>
      <c r="D21" s="32" t="s">
        <v>165</v>
      </c>
      <c r="E21" s="32" t="s">
        <v>166</v>
      </c>
    </row>
    <row r="22" spans="3:5" x14ac:dyDescent="0.25">
      <c r="C22" s="30" t="s">
        <v>165</v>
      </c>
      <c r="D22" s="30">
        <f>VARP(Stereo!$B$2:$B$11)</f>
        <v>2</v>
      </c>
      <c r="E22" s="30"/>
    </row>
    <row r="23" spans="3:5" ht="16.5" thickBot="1" x14ac:dyDescent="0.3">
      <c r="C23" s="31" t="s">
        <v>166</v>
      </c>
      <c r="D23" s="31">
        <v>9.9</v>
      </c>
      <c r="E23" s="31">
        <f>VARP(Stereo!$C$2:$C$11)</f>
        <v>56.6</v>
      </c>
    </row>
    <row r="24" spans="3:5" ht="16.5" thickBot="1" x14ac:dyDescent="0.3"/>
    <row r="25" spans="3:5" x14ac:dyDescent="0.25">
      <c r="C25" s="32"/>
      <c r="D25" s="32" t="s">
        <v>165</v>
      </c>
      <c r="E25" s="32" t="s">
        <v>166</v>
      </c>
    </row>
    <row r="26" spans="3:5" x14ac:dyDescent="0.25">
      <c r="C26" s="30" t="s">
        <v>165</v>
      </c>
      <c r="D26" s="30">
        <v>1</v>
      </c>
      <c r="E26" s="30"/>
    </row>
    <row r="27" spans="3:5" ht="16.5" thickBot="1" x14ac:dyDescent="0.3">
      <c r="C27" s="31" t="s">
        <v>166</v>
      </c>
      <c r="D27" s="31">
        <v>0.93049058074117896</v>
      </c>
      <c r="E27" s="31">
        <v>1</v>
      </c>
    </row>
  </sheetData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opLeftCell="E25" workbookViewId="0">
      <selection activeCell="H24" sqref="H24"/>
    </sheetView>
  </sheetViews>
  <sheetFormatPr defaultColWidth="10.25" defaultRowHeight="15.75" x14ac:dyDescent="0.25"/>
  <sheetData>
    <row r="1" spans="1:10" x14ac:dyDescent="0.25">
      <c r="A1">
        <v>107</v>
      </c>
      <c r="B1">
        <v>73</v>
      </c>
      <c r="C1">
        <v>68</v>
      </c>
      <c r="D1">
        <v>97</v>
      </c>
      <c r="E1">
        <v>76</v>
      </c>
      <c r="F1">
        <v>79</v>
      </c>
      <c r="G1">
        <v>94</v>
      </c>
      <c r="H1">
        <v>59</v>
      </c>
      <c r="I1">
        <v>98</v>
      </c>
      <c r="J1">
        <v>57</v>
      </c>
    </row>
    <row r="2" spans="1:10" x14ac:dyDescent="0.25">
      <c r="A2">
        <v>54</v>
      </c>
      <c r="B2">
        <v>65</v>
      </c>
      <c r="C2">
        <v>71</v>
      </c>
      <c r="D2">
        <v>70</v>
      </c>
      <c r="E2">
        <v>84</v>
      </c>
      <c r="F2">
        <v>88</v>
      </c>
      <c r="G2">
        <v>62</v>
      </c>
      <c r="H2">
        <v>61</v>
      </c>
      <c r="I2">
        <v>79</v>
      </c>
      <c r="J2">
        <v>98</v>
      </c>
    </row>
    <row r="3" spans="1:10" x14ac:dyDescent="0.25">
      <c r="A3">
        <v>66</v>
      </c>
      <c r="B3">
        <v>62</v>
      </c>
      <c r="C3">
        <v>79</v>
      </c>
      <c r="D3">
        <v>86</v>
      </c>
      <c r="E3">
        <v>68</v>
      </c>
      <c r="F3">
        <v>74</v>
      </c>
      <c r="G3">
        <v>61</v>
      </c>
      <c r="H3">
        <v>82</v>
      </c>
      <c r="I3">
        <v>65</v>
      </c>
      <c r="J3">
        <v>98</v>
      </c>
    </row>
    <row r="4" spans="1:10" x14ac:dyDescent="0.25">
      <c r="A4">
        <v>62</v>
      </c>
      <c r="B4">
        <v>116</v>
      </c>
      <c r="C4">
        <v>65</v>
      </c>
      <c r="D4">
        <v>88</v>
      </c>
      <c r="E4">
        <v>64</v>
      </c>
      <c r="F4">
        <v>79</v>
      </c>
      <c r="G4">
        <v>78</v>
      </c>
      <c r="H4">
        <v>79</v>
      </c>
      <c r="I4">
        <v>77</v>
      </c>
      <c r="J4">
        <v>86</v>
      </c>
    </row>
    <row r="5" spans="1:10" x14ac:dyDescent="0.25">
      <c r="A5">
        <v>74</v>
      </c>
      <c r="B5">
        <v>85</v>
      </c>
      <c r="C5">
        <v>73</v>
      </c>
      <c r="D5">
        <v>80</v>
      </c>
      <c r="E5">
        <v>68</v>
      </c>
      <c r="F5">
        <v>78</v>
      </c>
      <c r="G5">
        <v>89</v>
      </c>
      <c r="H5">
        <v>72</v>
      </c>
      <c r="I5">
        <v>58</v>
      </c>
      <c r="J5">
        <v>69</v>
      </c>
    </row>
    <row r="6" spans="1:10" x14ac:dyDescent="0.25">
      <c r="A6">
        <v>92</v>
      </c>
      <c r="B6">
        <v>78</v>
      </c>
      <c r="C6">
        <v>88</v>
      </c>
      <c r="D6">
        <v>77</v>
      </c>
      <c r="E6">
        <v>103</v>
      </c>
      <c r="F6">
        <v>88</v>
      </c>
      <c r="G6">
        <v>63</v>
      </c>
      <c r="H6">
        <v>68</v>
      </c>
      <c r="I6">
        <v>88</v>
      </c>
      <c r="J6">
        <v>81</v>
      </c>
    </row>
    <row r="7" spans="1:10" x14ac:dyDescent="0.25">
      <c r="A7">
        <v>75</v>
      </c>
      <c r="B7">
        <v>90</v>
      </c>
      <c r="C7">
        <v>62</v>
      </c>
      <c r="D7">
        <v>89</v>
      </c>
      <c r="E7">
        <v>71</v>
      </c>
      <c r="F7">
        <v>71</v>
      </c>
      <c r="G7">
        <v>74</v>
      </c>
      <c r="H7">
        <v>70</v>
      </c>
      <c r="I7">
        <v>74</v>
      </c>
      <c r="J7">
        <v>70</v>
      </c>
    </row>
    <row r="8" spans="1:10" x14ac:dyDescent="0.25">
      <c r="A8">
        <v>65</v>
      </c>
      <c r="B8">
        <v>81</v>
      </c>
      <c r="C8">
        <v>75</v>
      </c>
      <c r="D8">
        <v>62</v>
      </c>
      <c r="E8">
        <v>94</v>
      </c>
      <c r="F8">
        <v>71</v>
      </c>
      <c r="G8">
        <v>85</v>
      </c>
      <c r="H8">
        <v>84</v>
      </c>
      <c r="I8">
        <v>83</v>
      </c>
      <c r="J8">
        <v>63</v>
      </c>
    </row>
    <row r="9" spans="1:10" x14ac:dyDescent="0.25">
      <c r="A9">
        <v>81</v>
      </c>
      <c r="B9">
        <v>62</v>
      </c>
      <c r="C9">
        <v>79</v>
      </c>
      <c r="D9">
        <v>83</v>
      </c>
      <c r="E9">
        <v>93</v>
      </c>
      <c r="F9">
        <v>61</v>
      </c>
      <c r="G9">
        <v>65</v>
      </c>
      <c r="H9">
        <v>62</v>
      </c>
      <c r="I9">
        <v>92</v>
      </c>
      <c r="J9">
        <v>65</v>
      </c>
    </row>
    <row r="10" spans="1:10" x14ac:dyDescent="0.25">
      <c r="A10">
        <v>83</v>
      </c>
      <c r="B10">
        <v>70</v>
      </c>
      <c r="C10">
        <v>70</v>
      </c>
      <c r="D10">
        <v>81</v>
      </c>
      <c r="E10">
        <v>77</v>
      </c>
      <c r="F10">
        <v>72</v>
      </c>
      <c r="G10">
        <v>84</v>
      </c>
      <c r="H10">
        <v>67</v>
      </c>
      <c r="I10">
        <v>59</v>
      </c>
      <c r="J10">
        <v>58</v>
      </c>
    </row>
    <row r="11" spans="1:10" x14ac:dyDescent="0.25">
      <c r="A11">
        <v>78</v>
      </c>
      <c r="B11">
        <v>66</v>
      </c>
      <c r="C11">
        <v>66</v>
      </c>
      <c r="D11">
        <v>94</v>
      </c>
      <c r="E11">
        <v>77</v>
      </c>
      <c r="F11">
        <v>63</v>
      </c>
      <c r="G11">
        <v>66</v>
      </c>
      <c r="H11">
        <v>75</v>
      </c>
      <c r="I11">
        <v>68</v>
      </c>
      <c r="J11">
        <v>76</v>
      </c>
    </row>
    <row r="12" spans="1:10" x14ac:dyDescent="0.25">
      <c r="A12">
        <v>90</v>
      </c>
      <c r="B12">
        <v>78</v>
      </c>
      <c r="C12">
        <v>71</v>
      </c>
      <c r="D12">
        <v>101</v>
      </c>
      <c r="E12">
        <v>78</v>
      </c>
      <c r="F12">
        <v>43</v>
      </c>
      <c r="G12">
        <v>59</v>
      </c>
      <c r="H12">
        <v>67</v>
      </c>
      <c r="I12">
        <v>61</v>
      </c>
      <c r="J12">
        <v>71</v>
      </c>
    </row>
    <row r="13" spans="1:10" x14ac:dyDescent="0.25">
      <c r="A13">
        <v>96</v>
      </c>
      <c r="B13">
        <v>75</v>
      </c>
      <c r="C13">
        <v>64</v>
      </c>
      <c r="D13">
        <v>76</v>
      </c>
      <c r="E13">
        <v>72</v>
      </c>
      <c r="F13">
        <v>77</v>
      </c>
      <c r="G13">
        <v>74</v>
      </c>
      <c r="H13">
        <v>65</v>
      </c>
      <c r="I13">
        <v>82</v>
      </c>
      <c r="J13">
        <v>86</v>
      </c>
    </row>
    <row r="14" spans="1:10" x14ac:dyDescent="0.25">
      <c r="A14">
        <v>66</v>
      </c>
      <c r="B14">
        <v>86</v>
      </c>
      <c r="C14">
        <v>96</v>
      </c>
      <c r="D14">
        <v>89</v>
      </c>
      <c r="E14">
        <v>81</v>
      </c>
      <c r="F14">
        <v>71</v>
      </c>
      <c r="G14">
        <v>85</v>
      </c>
      <c r="H14">
        <v>99</v>
      </c>
      <c r="I14">
        <v>59</v>
      </c>
      <c r="J14">
        <v>92</v>
      </c>
    </row>
    <row r="15" spans="1:10" x14ac:dyDescent="0.25">
      <c r="A15">
        <v>68</v>
      </c>
      <c r="B15">
        <v>72</v>
      </c>
      <c r="C15">
        <v>77</v>
      </c>
      <c r="D15">
        <v>60</v>
      </c>
      <c r="E15">
        <v>87</v>
      </c>
      <c r="F15">
        <v>84</v>
      </c>
      <c r="G15">
        <v>75</v>
      </c>
      <c r="H15">
        <v>77</v>
      </c>
      <c r="I15">
        <v>51</v>
      </c>
      <c r="J15">
        <v>45</v>
      </c>
    </row>
    <row r="16" spans="1:10" x14ac:dyDescent="0.25">
      <c r="A16">
        <v>85</v>
      </c>
      <c r="B16">
        <v>67</v>
      </c>
      <c r="C16">
        <v>87</v>
      </c>
      <c r="D16">
        <v>80</v>
      </c>
      <c r="E16">
        <v>84</v>
      </c>
      <c r="F16">
        <v>93</v>
      </c>
      <c r="G16">
        <v>69</v>
      </c>
      <c r="H16">
        <v>76</v>
      </c>
      <c r="I16">
        <v>89</v>
      </c>
      <c r="J16">
        <v>75</v>
      </c>
    </row>
    <row r="17" spans="1:10" x14ac:dyDescent="0.25">
      <c r="A17">
        <v>83</v>
      </c>
      <c r="B17">
        <v>68</v>
      </c>
      <c r="C17">
        <v>72</v>
      </c>
      <c r="D17">
        <v>67</v>
      </c>
      <c r="E17">
        <v>92</v>
      </c>
      <c r="F17">
        <v>89</v>
      </c>
      <c r="G17">
        <v>82</v>
      </c>
      <c r="H17">
        <v>96</v>
      </c>
      <c r="I17">
        <v>77</v>
      </c>
      <c r="J17">
        <v>102</v>
      </c>
    </row>
    <row r="18" spans="1:10" x14ac:dyDescent="0.25">
      <c r="A18">
        <v>74</v>
      </c>
      <c r="B18">
        <v>91</v>
      </c>
      <c r="C18">
        <v>76</v>
      </c>
      <c r="D18">
        <v>83</v>
      </c>
      <c r="E18">
        <v>66</v>
      </c>
      <c r="F18">
        <v>68</v>
      </c>
      <c r="G18">
        <v>61</v>
      </c>
      <c r="H18">
        <v>73</v>
      </c>
      <c r="I18">
        <v>72</v>
      </c>
      <c r="J18">
        <v>76</v>
      </c>
    </row>
    <row r="19" spans="1:10" x14ac:dyDescent="0.25">
      <c r="A19">
        <v>73</v>
      </c>
      <c r="B19">
        <v>77</v>
      </c>
      <c r="C19">
        <v>79</v>
      </c>
      <c r="D19">
        <v>94</v>
      </c>
      <c r="E19">
        <v>63</v>
      </c>
      <c r="F19">
        <v>59</v>
      </c>
      <c r="G19">
        <v>62</v>
      </c>
      <c r="H19">
        <v>71</v>
      </c>
      <c r="I19">
        <v>81</v>
      </c>
      <c r="J19">
        <v>65</v>
      </c>
    </row>
    <row r="20" spans="1:10" x14ac:dyDescent="0.25">
      <c r="A20">
        <v>73</v>
      </c>
      <c r="B20">
        <v>63</v>
      </c>
      <c r="C20">
        <v>63</v>
      </c>
      <c r="D20">
        <v>89</v>
      </c>
      <c r="E20">
        <v>82</v>
      </c>
      <c r="F20">
        <v>64</v>
      </c>
      <c r="G20">
        <v>85</v>
      </c>
      <c r="H20">
        <v>92</v>
      </c>
      <c r="I20">
        <v>64</v>
      </c>
      <c r="J20">
        <v>73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.25" defaultRowHeight="15.7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CA9B-CBF2-4098-9B62-862A05B45D9D}">
  <dimension ref="A1:F11"/>
  <sheetViews>
    <sheetView zoomScale="160" zoomScaleNormal="160" workbookViewId="0">
      <selection activeCell="E22" sqref="E22"/>
    </sheetView>
  </sheetViews>
  <sheetFormatPr defaultColWidth="9" defaultRowHeight="12.75" x14ac:dyDescent="0.2"/>
  <cols>
    <col min="1" max="1" width="17.5" style="4" bestFit="1" customWidth="1"/>
    <col min="2" max="2" width="7.625" style="4" customWidth="1"/>
    <col min="3" max="3" width="9.5" style="4" bestFit="1" customWidth="1"/>
    <col min="4" max="4" width="9.875" style="4" customWidth="1"/>
    <col min="5" max="5" width="9.5" style="4" bestFit="1" customWidth="1"/>
    <col min="6" max="16384" width="9" style="4"/>
  </cols>
  <sheetData>
    <row r="1" spans="1:6" ht="39" customHeight="1" x14ac:dyDescent="0.25">
      <c r="A1" s="2" t="s">
        <v>7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</row>
    <row r="2" spans="1:6" ht="15.75" x14ac:dyDescent="0.25">
      <c r="A2" s="5" t="s">
        <v>13</v>
      </c>
      <c r="B2" s="6">
        <v>250</v>
      </c>
      <c r="C2" s="5" t="s">
        <v>14</v>
      </c>
      <c r="D2" s="6">
        <v>3</v>
      </c>
      <c r="E2" s="5" t="s">
        <v>15</v>
      </c>
      <c r="F2" s="6">
        <v>2</v>
      </c>
    </row>
    <row r="3" spans="1:6" ht="15.75" x14ac:dyDescent="0.25">
      <c r="A3" s="5" t="s">
        <v>16</v>
      </c>
      <c r="B3" s="6">
        <v>500</v>
      </c>
      <c r="C3" s="5" t="s">
        <v>14</v>
      </c>
      <c r="D3" s="6">
        <v>1</v>
      </c>
      <c r="E3" s="5" t="s">
        <v>17</v>
      </c>
      <c r="F3" s="6">
        <v>0</v>
      </c>
    </row>
    <row r="4" spans="1:6" ht="15.75" x14ac:dyDescent="0.25">
      <c r="A4" s="5" t="s">
        <v>18</v>
      </c>
      <c r="B4" s="6">
        <v>200</v>
      </c>
      <c r="C4" s="5" t="s">
        <v>17</v>
      </c>
      <c r="D4" s="6">
        <v>3</v>
      </c>
      <c r="E4" s="5" t="s">
        <v>19</v>
      </c>
      <c r="F4" s="6">
        <v>2</v>
      </c>
    </row>
    <row r="5" spans="1:6" ht="15.75" x14ac:dyDescent="0.25">
      <c r="A5" s="5" t="s">
        <v>20</v>
      </c>
      <c r="B5" s="6">
        <v>170</v>
      </c>
      <c r="C5" s="5" t="s">
        <v>15</v>
      </c>
      <c r="D5" s="6">
        <v>5</v>
      </c>
      <c r="E5" s="5" t="s">
        <v>17</v>
      </c>
      <c r="F5" s="6">
        <v>1</v>
      </c>
    </row>
    <row r="6" spans="1:6" ht="15.75" x14ac:dyDescent="0.25">
      <c r="A6" s="5" t="s">
        <v>21</v>
      </c>
      <c r="B6" s="6">
        <v>170</v>
      </c>
      <c r="C6" s="5" t="s">
        <v>14</v>
      </c>
      <c r="D6" s="6">
        <v>3</v>
      </c>
      <c r="E6" s="5" t="s">
        <v>22</v>
      </c>
      <c r="F6" s="6">
        <v>0</v>
      </c>
    </row>
    <row r="7" spans="1:6" ht="15.75" x14ac:dyDescent="0.25">
      <c r="A7" s="5" t="s">
        <v>23</v>
      </c>
      <c r="B7" s="6">
        <v>150</v>
      </c>
      <c r="C7" s="5" t="s">
        <v>14</v>
      </c>
      <c r="D7" s="6">
        <v>3</v>
      </c>
      <c r="E7" s="5" t="s">
        <v>14</v>
      </c>
      <c r="F7" s="6">
        <v>2</v>
      </c>
    </row>
    <row r="8" spans="1:6" ht="15.75" x14ac:dyDescent="0.25">
      <c r="A8" s="5" t="s">
        <v>24</v>
      </c>
      <c r="B8" s="6">
        <v>300</v>
      </c>
      <c r="C8" s="5" t="s">
        <v>17</v>
      </c>
      <c r="D8" s="6">
        <v>3</v>
      </c>
      <c r="E8" s="5" t="s">
        <v>17</v>
      </c>
      <c r="F8" s="6">
        <v>1</v>
      </c>
    </row>
    <row r="9" spans="1:6" ht="15.75" x14ac:dyDescent="0.25">
      <c r="A9" s="5" t="s">
        <v>25</v>
      </c>
      <c r="B9" s="6">
        <v>500</v>
      </c>
      <c r="C9" s="5" t="s">
        <v>14</v>
      </c>
      <c r="D9" s="6">
        <v>5</v>
      </c>
      <c r="E9" s="5" t="s">
        <v>19</v>
      </c>
      <c r="F9" s="6">
        <v>2</v>
      </c>
    </row>
    <row r="10" spans="1:6" ht="15.75" x14ac:dyDescent="0.25">
      <c r="A10" s="5" t="s">
        <v>26</v>
      </c>
      <c r="B10" s="6">
        <v>400</v>
      </c>
      <c r="C10" s="5" t="s">
        <v>17</v>
      </c>
      <c r="D10" s="6">
        <v>3</v>
      </c>
      <c r="E10" s="5" t="s">
        <v>19</v>
      </c>
      <c r="F10" s="6">
        <v>1</v>
      </c>
    </row>
    <row r="11" spans="1:6" ht="15.75" x14ac:dyDescent="0.25">
      <c r="A11" s="5" t="s">
        <v>27</v>
      </c>
      <c r="B11" s="6">
        <v>500</v>
      </c>
      <c r="C11" s="5" t="s">
        <v>17</v>
      </c>
      <c r="D11" s="6">
        <v>1</v>
      </c>
      <c r="E11" s="5" t="s">
        <v>19</v>
      </c>
      <c r="F11" s="6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1381-B036-4EC5-AB8E-54EAABCC48D3}">
  <dimension ref="A1:S42"/>
  <sheetViews>
    <sheetView topLeftCell="C10" zoomScaleNormal="100" workbookViewId="0">
      <selection activeCell="H36" sqref="H36"/>
    </sheetView>
  </sheetViews>
  <sheetFormatPr defaultColWidth="9" defaultRowHeight="15.75" x14ac:dyDescent="0.25"/>
  <cols>
    <col min="1" max="1" width="10.125" style="8" bestFit="1" customWidth="1"/>
    <col min="2" max="2" width="9" style="8"/>
    <col min="3" max="3" width="12.75" style="8" bestFit="1" customWidth="1"/>
    <col min="4" max="6" width="18" style="8" bestFit="1" customWidth="1"/>
    <col min="7" max="18" width="15.5" style="8" bestFit="1" customWidth="1"/>
    <col min="19" max="19" width="11" style="8" bestFit="1" customWidth="1"/>
    <col min="20" max="16384" width="9" style="8"/>
  </cols>
  <sheetData>
    <row r="1" spans="1:9" x14ac:dyDescent="0.25">
      <c r="A1" s="7" t="s">
        <v>29</v>
      </c>
      <c r="C1" t="s">
        <v>30</v>
      </c>
    </row>
    <row r="2" spans="1:9" x14ac:dyDescent="0.25">
      <c r="A2" s="9">
        <v>12</v>
      </c>
      <c r="C2" s="8" t="s">
        <v>43</v>
      </c>
      <c r="D2" s="8">
        <f>AVERAGE(A2:A21)</f>
        <v>19.25</v>
      </c>
      <c r="E2" s="8" t="str">
        <f t="shared" ref="E2:E7" ca="1" si="0">_xlfn.FORMULATEXT(D2)</f>
        <v>=AVERAGE(A2:A21)</v>
      </c>
      <c r="G2" s="8" t="s">
        <v>45</v>
      </c>
    </row>
    <row r="3" spans="1:9" x14ac:dyDescent="0.25">
      <c r="A3" s="9">
        <v>15</v>
      </c>
      <c r="C3" s="8" t="s">
        <v>44</v>
      </c>
      <c r="D3" s="8">
        <f>MAX(A2:A21)</f>
        <v>33</v>
      </c>
      <c r="E3" s="8" t="str">
        <f t="shared" ca="1" si="0"/>
        <v>=MAX(A2:A21)</v>
      </c>
    </row>
    <row r="4" spans="1:9" x14ac:dyDescent="0.25">
      <c r="A4" s="9">
        <v>20</v>
      </c>
      <c r="C4" s="8" t="s">
        <v>46</v>
      </c>
      <c r="D4" s="8">
        <f>MIN(audTime)</f>
        <v>12</v>
      </c>
      <c r="E4" s="8" t="str">
        <f t="shared" ca="1" si="0"/>
        <v>=MIN(audTime)</v>
      </c>
    </row>
    <row r="5" spans="1:9" x14ac:dyDescent="0.25">
      <c r="A5" s="9">
        <v>22</v>
      </c>
      <c r="C5" s="8" t="s">
        <v>47</v>
      </c>
      <c r="D5" s="8">
        <f>MEDIAN(audTime)</f>
        <v>18</v>
      </c>
      <c r="E5" s="8" t="str">
        <f t="shared" ca="1" si="0"/>
        <v>=MEDIAN(audTime)</v>
      </c>
    </row>
    <row r="6" spans="1:9" x14ac:dyDescent="0.25">
      <c r="A6" s="9">
        <v>14</v>
      </c>
      <c r="C6" s="8" t="s">
        <v>48</v>
      </c>
      <c r="D6" s="8">
        <f>MODE(audTime)</f>
        <v>18</v>
      </c>
      <c r="E6" s="8" t="str">
        <f t="shared" ca="1" si="0"/>
        <v>=MODE(audTime)</v>
      </c>
    </row>
    <row r="7" spans="1:9" x14ac:dyDescent="0.25">
      <c r="A7" s="9">
        <v>14</v>
      </c>
      <c r="C7" s="8" t="s">
        <v>49</v>
      </c>
      <c r="D7" s="8">
        <f>SKEW(audTime)</f>
        <v>0.98775556372558437</v>
      </c>
      <c r="E7" s="8" t="str">
        <f t="shared" ca="1" si="0"/>
        <v>=SKEW(audTime)</v>
      </c>
    </row>
    <row r="8" spans="1:9" x14ac:dyDescent="0.25">
      <c r="A8" s="9">
        <v>15</v>
      </c>
      <c r="C8" s="17" t="s">
        <v>50</v>
      </c>
      <c r="D8" s="17">
        <f>_xlfn.VAR.S(audTime)</f>
        <v>29.565789473684209</v>
      </c>
      <c r="E8" s="8" t="str">
        <f t="shared" ref="E8:E20" ca="1" si="1">_xlfn.FORMULATEXT(D8)</f>
        <v>=VAR.S(audTime)</v>
      </c>
    </row>
    <row r="9" spans="1:9" x14ac:dyDescent="0.25">
      <c r="A9" s="9">
        <v>27</v>
      </c>
      <c r="C9" s="17" t="s">
        <v>51</v>
      </c>
      <c r="D9" s="17">
        <f>_xlfn.STDEV.S(audTime)</f>
        <v>5.4374432846406968</v>
      </c>
      <c r="E9" s="8" t="str">
        <f t="shared" ca="1" si="1"/>
        <v>=STDEV.S(audTime)</v>
      </c>
      <c r="G9" s="8" t="s">
        <v>52</v>
      </c>
    </row>
    <row r="10" spans="1:9" x14ac:dyDescent="0.25">
      <c r="A10" s="9">
        <v>21</v>
      </c>
      <c r="C10" s="8" t="s">
        <v>53</v>
      </c>
      <c r="D10" s="8">
        <f>SQRT(D8)</f>
        <v>5.4374432846406968</v>
      </c>
      <c r="E10" s="8" t="str">
        <f t="shared" ca="1" si="1"/>
        <v>=SQRT(D8)</v>
      </c>
      <c r="G10" s="8" t="s">
        <v>54</v>
      </c>
    </row>
    <row r="11" spans="1:9" x14ac:dyDescent="0.25">
      <c r="A11" s="9">
        <v>18</v>
      </c>
      <c r="C11" s="8" t="s">
        <v>55</v>
      </c>
      <c r="D11" s="8">
        <f>POWER(D10,2)</f>
        <v>29.565789473684209</v>
      </c>
      <c r="E11" s="8" t="str">
        <f t="shared" ca="1" si="1"/>
        <v>=POWER(D10,2)</v>
      </c>
    </row>
    <row r="12" spans="1:9" x14ac:dyDescent="0.25">
      <c r="A12" s="9">
        <v>19</v>
      </c>
      <c r="C12" s="8" t="s">
        <v>56</v>
      </c>
      <c r="D12" s="8">
        <f>D10^2</f>
        <v>29.565789473684209</v>
      </c>
      <c r="E12" s="8" t="str">
        <f t="shared" ca="1" si="1"/>
        <v>=D10^2</v>
      </c>
    </row>
    <row r="13" spans="1:9" x14ac:dyDescent="0.25">
      <c r="A13" s="9">
        <v>18</v>
      </c>
      <c r="C13" s="8" t="s">
        <v>62</v>
      </c>
      <c r="D13" s="8">
        <f>QUARTILE(audTime,0)</f>
        <v>12</v>
      </c>
      <c r="G13" s="8" t="s">
        <v>63</v>
      </c>
      <c r="H13" s="8">
        <f>PERCENTILE(audTime,0)</f>
        <v>12</v>
      </c>
      <c r="I13" s="8" t="str">
        <f ca="1">_xlfn.FORMULATEXT(H13)</f>
        <v>=PERCENTILE(audTime,0)</v>
      </c>
    </row>
    <row r="14" spans="1:9" x14ac:dyDescent="0.25">
      <c r="A14" s="9">
        <v>22</v>
      </c>
      <c r="C14" s="18" t="s">
        <v>57</v>
      </c>
      <c r="D14" s="18">
        <f>QUARTILE(audTime,1)</f>
        <v>15</v>
      </c>
      <c r="E14" s="8" t="str">
        <f t="shared" ca="1" si="1"/>
        <v>=QUARTILE(audTime,1)</v>
      </c>
      <c r="G14" s="8" t="s">
        <v>64</v>
      </c>
      <c r="H14" s="8">
        <f>PERCENTILE(audTime,0.25)</f>
        <v>15</v>
      </c>
      <c r="I14" s="8" t="str">
        <f ca="1">_xlfn.FORMULATEXT(H14)</f>
        <v>=PERCENTILE(audTime,0.25)</v>
      </c>
    </row>
    <row r="15" spans="1:9" x14ac:dyDescent="0.25">
      <c r="A15" s="9">
        <v>33</v>
      </c>
      <c r="C15" s="8" t="s">
        <v>58</v>
      </c>
      <c r="D15" s="8">
        <f>QUARTILE(audTime,2)</f>
        <v>18</v>
      </c>
      <c r="E15" s="8" t="str">
        <f t="shared" ca="1" si="1"/>
        <v>=QUARTILE(audTime,2)</v>
      </c>
      <c r="G15" s="8" t="s">
        <v>65</v>
      </c>
      <c r="H15" s="8">
        <f>PERCENTILE(audTime,0.5)</f>
        <v>18</v>
      </c>
      <c r="I15" s="8" t="str">
        <f t="shared" ref="I15:I17" ca="1" si="2">_xlfn.FORMULATEXT(H15)</f>
        <v>=PERCENTILE(audTime,0.5)</v>
      </c>
    </row>
    <row r="16" spans="1:9" x14ac:dyDescent="0.25">
      <c r="A16" s="9">
        <v>16</v>
      </c>
      <c r="C16" s="18" t="s">
        <v>59</v>
      </c>
      <c r="D16" s="18">
        <f>QUARTILE(audTime,3)</f>
        <v>22</v>
      </c>
      <c r="E16" s="8" t="str">
        <f t="shared" ca="1" si="1"/>
        <v>=QUARTILE(audTime,3)</v>
      </c>
      <c r="G16" s="8" t="s">
        <v>66</v>
      </c>
      <c r="H16" s="8">
        <f>PERCENTILE(audTime,0.75)</f>
        <v>22</v>
      </c>
      <c r="I16" s="8" t="str">
        <f t="shared" ca="1" si="2"/>
        <v>=PERCENTILE(audTime,0.75)</v>
      </c>
    </row>
    <row r="17" spans="1:19" x14ac:dyDescent="0.25">
      <c r="A17" s="9">
        <v>18</v>
      </c>
      <c r="C17" s="8" t="s">
        <v>60</v>
      </c>
      <c r="D17" s="8">
        <f>QUARTILE(audTime,4)</f>
        <v>33</v>
      </c>
      <c r="E17" s="8" t="str">
        <f t="shared" ca="1" si="1"/>
        <v>=QUARTILE(audTime,4)</v>
      </c>
      <c r="G17" s="8" t="s">
        <v>61</v>
      </c>
      <c r="H17" s="8">
        <f>PERCENTILE(audTime,1)</f>
        <v>33</v>
      </c>
      <c r="I17" s="8" t="str">
        <f t="shared" ca="1" si="2"/>
        <v>=PERCENTILE(audTime,1)</v>
      </c>
    </row>
    <row r="18" spans="1:19" x14ac:dyDescent="0.25">
      <c r="A18" s="9">
        <v>17</v>
      </c>
      <c r="C18" s="17" t="s">
        <v>67</v>
      </c>
      <c r="D18" s="17">
        <f>D16-D14</f>
        <v>7</v>
      </c>
      <c r="E18" s="8" t="str">
        <f t="shared" ca="1" si="1"/>
        <v>=D16-D14</v>
      </c>
      <c r="G18" s="8" t="s">
        <v>68</v>
      </c>
    </row>
    <row r="19" spans="1:19" x14ac:dyDescent="0.25">
      <c r="A19" s="9">
        <v>23</v>
      </c>
      <c r="C19" s="19" t="s">
        <v>69</v>
      </c>
      <c r="D19" s="8">
        <f>1.5*D18+D16</f>
        <v>32.5</v>
      </c>
      <c r="E19" s="8" t="str">
        <f t="shared" ca="1" si="1"/>
        <v>=1.5*D18+D16</v>
      </c>
      <c r="G19" s="19" t="s">
        <v>71</v>
      </c>
    </row>
    <row r="20" spans="1:19" x14ac:dyDescent="0.25">
      <c r="A20" s="9">
        <v>28</v>
      </c>
      <c r="C20" s="19" t="s">
        <v>70</v>
      </c>
      <c r="D20" s="8">
        <f>D14-1.5*D18</f>
        <v>4.5</v>
      </c>
      <c r="E20" s="8" t="str">
        <f t="shared" ca="1" si="1"/>
        <v>=D14-1.5*D18</v>
      </c>
      <c r="G20" s="19" t="s">
        <v>72</v>
      </c>
    </row>
    <row r="21" spans="1:19" x14ac:dyDescent="0.25">
      <c r="A21" s="9">
        <v>13</v>
      </c>
    </row>
    <row r="22" spans="1:19" x14ac:dyDescent="0.25">
      <c r="C22" s="19" t="s">
        <v>73</v>
      </c>
    </row>
    <row r="23" spans="1:19" x14ac:dyDescent="0.25">
      <c r="C23"/>
      <c r="D23"/>
    </row>
    <row r="25" spans="1:19" x14ac:dyDescent="0.25">
      <c r="C25" s="27" t="s">
        <v>82</v>
      </c>
      <c r="D25" t="s">
        <v>155</v>
      </c>
      <c r="E25" t="s">
        <v>70</v>
      </c>
      <c r="F25" t="s">
        <v>162</v>
      </c>
      <c r="G25" t="s">
        <v>161</v>
      </c>
      <c r="H25" t="s">
        <v>163</v>
      </c>
      <c r="I25"/>
      <c r="J25"/>
      <c r="K25"/>
      <c r="L25"/>
      <c r="M25"/>
      <c r="N25"/>
      <c r="O25"/>
      <c r="P25"/>
      <c r="Q25"/>
      <c r="R25"/>
      <c r="S25"/>
    </row>
    <row r="26" spans="1:19" x14ac:dyDescent="0.25">
      <c r="C26" s="28" t="s">
        <v>156</v>
      </c>
      <c r="D26" s="29">
        <v>4</v>
      </c>
      <c r="E26">
        <v>10</v>
      </c>
      <c r="F26">
        <v>14</v>
      </c>
      <c r="G26">
        <f>(F26+E26)/2</f>
        <v>12</v>
      </c>
      <c r="H26">
        <f>G26*GETPIVOTDATA("Audit Time",$C$25,"Audit Time",10)</f>
        <v>48</v>
      </c>
      <c r="I26"/>
      <c r="J26"/>
      <c r="K26"/>
      <c r="L26"/>
      <c r="M26"/>
      <c r="N26"/>
      <c r="O26"/>
      <c r="P26"/>
      <c r="Q26"/>
      <c r="R26"/>
      <c r="S26"/>
    </row>
    <row r="27" spans="1:19" x14ac:dyDescent="0.25">
      <c r="C27" s="28" t="s">
        <v>157</v>
      </c>
      <c r="D27" s="29">
        <v>8</v>
      </c>
      <c r="E27">
        <v>15</v>
      </c>
      <c r="F27">
        <v>19</v>
      </c>
      <c r="G27">
        <f t="shared" ref="G27:G30" si="3">(F27+E27)/2</f>
        <v>17</v>
      </c>
      <c r="H27">
        <f>G27*GETPIVOTDATA("Audit Time",$C$25,"Audit Time",15)</f>
        <v>136</v>
      </c>
    </row>
    <row r="28" spans="1:19" x14ac:dyDescent="0.25">
      <c r="C28" s="28" t="s">
        <v>158</v>
      </c>
      <c r="D28" s="29">
        <v>5</v>
      </c>
      <c r="E28">
        <v>20</v>
      </c>
      <c r="F28">
        <v>24</v>
      </c>
      <c r="G28">
        <f t="shared" si="3"/>
        <v>22</v>
      </c>
      <c r="H28">
        <f>G28*GETPIVOTDATA("Audit Time",$C$25,"Audit Time",20)</f>
        <v>110</v>
      </c>
    </row>
    <row r="29" spans="1:19" x14ac:dyDescent="0.25">
      <c r="C29" s="28" t="s">
        <v>159</v>
      </c>
      <c r="D29" s="29">
        <v>2</v>
      </c>
      <c r="E29">
        <v>25</v>
      </c>
      <c r="F29">
        <v>29</v>
      </c>
      <c r="G29">
        <f t="shared" si="3"/>
        <v>27</v>
      </c>
      <c r="H29">
        <f>G29*GETPIVOTDATA("Audit Time",$C$25,"Audit Time",25)</f>
        <v>54</v>
      </c>
    </row>
    <row r="30" spans="1:19" x14ac:dyDescent="0.25">
      <c r="C30" s="28" t="s">
        <v>160</v>
      </c>
      <c r="D30" s="29">
        <v>1</v>
      </c>
      <c r="E30">
        <v>30</v>
      </c>
      <c r="F30">
        <v>34</v>
      </c>
      <c r="G30">
        <f t="shared" si="3"/>
        <v>32</v>
      </c>
      <c r="H30">
        <f>G30*GETPIVOTDATA("Audit Time",$C$25,"Audit Time",30)</f>
        <v>32</v>
      </c>
    </row>
    <row r="31" spans="1:19" x14ac:dyDescent="0.25">
      <c r="C31" s="28" t="s">
        <v>88</v>
      </c>
      <c r="D31" s="29">
        <v>20</v>
      </c>
      <c r="E31"/>
      <c r="F31"/>
      <c r="H31" s="8">
        <f>SUM(H26:H30)</f>
        <v>380</v>
      </c>
    </row>
    <row r="32" spans="1:19" x14ac:dyDescent="0.25">
      <c r="C32"/>
      <c r="D32"/>
      <c r="E32"/>
    </row>
    <row r="33" spans="3:5" ht="15.75" customHeight="1" x14ac:dyDescent="0.25">
      <c r="C33"/>
      <c r="D33" t="s">
        <v>164</v>
      </c>
      <c r="E33">
        <f>H31/GETPIVOTDATA("Audit Time",$C$25)</f>
        <v>19</v>
      </c>
    </row>
    <row r="34" spans="3:5" x14ac:dyDescent="0.25">
      <c r="C34"/>
      <c r="D34"/>
      <c r="E34"/>
    </row>
    <row r="35" spans="3:5" x14ac:dyDescent="0.25">
      <c r="C35"/>
      <c r="D35"/>
      <c r="E35"/>
    </row>
    <row r="36" spans="3:5" x14ac:dyDescent="0.25">
      <c r="C36"/>
      <c r="D36"/>
      <c r="E36"/>
    </row>
    <row r="37" spans="3:5" x14ac:dyDescent="0.25">
      <c r="C37"/>
      <c r="D37"/>
      <c r="E37"/>
    </row>
    <row r="38" spans="3:5" x14ac:dyDescent="0.25">
      <c r="C38"/>
      <c r="D38"/>
      <c r="E38"/>
    </row>
    <row r="39" spans="3:5" x14ac:dyDescent="0.25">
      <c r="C39"/>
      <c r="D39"/>
      <c r="E39"/>
    </row>
    <row r="40" spans="3:5" x14ac:dyDescent="0.25">
      <c r="C40"/>
      <c r="D40"/>
      <c r="E40"/>
    </row>
    <row r="41" spans="3:5" x14ac:dyDescent="0.25">
      <c r="C41"/>
      <c r="D41"/>
      <c r="E41"/>
    </row>
    <row r="42" spans="3:5" x14ac:dyDescent="0.25">
      <c r="C42"/>
      <c r="D42"/>
      <c r="E42"/>
    </row>
  </sheetData>
  <pageMargins left="0.75" right="0.75" top="1" bottom="1" header="0.5" footer="0.5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8B5B-1262-428F-8D7B-BAE41473F8EC}">
  <dimension ref="A1:D51"/>
  <sheetViews>
    <sheetView zoomScaleNormal="100" workbookViewId="0">
      <selection activeCell="G22" sqref="G22"/>
    </sheetView>
  </sheetViews>
  <sheetFormatPr defaultColWidth="10.25" defaultRowHeight="15.75" x14ac:dyDescent="0.25"/>
  <cols>
    <col min="1" max="1" width="15.625" customWidth="1"/>
    <col min="3" max="3" width="12.75" bestFit="1" customWidth="1"/>
    <col min="4" max="4" width="23.125" bestFit="1" customWidth="1"/>
    <col min="5" max="5" width="9.5" bestFit="1" customWidth="1"/>
    <col min="6" max="6" width="10" bestFit="1" customWidth="1"/>
    <col min="7" max="7" width="5.375" bestFit="1" customWidth="1"/>
    <col min="8" max="8" width="5.875" bestFit="1" customWidth="1"/>
    <col min="9" max="9" width="11" bestFit="1" customWidth="1"/>
  </cols>
  <sheetData>
    <row r="1" spans="1:4" ht="18" customHeight="1" x14ac:dyDescent="0.25">
      <c r="A1" s="1" t="s">
        <v>1</v>
      </c>
      <c r="D1" t="s">
        <v>28</v>
      </c>
    </row>
    <row r="2" spans="1:4" x14ac:dyDescent="0.25">
      <c r="A2" t="s">
        <v>2</v>
      </c>
    </row>
    <row r="3" spans="1:4" x14ac:dyDescent="0.25">
      <c r="A3" t="s">
        <v>3</v>
      </c>
    </row>
    <row r="4" spans="1:4" x14ac:dyDescent="0.25">
      <c r="A4" t="s">
        <v>4</v>
      </c>
    </row>
    <row r="5" spans="1:4" x14ac:dyDescent="0.25">
      <c r="A5" t="s">
        <v>3</v>
      </c>
    </row>
    <row r="6" spans="1:4" x14ac:dyDescent="0.25">
      <c r="A6" t="s">
        <v>2</v>
      </c>
      <c r="C6" s="27" t="s">
        <v>82</v>
      </c>
      <c r="D6" t="s">
        <v>154</v>
      </c>
    </row>
    <row r="7" spans="1:4" x14ac:dyDescent="0.25">
      <c r="A7" t="s">
        <v>2</v>
      </c>
      <c r="C7" s="28" t="s">
        <v>2</v>
      </c>
      <c r="D7" s="29">
        <v>19</v>
      </c>
    </row>
    <row r="8" spans="1:4" x14ac:dyDescent="0.25">
      <c r="A8" t="s">
        <v>5</v>
      </c>
      <c r="C8" s="28" t="s">
        <v>3</v>
      </c>
      <c r="D8" s="29">
        <v>8</v>
      </c>
    </row>
    <row r="9" spans="1:4" x14ac:dyDescent="0.25">
      <c r="A9" t="s">
        <v>3</v>
      </c>
      <c r="C9" s="28" t="s">
        <v>5</v>
      </c>
      <c r="D9" s="29">
        <v>5</v>
      </c>
    </row>
    <row r="10" spans="1:4" x14ac:dyDescent="0.25">
      <c r="A10" t="s">
        <v>4</v>
      </c>
      <c r="C10" s="28" t="s">
        <v>4</v>
      </c>
      <c r="D10" s="29">
        <v>13</v>
      </c>
    </row>
    <row r="11" spans="1:4" x14ac:dyDescent="0.25">
      <c r="A11" t="s">
        <v>4</v>
      </c>
      <c r="C11" s="28" t="s">
        <v>6</v>
      </c>
      <c r="D11" s="29">
        <v>5</v>
      </c>
    </row>
    <row r="12" spans="1:4" x14ac:dyDescent="0.25">
      <c r="A12" t="s">
        <v>2</v>
      </c>
      <c r="C12" s="28" t="s">
        <v>88</v>
      </c>
      <c r="D12" s="29">
        <v>50</v>
      </c>
    </row>
    <row r="13" spans="1:4" x14ac:dyDescent="0.25">
      <c r="A13" t="s">
        <v>5</v>
      </c>
    </row>
    <row r="14" spans="1:4" x14ac:dyDescent="0.25">
      <c r="A14" t="s">
        <v>6</v>
      </c>
    </row>
    <row r="15" spans="1:4" x14ac:dyDescent="0.25">
      <c r="A15" t="s">
        <v>2</v>
      </c>
    </row>
    <row r="16" spans="1:4" x14ac:dyDescent="0.25">
      <c r="A16" t="s">
        <v>3</v>
      </c>
    </row>
    <row r="17" spans="1:1" x14ac:dyDescent="0.25">
      <c r="A17" t="s">
        <v>2</v>
      </c>
    </row>
    <row r="18" spans="1:1" x14ac:dyDescent="0.25">
      <c r="A18" t="s">
        <v>2</v>
      </c>
    </row>
    <row r="19" spans="1:1" x14ac:dyDescent="0.25">
      <c r="A19" t="s">
        <v>6</v>
      </c>
    </row>
    <row r="20" spans="1:1" x14ac:dyDescent="0.25">
      <c r="A20" t="s">
        <v>2</v>
      </c>
    </row>
    <row r="21" spans="1:1" x14ac:dyDescent="0.25">
      <c r="A21" t="s">
        <v>3</v>
      </c>
    </row>
    <row r="22" spans="1:1" x14ac:dyDescent="0.25">
      <c r="A22" t="s">
        <v>2</v>
      </c>
    </row>
    <row r="23" spans="1:1" x14ac:dyDescent="0.25">
      <c r="A23" t="s">
        <v>3</v>
      </c>
    </row>
    <row r="24" spans="1:1" x14ac:dyDescent="0.25">
      <c r="A24" t="s">
        <v>2</v>
      </c>
    </row>
    <row r="25" spans="1:1" x14ac:dyDescent="0.25">
      <c r="A25" t="s">
        <v>6</v>
      </c>
    </row>
    <row r="26" spans="1:1" x14ac:dyDescent="0.25">
      <c r="A26" t="s">
        <v>4</v>
      </c>
    </row>
    <row r="27" spans="1:1" x14ac:dyDescent="0.25">
      <c r="A27" t="s">
        <v>2</v>
      </c>
    </row>
    <row r="28" spans="1:1" x14ac:dyDescent="0.25">
      <c r="A28" t="s">
        <v>2</v>
      </c>
    </row>
    <row r="29" spans="1:1" x14ac:dyDescent="0.25">
      <c r="A29" t="s">
        <v>2</v>
      </c>
    </row>
    <row r="30" spans="1:1" x14ac:dyDescent="0.25">
      <c r="A30" t="s">
        <v>4</v>
      </c>
    </row>
    <row r="31" spans="1:1" x14ac:dyDescent="0.25">
      <c r="A31" t="s">
        <v>2</v>
      </c>
    </row>
    <row r="32" spans="1:1" x14ac:dyDescent="0.25">
      <c r="A32" t="s">
        <v>6</v>
      </c>
    </row>
    <row r="33" spans="1:1" x14ac:dyDescent="0.25">
      <c r="A33" t="s">
        <v>5</v>
      </c>
    </row>
    <row r="34" spans="1:1" x14ac:dyDescent="0.25">
      <c r="A34" t="s">
        <v>4</v>
      </c>
    </row>
    <row r="35" spans="1:1" x14ac:dyDescent="0.25">
      <c r="A35" t="s">
        <v>3</v>
      </c>
    </row>
    <row r="36" spans="1:1" x14ac:dyDescent="0.25">
      <c r="A36" t="s">
        <v>4</v>
      </c>
    </row>
    <row r="37" spans="1:1" x14ac:dyDescent="0.25">
      <c r="A37" t="s">
        <v>2</v>
      </c>
    </row>
    <row r="38" spans="1:1" x14ac:dyDescent="0.25">
      <c r="A38" t="s">
        <v>2</v>
      </c>
    </row>
    <row r="39" spans="1:1" x14ac:dyDescent="0.25">
      <c r="A39" t="s">
        <v>2</v>
      </c>
    </row>
    <row r="40" spans="1:1" x14ac:dyDescent="0.25">
      <c r="A40" t="s">
        <v>4</v>
      </c>
    </row>
    <row r="41" spans="1:1" x14ac:dyDescent="0.25">
      <c r="A41" t="s">
        <v>5</v>
      </c>
    </row>
    <row r="42" spans="1:1" x14ac:dyDescent="0.25">
      <c r="A42" t="s">
        <v>2</v>
      </c>
    </row>
    <row r="43" spans="1:1" x14ac:dyDescent="0.25">
      <c r="A43" t="s">
        <v>3</v>
      </c>
    </row>
    <row r="44" spans="1:1" x14ac:dyDescent="0.25">
      <c r="A44" t="s">
        <v>4</v>
      </c>
    </row>
    <row r="45" spans="1:1" x14ac:dyDescent="0.25">
      <c r="A45" t="s">
        <v>4</v>
      </c>
    </row>
    <row r="46" spans="1:1" x14ac:dyDescent="0.25">
      <c r="A46" t="s">
        <v>4</v>
      </c>
    </row>
    <row r="47" spans="1:1" x14ac:dyDescent="0.25">
      <c r="A47" t="s">
        <v>4</v>
      </c>
    </row>
    <row r="48" spans="1:1" x14ac:dyDescent="0.25">
      <c r="A48" t="s">
        <v>2</v>
      </c>
    </row>
    <row r="49" spans="1:1" x14ac:dyDescent="0.25">
      <c r="A49" t="s">
        <v>5</v>
      </c>
    </row>
    <row r="50" spans="1:1" x14ac:dyDescent="0.25">
      <c r="A50" t="s">
        <v>4</v>
      </c>
    </row>
    <row r="51" spans="1:1" x14ac:dyDescent="0.25">
      <c r="A51" t="s">
        <v>6</v>
      </c>
    </row>
  </sheetData>
  <printOptions horizontalCentered="1"/>
  <pageMargins left="0.75" right="0.75" top="1" bottom="1" header="0.5" footer="4.8899999999999997"/>
  <pageSetup orientation="portrait" horizontalDpi="300" verticalDpi="300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8F406-CD91-4E1D-8FDD-F725188C750C}">
  <dimension ref="A1:R41"/>
  <sheetViews>
    <sheetView workbookViewId="0">
      <selection activeCell="F16" sqref="F16"/>
    </sheetView>
  </sheetViews>
  <sheetFormatPr defaultColWidth="9" defaultRowHeight="15.75" x14ac:dyDescent="0.25"/>
  <cols>
    <col min="1" max="1" width="11.125" style="8" bestFit="1" customWidth="1"/>
    <col min="2" max="2" width="17" style="8" customWidth="1"/>
    <col min="3" max="3" width="10.625" style="8" customWidth="1"/>
    <col min="4" max="4" width="14.75" style="8" bestFit="1" customWidth="1"/>
    <col min="5" max="5" width="10.75" style="13" customWidth="1"/>
    <col min="6" max="6" width="14.625" style="8" bestFit="1" customWidth="1"/>
    <col min="7" max="7" width="10.75" style="8" customWidth="1"/>
    <col min="8" max="8" width="14.625" style="8" bestFit="1" customWidth="1"/>
    <col min="9" max="9" width="10.375" style="8" customWidth="1"/>
    <col min="10" max="16384" width="9" style="8"/>
  </cols>
  <sheetData>
    <row r="1" spans="1:18" s="11" customFormat="1" ht="31.5" x14ac:dyDescent="0.25">
      <c r="A1" s="10" t="s">
        <v>0</v>
      </c>
      <c r="B1" s="10" t="s">
        <v>31</v>
      </c>
      <c r="C1" s="10" t="s">
        <v>32</v>
      </c>
      <c r="D1" s="10"/>
      <c r="E1" s="13"/>
      <c r="F1" s="8"/>
      <c r="G1" s="9"/>
      <c r="H1" s="12"/>
      <c r="I1" s="9"/>
      <c r="J1" s="8"/>
      <c r="K1" s="8"/>
      <c r="L1" s="8"/>
      <c r="M1" s="8"/>
    </row>
    <row r="2" spans="1:18" ht="18.75" x14ac:dyDescent="0.3">
      <c r="A2" s="9">
        <v>1</v>
      </c>
      <c r="B2" s="12" t="s">
        <v>33</v>
      </c>
      <c r="C2" s="9">
        <v>42</v>
      </c>
      <c r="E2" s="14"/>
      <c r="F2" s="14" t="s">
        <v>36</v>
      </c>
      <c r="G2" s="14"/>
      <c r="H2" s="14"/>
      <c r="I2" s="15"/>
      <c r="J2" s="16"/>
      <c r="K2" s="16"/>
      <c r="L2" s="16"/>
      <c r="M2" s="16"/>
      <c r="N2" s="16"/>
      <c r="O2" s="16"/>
      <c r="P2" s="16"/>
      <c r="Q2" s="16"/>
      <c r="R2" s="16"/>
    </row>
    <row r="3" spans="1:18" ht="18.75" x14ac:dyDescent="0.3">
      <c r="A3" s="9">
        <v>2</v>
      </c>
      <c r="B3" s="12" t="s">
        <v>34</v>
      </c>
      <c r="C3" s="9">
        <v>86</v>
      </c>
      <c r="E3" s="14"/>
      <c r="F3" s="14"/>
      <c r="G3" s="14"/>
      <c r="H3" s="14"/>
      <c r="I3" s="15"/>
      <c r="J3" s="16"/>
      <c r="K3" s="16"/>
      <c r="L3" s="16"/>
      <c r="M3" s="16"/>
      <c r="N3" s="16"/>
      <c r="O3" s="16"/>
      <c r="P3" s="16"/>
      <c r="Q3" s="16"/>
      <c r="R3" s="16"/>
    </row>
    <row r="4" spans="1:18" ht="18.75" x14ac:dyDescent="0.3">
      <c r="A4" s="9">
        <v>3</v>
      </c>
      <c r="B4" s="12" t="s">
        <v>33</v>
      </c>
      <c r="C4" s="9">
        <v>42</v>
      </c>
      <c r="E4" s="14"/>
      <c r="F4" s="14"/>
      <c r="G4" s="15" t="s">
        <v>38</v>
      </c>
      <c r="H4" s="14"/>
      <c r="I4" s="15"/>
      <c r="J4" s="16"/>
      <c r="K4" s="16"/>
      <c r="L4" s="16"/>
      <c r="M4" s="16"/>
      <c r="N4" s="16"/>
      <c r="O4" s="16"/>
      <c r="P4" s="16"/>
      <c r="Q4" s="16"/>
      <c r="R4" s="16"/>
    </row>
    <row r="5" spans="1:18" ht="18.75" x14ac:dyDescent="0.3">
      <c r="A5" s="9">
        <v>4</v>
      </c>
      <c r="B5" s="12" t="s">
        <v>35</v>
      </c>
      <c r="C5" s="9">
        <v>55</v>
      </c>
      <c r="E5" s="14"/>
      <c r="F5" s="14" t="s">
        <v>39</v>
      </c>
      <c r="G5" s="14"/>
      <c r="H5" s="14"/>
      <c r="I5" s="15"/>
      <c r="J5" s="16"/>
      <c r="K5" s="16"/>
      <c r="L5" s="16"/>
      <c r="M5" s="16"/>
      <c r="N5" s="16"/>
      <c r="O5" s="16"/>
      <c r="P5" s="16"/>
      <c r="Q5" s="16"/>
      <c r="R5" s="16"/>
    </row>
    <row r="6" spans="1:18" ht="18.75" x14ac:dyDescent="0.3">
      <c r="A6" s="9">
        <v>5</v>
      </c>
      <c r="B6" s="12" t="s">
        <v>33</v>
      </c>
      <c r="C6" s="9">
        <v>38</v>
      </c>
      <c r="E6" s="14"/>
      <c r="F6" s="14" t="s">
        <v>40</v>
      </c>
      <c r="G6" s="14"/>
      <c r="H6" s="14"/>
      <c r="I6" s="15"/>
      <c r="J6" s="16"/>
      <c r="K6" s="16"/>
      <c r="L6" s="16"/>
      <c r="M6" s="16"/>
      <c r="N6" s="16"/>
      <c r="O6" s="16"/>
      <c r="P6" s="16"/>
      <c r="Q6" s="16"/>
      <c r="R6" s="16"/>
    </row>
    <row r="7" spans="1:18" ht="18.75" x14ac:dyDescent="0.3">
      <c r="A7" s="9">
        <v>6</v>
      </c>
      <c r="B7" s="12" t="s">
        <v>37</v>
      </c>
      <c r="C7" s="9">
        <v>79</v>
      </c>
      <c r="E7" s="14"/>
      <c r="F7" s="14"/>
      <c r="G7" s="14"/>
      <c r="H7" s="14"/>
      <c r="I7" s="15"/>
      <c r="J7" s="16"/>
      <c r="K7" s="16"/>
      <c r="L7" s="16"/>
      <c r="M7" s="16"/>
      <c r="N7" s="16"/>
      <c r="O7" s="16"/>
      <c r="P7" s="16"/>
      <c r="Q7" s="16"/>
      <c r="R7" s="16"/>
    </row>
    <row r="8" spans="1:18" ht="18.75" x14ac:dyDescent="0.3">
      <c r="A8" s="9">
        <v>7</v>
      </c>
      <c r="B8" s="12" t="s">
        <v>33</v>
      </c>
      <c r="C8" s="9">
        <v>44</v>
      </c>
      <c r="E8" s="14"/>
      <c r="F8" s="14" t="s">
        <v>41</v>
      </c>
      <c r="G8" s="14"/>
      <c r="H8" s="14"/>
      <c r="I8" s="15"/>
      <c r="J8" s="16"/>
      <c r="K8" s="16"/>
      <c r="L8" s="16"/>
      <c r="M8" s="16"/>
      <c r="N8" s="16"/>
      <c r="O8" s="16"/>
      <c r="P8" s="16"/>
      <c r="Q8" s="16"/>
      <c r="R8" s="16"/>
    </row>
    <row r="9" spans="1:18" ht="18.75" x14ac:dyDescent="0.3">
      <c r="A9" s="9">
        <v>8</v>
      </c>
      <c r="B9" s="12" t="s">
        <v>35</v>
      </c>
      <c r="C9" s="9">
        <v>41</v>
      </c>
      <c r="E9" s="14"/>
      <c r="F9" s="14"/>
      <c r="G9" s="14"/>
      <c r="H9" s="14"/>
      <c r="I9" s="15"/>
      <c r="J9" s="16"/>
      <c r="K9" s="16"/>
      <c r="L9" s="16"/>
      <c r="M9" s="16"/>
      <c r="N9" s="16"/>
      <c r="O9" s="16"/>
      <c r="P9" s="16"/>
      <c r="Q9" s="16"/>
      <c r="R9" s="16"/>
    </row>
    <row r="10" spans="1:18" ht="18.75" x14ac:dyDescent="0.3">
      <c r="A10" s="9">
        <v>9</v>
      </c>
      <c r="B10" s="12" t="s">
        <v>34</v>
      </c>
      <c r="C10" s="9">
        <v>55</v>
      </c>
      <c r="E10" s="14"/>
      <c r="F10" s="14" t="s">
        <v>42</v>
      </c>
      <c r="G10" s="14"/>
      <c r="H10" s="14"/>
      <c r="I10" s="15"/>
      <c r="J10" s="16"/>
      <c r="K10" s="16"/>
      <c r="L10" s="16"/>
      <c r="M10" s="16"/>
      <c r="N10" s="16"/>
      <c r="O10" s="16"/>
      <c r="P10" s="16"/>
      <c r="Q10" s="16"/>
      <c r="R10" s="16"/>
    </row>
    <row r="11" spans="1:18" x14ac:dyDescent="0.25">
      <c r="A11" s="9">
        <v>10</v>
      </c>
      <c r="B11" s="12" t="s">
        <v>35</v>
      </c>
      <c r="C11" s="9">
        <v>66</v>
      </c>
      <c r="D11" s="12"/>
    </row>
    <row r="12" spans="1:18" x14ac:dyDescent="0.25">
      <c r="A12" s="9">
        <v>11</v>
      </c>
      <c r="B12" s="12" t="s">
        <v>33</v>
      </c>
      <c r="C12" s="9">
        <v>53</v>
      </c>
      <c r="D12" s="12"/>
    </row>
    <row r="13" spans="1:18" x14ac:dyDescent="0.25">
      <c r="A13" s="9">
        <v>12</v>
      </c>
      <c r="B13" s="12" t="s">
        <v>37</v>
      </c>
      <c r="C13" s="9">
        <v>65</v>
      </c>
      <c r="D13" s="12"/>
    </row>
    <row r="14" spans="1:18" x14ac:dyDescent="0.25">
      <c r="A14" s="9">
        <v>13</v>
      </c>
      <c r="B14" s="12" t="s">
        <v>33</v>
      </c>
      <c r="C14" s="9">
        <v>74</v>
      </c>
      <c r="D14" s="12"/>
    </row>
    <row r="15" spans="1:18" x14ac:dyDescent="0.25">
      <c r="A15" s="9">
        <v>14</v>
      </c>
      <c r="B15" s="12" t="s">
        <v>34</v>
      </c>
      <c r="C15" s="9">
        <v>52</v>
      </c>
      <c r="D15" s="12"/>
    </row>
    <row r="16" spans="1:18" x14ac:dyDescent="0.25">
      <c r="A16" s="9">
        <v>15</v>
      </c>
      <c r="B16" s="12" t="s">
        <v>34</v>
      </c>
      <c r="C16" s="9">
        <v>78</v>
      </c>
    </row>
    <row r="17" spans="1:3" x14ac:dyDescent="0.25">
      <c r="A17" s="9">
        <v>16</v>
      </c>
      <c r="B17" s="12" t="s">
        <v>35</v>
      </c>
      <c r="C17" s="9">
        <v>44</v>
      </c>
    </row>
    <row r="18" spans="1:3" x14ac:dyDescent="0.25">
      <c r="A18" s="9">
        <v>17</v>
      </c>
      <c r="B18" s="12" t="s">
        <v>35</v>
      </c>
      <c r="C18" s="9">
        <v>71</v>
      </c>
    </row>
    <row r="19" spans="1:3" x14ac:dyDescent="0.25">
      <c r="A19" s="9">
        <v>18</v>
      </c>
      <c r="B19" s="12" t="s">
        <v>33</v>
      </c>
      <c r="C19" s="9">
        <v>50</v>
      </c>
    </row>
    <row r="20" spans="1:3" x14ac:dyDescent="0.25">
      <c r="A20" s="9">
        <v>19</v>
      </c>
      <c r="B20" s="12" t="s">
        <v>33</v>
      </c>
      <c r="C20" s="9">
        <v>48</v>
      </c>
    </row>
    <row r="21" spans="1:3" x14ac:dyDescent="0.25">
      <c r="A21" s="9">
        <v>20</v>
      </c>
      <c r="B21" s="12" t="s">
        <v>37</v>
      </c>
      <c r="C21" s="9">
        <v>69</v>
      </c>
    </row>
    <row r="22" spans="1:3" x14ac:dyDescent="0.25">
      <c r="A22" s="9">
        <v>21</v>
      </c>
      <c r="B22" s="12" t="s">
        <v>34</v>
      </c>
      <c r="C22" s="9">
        <v>80</v>
      </c>
    </row>
    <row r="23" spans="1:3" x14ac:dyDescent="0.25">
      <c r="A23" s="9">
        <v>22</v>
      </c>
      <c r="B23" s="12" t="s">
        <v>35</v>
      </c>
      <c r="C23" s="9">
        <v>64</v>
      </c>
    </row>
    <row r="24" spans="1:3" x14ac:dyDescent="0.25">
      <c r="A24" s="9">
        <v>23</v>
      </c>
      <c r="B24" s="12" t="s">
        <v>34</v>
      </c>
      <c r="C24" s="9">
        <v>55</v>
      </c>
    </row>
    <row r="25" spans="1:3" x14ac:dyDescent="0.25">
      <c r="A25" s="9">
        <v>24</v>
      </c>
      <c r="B25" s="12" t="s">
        <v>37</v>
      </c>
      <c r="C25" s="9">
        <v>64</v>
      </c>
    </row>
    <row r="26" spans="1:3" x14ac:dyDescent="0.25">
      <c r="A26" s="9">
        <v>25</v>
      </c>
      <c r="B26" s="12" t="s">
        <v>37</v>
      </c>
      <c r="C26" s="9">
        <v>59</v>
      </c>
    </row>
    <row r="27" spans="1:3" x14ac:dyDescent="0.25">
      <c r="A27" s="9">
        <v>26</v>
      </c>
      <c r="B27" s="12" t="s">
        <v>37</v>
      </c>
      <c r="C27" s="9">
        <v>54</v>
      </c>
    </row>
    <row r="28" spans="1:3" x14ac:dyDescent="0.25">
      <c r="A28" s="9">
        <v>27</v>
      </c>
      <c r="B28" s="12" t="s">
        <v>35</v>
      </c>
      <c r="C28" s="9">
        <v>76</v>
      </c>
    </row>
    <row r="29" spans="1:3" x14ac:dyDescent="0.25">
      <c r="A29" s="9">
        <v>28</v>
      </c>
      <c r="B29" s="12" t="s">
        <v>35</v>
      </c>
      <c r="C29" s="9">
        <v>60</v>
      </c>
    </row>
    <row r="30" spans="1:3" x14ac:dyDescent="0.25">
      <c r="A30" s="9">
        <v>29</v>
      </c>
      <c r="B30" s="12" t="s">
        <v>34</v>
      </c>
      <c r="C30" s="9">
        <v>59</v>
      </c>
    </row>
    <row r="31" spans="1:3" x14ac:dyDescent="0.25">
      <c r="A31" s="9">
        <v>30</v>
      </c>
      <c r="B31" s="12" t="s">
        <v>37</v>
      </c>
      <c r="C31" s="9">
        <v>78</v>
      </c>
    </row>
    <row r="32" spans="1:3" x14ac:dyDescent="0.25">
      <c r="A32" s="9">
        <v>31</v>
      </c>
      <c r="B32" s="12" t="s">
        <v>34</v>
      </c>
      <c r="C32" s="9">
        <v>60</v>
      </c>
    </row>
    <row r="33" spans="1:3" x14ac:dyDescent="0.25">
      <c r="A33" s="9">
        <v>32</v>
      </c>
      <c r="B33" s="12" t="s">
        <v>34</v>
      </c>
      <c r="C33" s="9">
        <v>50</v>
      </c>
    </row>
    <row r="34" spans="1:3" x14ac:dyDescent="0.25">
      <c r="A34" s="9">
        <v>33</v>
      </c>
      <c r="B34" s="12" t="s">
        <v>37</v>
      </c>
      <c r="C34" s="9">
        <v>79</v>
      </c>
    </row>
    <row r="35" spans="1:3" x14ac:dyDescent="0.25">
      <c r="A35" s="9">
        <v>34</v>
      </c>
      <c r="B35" s="12" t="s">
        <v>35</v>
      </c>
      <c r="C35" s="9">
        <v>62</v>
      </c>
    </row>
    <row r="36" spans="1:3" x14ac:dyDescent="0.25">
      <c r="A36" s="9">
        <v>35</v>
      </c>
      <c r="B36" s="12" t="s">
        <v>33</v>
      </c>
      <c r="C36" s="9">
        <v>45</v>
      </c>
    </row>
    <row r="37" spans="1:3" x14ac:dyDescent="0.25">
      <c r="A37" s="9">
        <v>36</v>
      </c>
      <c r="B37" s="12" t="s">
        <v>37</v>
      </c>
      <c r="C37" s="9">
        <v>84</v>
      </c>
    </row>
    <row r="38" spans="1:3" x14ac:dyDescent="0.25">
      <c r="A38" s="9">
        <v>37</v>
      </c>
      <c r="B38" s="12" t="s">
        <v>34</v>
      </c>
      <c r="C38" s="9">
        <v>62</v>
      </c>
    </row>
    <row r="39" spans="1:3" x14ac:dyDescent="0.25">
      <c r="A39" s="9">
        <v>38</v>
      </c>
      <c r="B39" s="12" t="s">
        <v>35</v>
      </c>
      <c r="C39" s="9">
        <v>73</v>
      </c>
    </row>
    <row r="40" spans="1:3" x14ac:dyDescent="0.25">
      <c r="A40" s="9">
        <v>39</v>
      </c>
      <c r="B40" s="12" t="s">
        <v>37</v>
      </c>
      <c r="C40" s="9">
        <v>60</v>
      </c>
    </row>
    <row r="41" spans="1:3" x14ac:dyDescent="0.25">
      <c r="A41" s="9">
        <v>40</v>
      </c>
      <c r="B41" s="12" t="s">
        <v>33</v>
      </c>
      <c r="C41" s="9">
        <v>64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4329-6642-4EC7-8237-1B56E8D680F9}">
  <dimension ref="A1:E17"/>
  <sheetViews>
    <sheetView workbookViewId="0">
      <selection activeCell="D32" sqref="D32"/>
    </sheetView>
  </sheetViews>
  <sheetFormatPr defaultColWidth="9" defaultRowHeight="15.75" x14ac:dyDescent="0.25"/>
  <cols>
    <col min="1" max="2" width="10.625" style="9" customWidth="1"/>
    <col min="3" max="16384" width="9" style="8"/>
  </cols>
  <sheetData>
    <row r="1" spans="1:5" x14ac:dyDescent="0.25">
      <c r="A1" s="7" t="s">
        <v>74</v>
      </c>
      <c r="B1" s="7" t="s">
        <v>75</v>
      </c>
      <c r="E1" s="8" t="s">
        <v>76</v>
      </c>
    </row>
    <row r="2" spans="1:5" x14ac:dyDescent="0.25">
      <c r="A2" s="9">
        <v>34.200000000000003</v>
      </c>
      <c r="B2" s="9">
        <v>33.5</v>
      </c>
    </row>
    <row r="3" spans="1:5" x14ac:dyDescent="0.25">
      <c r="A3" s="20">
        <v>45</v>
      </c>
      <c r="B3" s="9">
        <v>57.1</v>
      </c>
    </row>
    <row r="4" spans="1:5" x14ac:dyDescent="0.25">
      <c r="A4" s="9">
        <v>39.5</v>
      </c>
      <c r="B4" s="9">
        <v>49.7</v>
      </c>
    </row>
    <row r="5" spans="1:5" x14ac:dyDescent="0.25">
      <c r="A5" s="9">
        <v>28.4</v>
      </c>
      <c r="B5" s="9">
        <v>40.200000000000003</v>
      </c>
    </row>
    <row r="6" spans="1:5" x14ac:dyDescent="0.25">
      <c r="A6" s="9">
        <v>37.700000000000003</v>
      </c>
      <c r="B6" s="9">
        <v>44.2</v>
      </c>
    </row>
    <row r="7" spans="1:5" x14ac:dyDescent="0.25">
      <c r="A7" s="9">
        <v>35.799999999999997</v>
      </c>
      <c r="B7" s="9">
        <v>45.2</v>
      </c>
    </row>
    <row r="8" spans="1:5" x14ac:dyDescent="0.25">
      <c r="A8" s="9">
        <v>30.6</v>
      </c>
      <c r="B8" s="9">
        <v>47.8</v>
      </c>
    </row>
    <row r="9" spans="1:5" x14ac:dyDescent="0.25">
      <c r="A9" s="9">
        <v>35.200000000000003</v>
      </c>
      <c r="B9" s="20">
        <v>38</v>
      </c>
    </row>
    <row r="10" spans="1:5" x14ac:dyDescent="0.25">
      <c r="A10" s="9">
        <v>34.200000000000003</v>
      </c>
      <c r="B10" s="9">
        <v>53.9</v>
      </c>
    </row>
    <row r="11" spans="1:5" x14ac:dyDescent="0.25">
      <c r="A11" s="9">
        <v>42.4</v>
      </c>
      <c r="B11" s="9">
        <v>41.1</v>
      </c>
    </row>
    <row r="12" spans="1:5" x14ac:dyDescent="0.25">
      <c r="B12" s="9">
        <v>41.7</v>
      </c>
    </row>
    <row r="13" spans="1:5" x14ac:dyDescent="0.25">
      <c r="B13" s="9">
        <v>40.799999999999997</v>
      </c>
    </row>
    <row r="14" spans="1:5" x14ac:dyDescent="0.25">
      <c r="B14" s="9">
        <v>55.5</v>
      </c>
    </row>
    <row r="15" spans="1:5" x14ac:dyDescent="0.25">
      <c r="B15" s="9">
        <v>43.5</v>
      </c>
    </row>
    <row r="16" spans="1:5" x14ac:dyDescent="0.25">
      <c r="B16" s="9">
        <v>49.1</v>
      </c>
    </row>
    <row r="17" spans="2:2" x14ac:dyDescent="0.25">
      <c r="B17" s="9">
        <v>49.9</v>
      </c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7B8F-449B-4BE8-B705-F9DD5195D806}">
  <dimension ref="A1:N301"/>
  <sheetViews>
    <sheetView workbookViewId="0">
      <selection activeCell="F34" sqref="F34"/>
    </sheetView>
  </sheetViews>
  <sheetFormatPr defaultColWidth="9" defaultRowHeight="15.75" x14ac:dyDescent="0.25"/>
  <cols>
    <col min="1" max="1" width="10.25" style="8" bestFit="1" customWidth="1"/>
    <col min="2" max="2" width="13.125" style="8" bestFit="1" customWidth="1"/>
    <col min="3" max="3" width="12.875" style="8" bestFit="1" customWidth="1"/>
    <col min="4" max="7" width="9" style="8"/>
    <col min="8" max="8" width="20.75" style="8" bestFit="1" customWidth="1"/>
    <col min="9" max="9" width="15.5" style="8" bestFit="1" customWidth="1"/>
    <col min="10" max="13" width="5.5" style="8" customWidth="1"/>
    <col min="14" max="14" width="11" style="8" customWidth="1"/>
    <col min="15" max="46" width="2.875" style="8" customWidth="1"/>
    <col min="47" max="47" width="6.75" style="8" customWidth="1"/>
    <col min="48" max="48" width="11" style="8" bestFit="1" customWidth="1"/>
    <col min="49" max="16384" width="9" style="8"/>
  </cols>
  <sheetData>
    <row r="1" spans="1:14" x14ac:dyDescent="0.25">
      <c r="A1" s="7" t="s">
        <v>77</v>
      </c>
      <c r="B1" s="7" t="s">
        <v>78</v>
      </c>
      <c r="C1" s="7" t="s">
        <v>79</v>
      </c>
    </row>
    <row r="2" spans="1:14" x14ac:dyDescent="0.25">
      <c r="A2" s="9">
        <v>1</v>
      </c>
      <c r="B2" s="9" t="s">
        <v>14</v>
      </c>
      <c r="C2" s="9">
        <v>18</v>
      </c>
    </row>
    <row r="3" spans="1:14" x14ac:dyDescent="0.25">
      <c r="A3" s="9">
        <v>2</v>
      </c>
      <c r="B3" s="9" t="s">
        <v>17</v>
      </c>
      <c r="C3" s="9">
        <v>22</v>
      </c>
    </row>
    <row r="4" spans="1:14" x14ac:dyDescent="0.25">
      <c r="A4" s="9">
        <v>3</v>
      </c>
      <c r="B4" s="9" t="s">
        <v>14</v>
      </c>
      <c r="C4" s="9">
        <v>28</v>
      </c>
    </row>
    <row r="5" spans="1:14" x14ac:dyDescent="0.25">
      <c r="A5" s="9">
        <v>4</v>
      </c>
      <c r="B5" s="9" t="s">
        <v>19</v>
      </c>
      <c r="C5" s="9">
        <v>38</v>
      </c>
      <c r="H5" s="8" t="s">
        <v>80</v>
      </c>
      <c r="I5" s="8" t="s">
        <v>81</v>
      </c>
    </row>
    <row r="6" spans="1:14" x14ac:dyDescent="0.25">
      <c r="A6" s="9">
        <v>5</v>
      </c>
      <c r="B6" s="9" t="s">
        <v>17</v>
      </c>
      <c r="C6" s="9">
        <v>33</v>
      </c>
      <c r="H6" s="8" t="s">
        <v>82</v>
      </c>
      <c r="I6" s="8" t="s">
        <v>83</v>
      </c>
      <c r="J6" s="8" t="s">
        <v>84</v>
      </c>
      <c r="K6" s="8" t="s">
        <v>85</v>
      </c>
      <c r="L6" s="8" t="s">
        <v>86</v>
      </c>
      <c r="M6" s="8" t="s">
        <v>87</v>
      </c>
      <c r="N6" s="8" t="s">
        <v>88</v>
      </c>
    </row>
    <row r="7" spans="1:14" x14ac:dyDescent="0.25">
      <c r="A7" s="9">
        <v>6</v>
      </c>
      <c r="B7" s="9" t="s">
        <v>14</v>
      </c>
      <c r="C7" s="9">
        <v>28</v>
      </c>
      <c r="H7" s="13" t="s">
        <v>19</v>
      </c>
      <c r="J7" s="8">
        <v>2</v>
      </c>
      <c r="K7" s="8">
        <v>14</v>
      </c>
      <c r="L7" s="8">
        <v>28</v>
      </c>
      <c r="M7" s="8">
        <v>22</v>
      </c>
      <c r="N7" s="8">
        <v>66</v>
      </c>
    </row>
    <row r="8" spans="1:14" x14ac:dyDescent="0.25">
      <c r="A8" s="9">
        <v>7</v>
      </c>
      <c r="B8" s="9" t="s">
        <v>17</v>
      </c>
      <c r="C8" s="9">
        <v>19</v>
      </c>
      <c r="H8" s="13" t="s">
        <v>14</v>
      </c>
      <c r="J8" s="8">
        <v>42</v>
      </c>
      <c r="K8" s="8">
        <v>40</v>
      </c>
      <c r="L8" s="8">
        <v>2</v>
      </c>
      <c r="N8" s="8">
        <v>84</v>
      </c>
    </row>
    <row r="9" spans="1:14" x14ac:dyDescent="0.25">
      <c r="A9" s="9">
        <v>8</v>
      </c>
      <c r="B9" s="9" t="s">
        <v>17</v>
      </c>
      <c r="C9" s="9">
        <v>11</v>
      </c>
      <c r="H9" s="13" t="s">
        <v>17</v>
      </c>
      <c r="J9" s="8">
        <v>34</v>
      </c>
      <c r="K9" s="8">
        <v>64</v>
      </c>
      <c r="L9" s="8">
        <v>46</v>
      </c>
      <c r="M9" s="8">
        <v>6</v>
      </c>
      <c r="N9" s="8">
        <v>150</v>
      </c>
    </row>
    <row r="10" spans="1:14" x14ac:dyDescent="0.25">
      <c r="A10" s="9">
        <v>9</v>
      </c>
      <c r="B10" s="9" t="s">
        <v>17</v>
      </c>
      <c r="C10" s="9">
        <v>23</v>
      </c>
      <c r="H10" s="13" t="s">
        <v>83</v>
      </c>
    </row>
    <row r="11" spans="1:14" x14ac:dyDescent="0.25">
      <c r="A11" s="9">
        <v>10</v>
      </c>
      <c r="B11" s="9" t="s">
        <v>14</v>
      </c>
      <c r="C11" s="9">
        <v>13</v>
      </c>
      <c r="H11" s="13" t="s">
        <v>88</v>
      </c>
      <c r="J11" s="8">
        <v>78</v>
      </c>
      <c r="K11" s="8">
        <v>118</v>
      </c>
      <c r="L11" s="8">
        <v>76</v>
      </c>
      <c r="M11" s="8">
        <v>28</v>
      </c>
      <c r="N11" s="8">
        <v>300</v>
      </c>
    </row>
    <row r="12" spans="1:14" x14ac:dyDescent="0.25">
      <c r="A12" s="9">
        <v>11</v>
      </c>
      <c r="B12" s="9" t="s">
        <v>17</v>
      </c>
      <c r="C12" s="9">
        <v>33</v>
      </c>
    </row>
    <row r="13" spans="1:14" x14ac:dyDescent="0.25">
      <c r="A13" s="9">
        <v>12</v>
      </c>
      <c r="B13" s="9" t="s">
        <v>17</v>
      </c>
      <c r="C13" s="9">
        <v>44</v>
      </c>
    </row>
    <row r="14" spans="1:14" x14ac:dyDescent="0.25">
      <c r="A14" s="9">
        <v>13</v>
      </c>
      <c r="B14" s="9" t="s">
        <v>19</v>
      </c>
      <c r="C14" s="9">
        <v>42</v>
      </c>
    </row>
    <row r="15" spans="1:14" x14ac:dyDescent="0.25">
      <c r="A15" s="9">
        <v>14</v>
      </c>
      <c r="B15" s="9" t="s">
        <v>19</v>
      </c>
      <c r="C15" s="9">
        <v>34</v>
      </c>
    </row>
    <row r="16" spans="1:14" x14ac:dyDescent="0.25">
      <c r="A16" s="9">
        <v>15</v>
      </c>
      <c r="B16" s="9" t="s">
        <v>14</v>
      </c>
      <c r="C16" s="9">
        <v>25</v>
      </c>
    </row>
    <row r="17" spans="1:3" x14ac:dyDescent="0.25">
      <c r="A17" s="9">
        <v>16</v>
      </c>
      <c r="B17" s="9" t="s">
        <v>14</v>
      </c>
      <c r="C17" s="9">
        <v>22</v>
      </c>
    </row>
    <row r="18" spans="1:3" x14ac:dyDescent="0.25">
      <c r="A18" s="9">
        <v>17</v>
      </c>
      <c r="B18" s="9" t="s">
        <v>14</v>
      </c>
      <c r="C18" s="9">
        <v>26</v>
      </c>
    </row>
    <row r="19" spans="1:3" x14ac:dyDescent="0.25">
      <c r="A19" s="9">
        <v>18</v>
      </c>
      <c r="B19" s="9" t="s">
        <v>19</v>
      </c>
      <c r="C19" s="9">
        <v>17</v>
      </c>
    </row>
    <row r="20" spans="1:3" x14ac:dyDescent="0.25">
      <c r="A20" s="9">
        <v>19</v>
      </c>
      <c r="B20" s="9" t="s">
        <v>17</v>
      </c>
      <c r="C20" s="9">
        <v>30</v>
      </c>
    </row>
    <row r="21" spans="1:3" x14ac:dyDescent="0.25">
      <c r="A21" s="9">
        <v>20</v>
      </c>
      <c r="B21" s="9" t="s">
        <v>14</v>
      </c>
      <c r="C21" s="9">
        <v>19</v>
      </c>
    </row>
    <row r="22" spans="1:3" x14ac:dyDescent="0.25">
      <c r="A22" s="9">
        <v>21</v>
      </c>
      <c r="B22" s="9" t="s">
        <v>17</v>
      </c>
      <c r="C22" s="9">
        <v>33</v>
      </c>
    </row>
    <row r="23" spans="1:3" x14ac:dyDescent="0.25">
      <c r="A23" s="9">
        <v>22</v>
      </c>
      <c r="B23" s="9" t="s">
        <v>17</v>
      </c>
      <c r="C23" s="9">
        <v>22</v>
      </c>
    </row>
    <row r="24" spans="1:3" x14ac:dyDescent="0.25">
      <c r="A24" s="9">
        <v>23</v>
      </c>
      <c r="B24" s="9" t="s">
        <v>19</v>
      </c>
      <c r="C24" s="9">
        <v>32</v>
      </c>
    </row>
    <row r="25" spans="1:3" x14ac:dyDescent="0.25">
      <c r="A25" s="9">
        <v>24</v>
      </c>
      <c r="B25" s="9" t="s">
        <v>19</v>
      </c>
      <c r="C25" s="9">
        <v>33</v>
      </c>
    </row>
    <row r="26" spans="1:3" x14ac:dyDescent="0.25">
      <c r="A26" s="9">
        <v>25</v>
      </c>
      <c r="B26" s="9" t="s">
        <v>17</v>
      </c>
      <c r="C26" s="9">
        <v>34</v>
      </c>
    </row>
    <row r="27" spans="1:3" x14ac:dyDescent="0.25">
      <c r="A27" s="9">
        <v>26</v>
      </c>
      <c r="B27" s="9" t="s">
        <v>17</v>
      </c>
      <c r="C27" s="9">
        <v>38</v>
      </c>
    </row>
    <row r="28" spans="1:3" x14ac:dyDescent="0.25">
      <c r="A28" s="9">
        <v>27</v>
      </c>
      <c r="B28" s="9" t="s">
        <v>14</v>
      </c>
      <c r="C28" s="9">
        <v>27</v>
      </c>
    </row>
    <row r="29" spans="1:3" x14ac:dyDescent="0.25">
      <c r="A29" s="9">
        <v>28</v>
      </c>
      <c r="B29" s="9" t="s">
        <v>14</v>
      </c>
      <c r="C29" s="9">
        <v>27</v>
      </c>
    </row>
    <row r="30" spans="1:3" x14ac:dyDescent="0.25">
      <c r="A30" s="9">
        <v>29</v>
      </c>
      <c r="B30" s="9" t="s">
        <v>17</v>
      </c>
      <c r="C30" s="9">
        <v>26</v>
      </c>
    </row>
    <row r="31" spans="1:3" x14ac:dyDescent="0.25">
      <c r="A31" s="9">
        <v>30</v>
      </c>
      <c r="B31" s="9" t="s">
        <v>17</v>
      </c>
      <c r="C31" s="9">
        <v>34</v>
      </c>
    </row>
    <row r="32" spans="1:3" x14ac:dyDescent="0.25">
      <c r="A32" s="9">
        <v>31</v>
      </c>
      <c r="B32" s="9" t="s">
        <v>17</v>
      </c>
      <c r="C32" s="9">
        <v>35</v>
      </c>
    </row>
    <row r="33" spans="1:3" x14ac:dyDescent="0.25">
      <c r="A33" s="9">
        <v>32</v>
      </c>
      <c r="B33" s="9" t="s">
        <v>14</v>
      </c>
      <c r="C33" s="9">
        <v>25</v>
      </c>
    </row>
    <row r="34" spans="1:3" x14ac:dyDescent="0.25">
      <c r="A34" s="9">
        <v>33</v>
      </c>
      <c r="B34" s="9" t="s">
        <v>19</v>
      </c>
      <c r="C34" s="9">
        <v>44</v>
      </c>
    </row>
    <row r="35" spans="1:3" x14ac:dyDescent="0.25">
      <c r="A35" s="9">
        <v>34</v>
      </c>
      <c r="B35" s="9" t="s">
        <v>14</v>
      </c>
      <c r="C35" s="9">
        <v>26</v>
      </c>
    </row>
    <row r="36" spans="1:3" x14ac:dyDescent="0.25">
      <c r="A36" s="9">
        <v>35</v>
      </c>
      <c r="B36" s="9" t="s">
        <v>19</v>
      </c>
      <c r="C36" s="9">
        <v>47</v>
      </c>
    </row>
    <row r="37" spans="1:3" x14ac:dyDescent="0.25">
      <c r="A37" s="9">
        <v>36</v>
      </c>
      <c r="B37" s="9" t="s">
        <v>14</v>
      </c>
      <c r="C37" s="9">
        <v>10</v>
      </c>
    </row>
    <row r="38" spans="1:3" x14ac:dyDescent="0.25">
      <c r="A38" s="9">
        <v>37</v>
      </c>
      <c r="B38" s="9" t="s">
        <v>19</v>
      </c>
      <c r="C38" s="9">
        <v>35</v>
      </c>
    </row>
    <row r="39" spans="1:3" x14ac:dyDescent="0.25">
      <c r="A39" s="9">
        <v>38</v>
      </c>
      <c r="B39" s="9" t="s">
        <v>14</v>
      </c>
      <c r="C39" s="9">
        <v>12</v>
      </c>
    </row>
    <row r="40" spans="1:3" x14ac:dyDescent="0.25">
      <c r="A40" s="9">
        <v>39</v>
      </c>
      <c r="B40" s="9" t="s">
        <v>14</v>
      </c>
      <c r="C40" s="9">
        <v>15</v>
      </c>
    </row>
    <row r="41" spans="1:3" x14ac:dyDescent="0.25">
      <c r="A41" s="9">
        <v>40</v>
      </c>
      <c r="B41" s="9" t="s">
        <v>19</v>
      </c>
      <c r="C41" s="9">
        <v>27</v>
      </c>
    </row>
    <row r="42" spans="1:3" x14ac:dyDescent="0.25">
      <c r="A42" s="9">
        <v>41</v>
      </c>
      <c r="B42" s="9" t="s">
        <v>14</v>
      </c>
      <c r="C42" s="9">
        <v>19</v>
      </c>
    </row>
    <row r="43" spans="1:3" x14ac:dyDescent="0.25">
      <c r="A43" s="9">
        <v>42</v>
      </c>
      <c r="B43" s="9" t="s">
        <v>19</v>
      </c>
      <c r="C43" s="9">
        <v>45</v>
      </c>
    </row>
    <row r="44" spans="1:3" x14ac:dyDescent="0.25">
      <c r="A44" s="9">
        <v>43</v>
      </c>
      <c r="B44" s="9" t="s">
        <v>17</v>
      </c>
      <c r="C44" s="9">
        <v>32</v>
      </c>
    </row>
    <row r="45" spans="1:3" x14ac:dyDescent="0.25">
      <c r="A45" s="9">
        <v>44</v>
      </c>
      <c r="B45" s="9" t="s">
        <v>17</v>
      </c>
      <c r="C45" s="9">
        <v>14</v>
      </c>
    </row>
    <row r="46" spans="1:3" x14ac:dyDescent="0.25">
      <c r="A46" s="9">
        <v>45</v>
      </c>
      <c r="B46" s="9" t="s">
        <v>19</v>
      </c>
      <c r="C46" s="9">
        <v>40</v>
      </c>
    </row>
    <row r="47" spans="1:3" x14ac:dyDescent="0.25">
      <c r="A47" s="9">
        <v>46</v>
      </c>
      <c r="B47" s="9" t="s">
        <v>19</v>
      </c>
      <c r="C47" s="9">
        <v>31</v>
      </c>
    </row>
    <row r="48" spans="1:3" x14ac:dyDescent="0.25">
      <c r="A48" s="9">
        <v>47</v>
      </c>
      <c r="B48" s="9" t="s">
        <v>17</v>
      </c>
      <c r="C48" s="9">
        <v>17</v>
      </c>
    </row>
    <row r="49" spans="1:3" x14ac:dyDescent="0.25">
      <c r="A49" s="9">
        <v>48</v>
      </c>
      <c r="B49" s="9" t="s">
        <v>17</v>
      </c>
      <c r="C49" s="9">
        <v>20</v>
      </c>
    </row>
    <row r="50" spans="1:3" x14ac:dyDescent="0.25">
      <c r="A50" s="9">
        <v>49</v>
      </c>
      <c r="B50" s="9" t="s">
        <v>19</v>
      </c>
      <c r="C50" s="9">
        <v>36</v>
      </c>
    </row>
    <row r="51" spans="1:3" x14ac:dyDescent="0.25">
      <c r="A51" s="9">
        <v>50</v>
      </c>
      <c r="B51" s="9" t="s">
        <v>19</v>
      </c>
      <c r="C51" s="9">
        <v>24</v>
      </c>
    </row>
    <row r="52" spans="1:3" x14ac:dyDescent="0.25">
      <c r="A52" s="9">
        <v>51</v>
      </c>
      <c r="B52" s="9" t="s">
        <v>17</v>
      </c>
      <c r="C52" s="9">
        <v>38</v>
      </c>
    </row>
    <row r="53" spans="1:3" x14ac:dyDescent="0.25">
      <c r="A53" s="9">
        <v>52</v>
      </c>
      <c r="B53" s="9" t="s">
        <v>14</v>
      </c>
      <c r="C53" s="9">
        <v>10</v>
      </c>
    </row>
    <row r="54" spans="1:3" x14ac:dyDescent="0.25">
      <c r="A54" s="9">
        <v>53</v>
      </c>
      <c r="B54" s="9" t="s">
        <v>17</v>
      </c>
      <c r="C54" s="9">
        <v>10</v>
      </c>
    </row>
    <row r="55" spans="1:3" x14ac:dyDescent="0.25">
      <c r="A55" s="9">
        <v>54</v>
      </c>
      <c r="B55" s="9" t="s">
        <v>19</v>
      </c>
      <c r="C55" s="9">
        <v>21</v>
      </c>
    </row>
    <row r="56" spans="1:3" x14ac:dyDescent="0.25">
      <c r="A56" s="9">
        <v>55</v>
      </c>
      <c r="B56" s="9" t="s">
        <v>17</v>
      </c>
      <c r="C56" s="9">
        <v>34</v>
      </c>
    </row>
    <row r="57" spans="1:3" x14ac:dyDescent="0.25">
      <c r="A57" s="9">
        <v>56</v>
      </c>
      <c r="B57" s="9" t="s">
        <v>17</v>
      </c>
      <c r="C57" s="9">
        <v>31</v>
      </c>
    </row>
    <row r="58" spans="1:3" x14ac:dyDescent="0.25">
      <c r="A58" s="9">
        <v>57</v>
      </c>
      <c r="B58" s="9" t="s">
        <v>19</v>
      </c>
      <c r="C58" s="9">
        <v>25</v>
      </c>
    </row>
    <row r="59" spans="1:3" x14ac:dyDescent="0.25">
      <c r="A59" s="9">
        <v>58</v>
      </c>
      <c r="B59" s="9" t="s">
        <v>14</v>
      </c>
      <c r="C59" s="9">
        <v>22</v>
      </c>
    </row>
    <row r="60" spans="1:3" x14ac:dyDescent="0.25">
      <c r="A60" s="9">
        <v>59</v>
      </c>
      <c r="B60" s="9" t="s">
        <v>17</v>
      </c>
      <c r="C60" s="9">
        <v>28</v>
      </c>
    </row>
    <row r="61" spans="1:3" x14ac:dyDescent="0.25">
      <c r="A61" s="9">
        <v>60</v>
      </c>
      <c r="B61" s="9" t="s">
        <v>14</v>
      </c>
      <c r="C61" s="9">
        <v>10</v>
      </c>
    </row>
    <row r="62" spans="1:3" x14ac:dyDescent="0.25">
      <c r="A62" s="9">
        <v>61</v>
      </c>
      <c r="B62" s="9" t="s">
        <v>17</v>
      </c>
      <c r="C62" s="9">
        <v>27</v>
      </c>
    </row>
    <row r="63" spans="1:3" x14ac:dyDescent="0.25">
      <c r="A63" s="9">
        <v>62</v>
      </c>
      <c r="B63" s="9" t="s">
        <v>19</v>
      </c>
      <c r="C63" s="9">
        <v>41</v>
      </c>
    </row>
    <row r="64" spans="1:3" x14ac:dyDescent="0.25">
      <c r="A64" s="9">
        <v>63</v>
      </c>
      <c r="B64" s="9" t="s">
        <v>17</v>
      </c>
      <c r="C64" s="9">
        <v>35</v>
      </c>
    </row>
    <row r="65" spans="1:3" x14ac:dyDescent="0.25">
      <c r="A65" s="9">
        <v>64</v>
      </c>
      <c r="B65" s="9" t="s">
        <v>14</v>
      </c>
      <c r="C65" s="9">
        <v>11</v>
      </c>
    </row>
    <row r="66" spans="1:3" x14ac:dyDescent="0.25">
      <c r="A66" s="9">
        <v>65</v>
      </c>
      <c r="B66" s="9" t="s">
        <v>14</v>
      </c>
      <c r="C66" s="9">
        <v>18</v>
      </c>
    </row>
    <row r="67" spans="1:3" x14ac:dyDescent="0.25">
      <c r="A67" s="9">
        <v>66</v>
      </c>
      <c r="B67" s="9" t="s">
        <v>19</v>
      </c>
      <c r="C67" s="9">
        <v>40</v>
      </c>
    </row>
    <row r="68" spans="1:3" x14ac:dyDescent="0.25">
      <c r="A68" s="9">
        <v>67</v>
      </c>
      <c r="B68" s="9" t="s">
        <v>17</v>
      </c>
      <c r="C68" s="9">
        <v>48</v>
      </c>
    </row>
    <row r="69" spans="1:3" x14ac:dyDescent="0.25">
      <c r="A69" s="9">
        <v>68</v>
      </c>
      <c r="B69" s="9" t="s">
        <v>19</v>
      </c>
      <c r="C69" s="9">
        <v>26</v>
      </c>
    </row>
    <row r="70" spans="1:3" x14ac:dyDescent="0.25">
      <c r="A70" s="9">
        <v>69</v>
      </c>
      <c r="B70" s="9" t="s">
        <v>17</v>
      </c>
      <c r="C70" s="9">
        <v>12</v>
      </c>
    </row>
    <row r="71" spans="1:3" x14ac:dyDescent="0.25">
      <c r="A71" s="9">
        <v>70</v>
      </c>
      <c r="B71" s="9" t="s">
        <v>14</v>
      </c>
      <c r="C71" s="9">
        <v>20</v>
      </c>
    </row>
    <row r="72" spans="1:3" x14ac:dyDescent="0.25">
      <c r="A72" s="9">
        <v>71</v>
      </c>
      <c r="B72" s="9" t="s">
        <v>17</v>
      </c>
      <c r="C72" s="9">
        <v>38</v>
      </c>
    </row>
    <row r="73" spans="1:3" x14ac:dyDescent="0.25">
      <c r="A73" s="9">
        <v>72</v>
      </c>
      <c r="B73" s="9" t="s">
        <v>17</v>
      </c>
      <c r="C73" s="9">
        <v>36</v>
      </c>
    </row>
    <row r="74" spans="1:3" x14ac:dyDescent="0.25">
      <c r="A74" s="9">
        <v>73</v>
      </c>
      <c r="B74" s="9" t="s">
        <v>17</v>
      </c>
      <c r="C74" s="9">
        <v>37</v>
      </c>
    </row>
    <row r="75" spans="1:3" x14ac:dyDescent="0.25">
      <c r="A75" s="9">
        <v>74</v>
      </c>
      <c r="B75" s="9" t="s">
        <v>17</v>
      </c>
      <c r="C75" s="9">
        <v>24</v>
      </c>
    </row>
    <row r="76" spans="1:3" x14ac:dyDescent="0.25">
      <c r="A76" s="9">
        <v>75</v>
      </c>
      <c r="B76" s="9" t="s">
        <v>17</v>
      </c>
      <c r="C76" s="9">
        <v>18</v>
      </c>
    </row>
    <row r="77" spans="1:3" x14ac:dyDescent="0.25">
      <c r="A77" s="9">
        <v>76</v>
      </c>
      <c r="B77" s="9" t="s">
        <v>17</v>
      </c>
      <c r="C77" s="9">
        <v>34</v>
      </c>
    </row>
    <row r="78" spans="1:3" x14ac:dyDescent="0.25">
      <c r="A78" s="9">
        <v>77</v>
      </c>
      <c r="B78" s="9" t="s">
        <v>17</v>
      </c>
      <c r="C78" s="9">
        <v>28</v>
      </c>
    </row>
    <row r="79" spans="1:3" x14ac:dyDescent="0.25">
      <c r="A79" s="9">
        <v>78</v>
      </c>
      <c r="B79" s="9" t="s">
        <v>17</v>
      </c>
      <c r="C79" s="9">
        <v>25</v>
      </c>
    </row>
    <row r="80" spans="1:3" x14ac:dyDescent="0.25">
      <c r="A80" s="9">
        <v>79</v>
      </c>
      <c r="B80" s="9" t="s">
        <v>17</v>
      </c>
      <c r="C80" s="9">
        <v>25</v>
      </c>
    </row>
    <row r="81" spans="1:3" x14ac:dyDescent="0.25">
      <c r="A81" s="9">
        <v>80</v>
      </c>
      <c r="B81" s="9" t="s">
        <v>17</v>
      </c>
      <c r="C81" s="9">
        <v>30</v>
      </c>
    </row>
    <row r="82" spans="1:3" x14ac:dyDescent="0.25">
      <c r="A82" s="9">
        <v>81</v>
      </c>
      <c r="B82" s="9" t="s">
        <v>17</v>
      </c>
      <c r="C82" s="9">
        <v>21</v>
      </c>
    </row>
    <row r="83" spans="1:3" x14ac:dyDescent="0.25">
      <c r="A83" s="9">
        <v>82</v>
      </c>
      <c r="B83" s="9" t="s">
        <v>19</v>
      </c>
      <c r="C83" s="9">
        <v>28</v>
      </c>
    </row>
    <row r="84" spans="1:3" x14ac:dyDescent="0.25">
      <c r="A84" s="9">
        <v>83</v>
      </c>
      <c r="B84" s="9" t="s">
        <v>17</v>
      </c>
      <c r="C84" s="9">
        <v>16</v>
      </c>
    </row>
    <row r="85" spans="1:3" x14ac:dyDescent="0.25">
      <c r="A85" s="9">
        <v>84</v>
      </c>
      <c r="B85" s="9" t="s">
        <v>14</v>
      </c>
      <c r="C85" s="9">
        <v>23</v>
      </c>
    </row>
    <row r="86" spans="1:3" x14ac:dyDescent="0.25">
      <c r="A86" s="9">
        <v>85</v>
      </c>
      <c r="B86" s="9" t="s">
        <v>19</v>
      </c>
      <c r="C86" s="9">
        <v>46</v>
      </c>
    </row>
    <row r="87" spans="1:3" x14ac:dyDescent="0.25">
      <c r="A87" s="9">
        <v>86</v>
      </c>
      <c r="B87" s="9" t="s">
        <v>17</v>
      </c>
      <c r="C87" s="9">
        <v>14</v>
      </c>
    </row>
    <row r="88" spans="1:3" x14ac:dyDescent="0.25">
      <c r="A88" s="9">
        <v>87</v>
      </c>
      <c r="B88" s="9" t="s">
        <v>14</v>
      </c>
      <c r="C88" s="9">
        <v>11</v>
      </c>
    </row>
    <row r="89" spans="1:3" x14ac:dyDescent="0.25">
      <c r="A89" s="9">
        <v>88</v>
      </c>
      <c r="B89" s="9" t="s">
        <v>17</v>
      </c>
      <c r="C89" s="9">
        <v>20</v>
      </c>
    </row>
    <row r="90" spans="1:3" x14ac:dyDescent="0.25">
      <c r="A90" s="9">
        <v>89</v>
      </c>
      <c r="B90" s="9" t="s">
        <v>17</v>
      </c>
      <c r="C90" s="9">
        <v>32</v>
      </c>
    </row>
    <row r="91" spans="1:3" x14ac:dyDescent="0.25">
      <c r="A91" s="9">
        <v>90</v>
      </c>
      <c r="B91" s="9" t="s">
        <v>19</v>
      </c>
      <c r="C91" s="9">
        <v>20</v>
      </c>
    </row>
    <row r="92" spans="1:3" x14ac:dyDescent="0.25">
      <c r="A92" s="9">
        <v>91</v>
      </c>
      <c r="B92" s="9" t="s">
        <v>17</v>
      </c>
      <c r="C92" s="9">
        <v>24</v>
      </c>
    </row>
    <row r="93" spans="1:3" x14ac:dyDescent="0.25">
      <c r="A93" s="9">
        <v>92</v>
      </c>
      <c r="B93" s="9" t="s">
        <v>17</v>
      </c>
      <c r="C93" s="9">
        <v>14</v>
      </c>
    </row>
    <row r="94" spans="1:3" x14ac:dyDescent="0.25">
      <c r="A94" s="9">
        <v>93</v>
      </c>
      <c r="B94" s="9" t="s">
        <v>17</v>
      </c>
      <c r="C94" s="9">
        <v>24</v>
      </c>
    </row>
    <row r="95" spans="1:3" x14ac:dyDescent="0.25">
      <c r="A95" s="9">
        <v>94</v>
      </c>
      <c r="B95" s="9" t="s">
        <v>19</v>
      </c>
      <c r="C95" s="9">
        <v>33</v>
      </c>
    </row>
    <row r="96" spans="1:3" x14ac:dyDescent="0.25">
      <c r="A96" s="9">
        <v>95</v>
      </c>
      <c r="B96" s="9" t="s">
        <v>14</v>
      </c>
      <c r="C96" s="9">
        <v>23</v>
      </c>
    </row>
    <row r="97" spans="1:3" x14ac:dyDescent="0.25">
      <c r="A97" s="9">
        <v>96</v>
      </c>
      <c r="B97" s="9" t="s">
        <v>17</v>
      </c>
      <c r="C97" s="9">
        <v>28</v>
      </c>
    </row>
    <row r="98" spans="1:3" x14ac:dyDescent="0.25">
      <c r="A98" s="9">
        <v>97</v>
      </c>
      <c r="B98" s="9" t="s">
        <v>17</v>
      </c>
      <c r="C98" s="9">
        <v>17</v>
      </c>
    </row>
    <row r="99" spans="1:3" x14ac:dyDescent="0.25">
      <c r="A99" s="9">
        <v>98</v>
      </c>
      <c r="B99" s="9" t="s">
        <v>19</v>
      </c>
      <c r="C99" s="9">
        <v>28</v>
      </c>
    </row>
    <row r="100" spans="1:3" x14ac:dyDescent="0.25">
      <c r="A100" s="9">
        <v>99</v>
      </c>
      <c r="B100" s="9" t="s">
        <v>17</v>
      </c>
      <c r="C100" s="9">
        <v>16</v>
      </c>
    </row>
    <row r="101" spans="1:3" x14ac:dyDescent="0.25">
      <c r="A101" s="9">
        <v>100</v>
      </c>
      <c r="B101" s="9" t="s">
        <v>19</v>
      </c>
      <c r="C101" s="9">
        <v>31</v>
      </c>
    </row>
    <row r="102" spans="1:3" x14ac:dyDescent="0.25">
      <c r="A102" s="9">
        <v>101</v>
      </c>
      <c r="B102" s="9" t="s">
        <v>17</v>
      </c>
      <c r="C102" s="9">
        <v>27</v>
      </c>
    </row>
    <row r="103" spans="1:3" x14ac:dyDescent="0.25">
      <c r="A103" s="9">
        <v>102</v>
      </c>
      <c r="B103" s="9" t="s">
        <v>19</v>
      </c>
      <c r="C103" s="9">
        <v>30</v>
      </c>
    </row>
    <row r="104" spans="1:3" x14ac:dyDescent="0.25">
      <c r="A104" s="9">
        <v>103</v>
      </c>
      <c r="B104" s="9" t="s">
        <v>14</v>
      </c>
      <c r="C104" s="9">
        <v>33</v>
      </c>
    </row>
    <row r="105" spans="1:3" x14ac:dyDescent="0.25">
      <c r="A105" s="9">
        <v>104</v>
      </c>
      <c r="B105" s="9" t="s">
        <v>19</v>
      </c>
      <c r="C105" s="9">
        <v>32</v>
      </c>
    </row>
    <row r="106" spans="1:3" x14ac:dyDescent="0.25">
      <c r="A106" s="9">
        <v>105</v>
      </c>
      <c r="B106" s="9" t="s">
        <v>14</v>
      </c>
      <c r="C106" s="9">
        <v>19</v>
      </c>
    </row>
    <row r="107" spans="1:3" x14ac:dyDescent="0.25">
      <c r="A107" s="9">
        <v>106</v>
      </c>
      <c r="B107" s="9" t="s">
        <v>17</v>
      </c>
      <c r="C107" s="9">
        <v>25</v>
      </c>
    </row>
    <row r="108" spans="1:3" x14ac:dyDescent="0.25">
      <c r="A108" s="9">
        <v>107</v>
      </c>
      <c r="B108" s="9" t="s">
        <v>17</v>
      </c>
      <c r="C108" s="9">
        <v>25</v>
      </c>
    </row>
    <row r="109" spans="1:3" x14ac:dyDescent="0.25">
      <c r="A109" s="9">
        <v>108</v>
      </c>
      <c r="B109" s="9" t="s">
        <v>14</v>
      </c>
      <c r="C109" s="9">
        <v>20</v>
      </c>
    </row>
    <row r="110" spans="1:3" x14ac:dyDescent="0.25">
      <c r="A110" s="9">
        <v>109</v>
      </c>
      <c r="B110" s="9" t="s">
        <v>19</v>
      </c>
      <c r="C110" s="9">
        <v>37</v>
      </c>
    </row>
    <row r="111" spans="1:3" x14ac:dyDescent="0.25">
      <c r="A111" s="9">
        <v>110</v>
      </c>
      <c r="B111" s="9" t="s">
        <v>17</v>
      </c>
      <c r="C111" s="9">
        <v>27</v>
      </c>
    </row>
    <row r="112" spans="1:3" x14ac:dyDescent="0.25">
      <c r="A112" s="9">
        <v>111</v>
      </c>
      <c r="B112" s="9" t="s">
        <v>17</v>
      </c>
      <c r="C112" s="9">
        <v>28</v>
      </c>
    </row>
    <row r="113" spans="1:3" x14ac:dyDescent="0.25">
      <c r="A113" s="9">
        <v>112</v>
      </c>
      <c r="B113" s="9" t="s">
        <v>14</v>
      </c>
      <c r="C113" s="9">
        <v>20</v>
      </c>
    </row>
    <row r="114" spans="1:3" x14ac:dyDescent="0.25">
      <c r="A114" s="9">
        <v>113</v>
      </c>
      <c r="B114" s="9" t="s">
        <v>17</v>
      </c>
      <c r="C114" s="9">
        <v>31</v>
      </c>
    </row>
    <row r="115" spans="1:3" x14ac:dyDescent="0.25">
      <c r="A115" s="9">
        <v>114</v>
      </c>
      <c r="B115" s="9" t="s">
        <v>17</v>
      </c>
      <c r="C115" s="9">
        <v>26</v>
      </c>
    </row>
    <row r="116" spans="1:3" x14ac:dyDescent="0.25">
      <c r="A116" s="9">
        <v>115</v>
      </c>
      <c r="B116" s="9" t="s">
        <v>17</v>
      </c>
      <c r="C116" s="9">
        <v>38</v>
      </c>
    </row>
    <row r="117" spans="1:3" x14ac:dyDescent="0.25">
      <c r="A117" s="9">
        <v>116</v>
      </c>
      <c r="B117" s="9" t="s">
        <v>14</v>
      </c>
      <c r="C117" s="9">
        <v>15</v>
      </c>
    </row>
    <row r="118" spans="1:3" x14ac:dyDescent="0.25">
      <c r="A118" s="9">
        <v>117</v>
      </c>
      <c r="B118" s="9" t="s">
        <v>14</v>
      </c>
      <c r="C118" s="9">
        <v>25</v>
      </c>
    </row>
    <row r="119" spans="1:3" x14ac:dyDescent="0.25">
      <c r="A119" s="9">
        <v>118</v>
      </c>
      <c r="B119" s="9" t="s">
        <v>17</v>
      </c>
      <c r="C119" s="9">
        <v>40</v>
      </c>
    </row>
    <row r="120" spans="1:3" x14ac:dyDescent="0.25">
      <c r="A120" s="9">
        <v>119</v>
      </c>
      <c r="B120" s="9" t="s">
        <v>17</v>
      </c>
      <c r="C120" s="9">
        <v>35</v>
      </c>
    </row>
    <row r="121" spans="1:3" x14ac:dyDescent="0.25">
      <c r="A121" s="9">
        <v>120</v>
      </c>
      <c r="B121" s="9" t="s">
        <v>14</v>
      </c>
      <c r="C121" s="9">
        <v>20</v>
      </c>
    </row>
    <row r="122" spans="1:3" x14ac:dyDescent="0.25">
      <c r="A122" s="9">
        <v>121</v>
      </c>
      <c r="B122" s="9" t="s">
        <v>17</v>
      </c>
      <c r="C122" s="9">
        <v>23</v>
      </c>
    </row>
    <row r="123" spans="1:3" x14ac:dyDescent="0.25">
      <c r="A123" s="9">
        <v>122</v>
      </c>
      <c r="B123" s="9" t="s">
        <v>17</v>
      </c>
      <c r="C123" s="9">
        <v>13</v>
      </c>
    </row>
    <row r="124" spans="1:3" x14ac:dyDescent="0.25">
      <c r="A124" s="9">
        <v>123</v>
      </c>
      <c r="B124" s="9" t="s">
        <v>14</v>
      </c>
      <c r="C124" s="9">
        <v>20</v>
      </c>
    </row>
    <row r="125" spans="1:3" x14ac:dyDescent="0.25">
      <c r="A125" s="9">
        <v>124</v>
      </c>
      <c r="B125" s="9" t="s">
        <v>14</v>
      </c>
      <c r="C125" s="9">
        <v>20</v>
      </c>
    </row>
    <row r="126" spans="1:3" x14ac:dyDescent="0.25">
      <c r="A126" s="9">
        <v>125</v>
      </c>
      <c r="B126" s="9" t="s">
        <v>14</v>
      </c>
      <c r="C126" s="9">
        <v>10</v>
      </c>
    </row>
    <row r="127" spans="1:3" x14ac:dyDescent="0.25">
      <c r="A127" s="9">
        <v>126</v>
      </c>
      <c r="B127" s="9" t="s">
        <v>17</v>
      </c>
      <c r="C127" s="9">
        <v>17</v>
      </c>
    </row>
    <row r="128" spans="1:3" x14ac:dyDescent="0.25">
      <c r="A128" s="9">
        <v>127</v>
      </c>
      <c r="B128" s="9" t="s">
        <v>17</v>
      </c>
      <c r="C128" s="9">
        <v>20</v>
      </c>
    </row>
    <row r="129" spans="1:3" x14ac:dyDescent="0.25">
      <c r="A129" s="9">
        <v>128</v>
      </c>
      <c r="B129" s="9" t="s">
        <v>17</v>
      </c>
      <c r="C129" s="9">
        <v>21</v>
      </c>
    </row>
    <row r="130" spans="1:3" x14ac:dyDescent="0.25">
      <c r="A130" s="9">
        <v>129</v>
      </c>
      <c r="B130" s="9" t="s">
        <v>19</v>
      </c>
      <c r="C130" s="9">
        <v>35</v>
      </c>
    </row>
    <row r="131" spans="1:3" x14ac:dyDescent="0.25">
      <c r="A131" s="9">
        <v>130</v>
      </c>
      <c r="B131" s="9" t="s">
        <v>19</v>
      </c>
      <c r="C131" s="9">
        <v>41</v>
      </c>
    </row>
    <row r="132" spans="1:3" x14ac:dyDescent="0.25">
      <c r="A132" s="9">
        <v>131</v>
      </c>
      <c r="B132" s="9" t="s">
        <v>14</v>
      </c>
      <c r="C132" s="9">
        <v>28</v>
      </c>
    </row>
    <row r="133" spans="1:3" x14ac:dyDescent="0.25">
      <c r="A133" s="9">
        <v>132</v>
      </c>
      <c r="B133" s="9" t="s">
        <v>19</v>
      </c>
      <c r="C133" s="9">
        <v>30</v>
      </c>
    </row>
    <row r="134" spans="1:3" x14ac:dyDescent="0.25">
      <c r="A134" s="9">
        <v>133</v>
      </c>
      <c r="B134" s="9" t="s">
        <v>17</v>
      </c>
      <c r="C134" s="9">
        <v>31</v>
      </c>
    </row>
    <row r="135" spans="1:3" x14ac:dyDescent="0.25">
      <c r="A135" s="9">
        <v>134</v>
      </c>
      <c r="B135" s="9" t="s">
        <v>19</v>
      </c>
      <c r="C135" s="9">
        <v>33</v>
      </c>
    </row>
    <row r="136" spans="1:3" x14ac:dyDescent="0.25">
      <c r="A136" s="9">
        <v>135</v>
      </c>
      <c r="B136" s="9" t="s">
        <v>19</v>
      </c>
      <c r="C136" s="9">
        <v>32</v>
      </c>
    </row>
    <row r="137" spans="1:3" x14ac:dyDescent="0.25">
      <c r="A137" s="9">
        <v>136</v>
      </c>
      <c r="B137" s="9" t="s">
        <v>14</v>
      </c>
      <c r="C137" s="9">
        <v>18</v>
      </c>
    </row>
    <row r="138" spans="1:3" x14ac:dyDescent="0.25">
      <c r="A138" s="9">
        <v>137</v>
      </c>
      <c r="B138" s="9" t="s">
        <v>14</v>
      </c>
      <c r="C138" s="9">
        <v>27</v>
      </c>
    </row>
    <row r="139" spans="1:3" x14ac:dyDescent="0.25">
      <c r="A139" s="9">
        <v>138</v>
      </c>
      <c r="B139" s="9" t="s">
        <v>19</v>
      </c>
      <c r="C139" s="9">
        <v>38</v>
      </c>
    </row>
    <row r="140" spans="1:3" x14ac:dyDescent="0.25">
      <c r="A140" s="9">
        <v>139</v>
      </c>
      <c r="B140" s="9" t="s">
        <v>17</v>
      </c>
      <c r="C140" s="9">
        <v>23</v>
      </c>
    </row>
    <row r="141" spans="1:3" x14ac:dyDescent="0.25">
      <c r="A141" s="9">
        <v>140</v>
      </c>
      <c r="B141" s="9" t="s">
        <v>17</v>
      </c>
      <c r="C141" s="9">
        <v>32</v>
      </c>
    </row>
    <row r="142" spans="1:3" x14ac:dyDescent="0.25">
      <c r="A142" s="9">
        <v>141</v>
      </c>
      <c r="B142" s="9" t="s">
        <v>17</v>
      </c>
      <c r="C142" s="9">
        <v>25</v>
      </c>
    </row>
    <row r="143" spans="1:3" x14ac:dyDescent="0.25">
      <c r="A143" s="9">
        <v>142</v>
      </c>
      <c r="B143" s="9" t="s">
        <v>17</v>
      </c>
      <c r="C143" s="9">
        <v>28</v>
      </c>
    </row>
    <row r="144" spans="1:3" x14ac:dyDescent="0.25">
      <c r="A144" s="9">
        <v>143</v>
      </c>
      <c r="B144" s="9" t="s">
        <v>14</v>
      </c>
      <c r="C144" s="9">
        <v>19</v>
      </c>
    </row>
    <row r="145" spans="1:3" x14ac:dyDescent="0.25">
      <c r="A145" s="9">
        <v>144</v>
      </c>
      <c r="B145" s="9" t="s">
        <v>17</v>
      </c>
      <c r="C145" s="9">
        <v>14</v>
      </c>
    </row>
    <row r="146" spans="1:3" x14ac:dyDescent="0.25">
      <c r="A146" s="9">
        <v>145</v>
      </c>
      <c r="B146" s="9" t="s">
        <v>17</v>
      </c>
      <c r="C146" s="9">
        <v>19</v>
      </c>
    </row>
    <row r="147" spans="1:3" x14ac:dyDescent="0.25">
      <c r="A147" s="9">
        <v>146</v>
      </c>
      <c r="B147" s="9" t="s">
        <v>17</v>
      </c>
      <c r="C147" s="9">
        <v>18</v>
      </c>
    </row>
    <row r="148" spans="1:3" x14ac:dyDescent="0.25">
      <c r="A148" s="9">
        <v>147</v>
      </c>
      <c r="B148" s="9" t="s">
        <v>17</v>
      </c>
      <c r="C148" s="9">
        <v>16</v>
      </c>
    </row>
    <row r="149" spans="1:3" x14ac:dyDescent="0.25">
      <c r="A149" s="9">
        <v>148</v>
      </c>
      <c r="B149" s="9" t="s">
        <v>17</v>
      </c>
      <c r="C149" s="9">
        <v>42</v>
      </c>
    </row>
    <row r="150" spans="1:3" x14ac:dyDescent="0.25">
      <c r="A150" s="9">
        <v>149</v>
      </c>
      <c r="B150" s="9" t="s">
        <v>17</v>
      </c>
      <c r="C150" s="9">
        <v>12</v>
      </c>
    </row>
    <row r="151" spans="1:3" x14ac:dyDescent="0.25">
      <c r="A151" s="9">
        <v>150</v>
      </c>
      <c r="B151" s="9" t="s">
        <v>14</v>
      </c>
      <c r="C151" s="9">
        <v>14</v>
      </c>
    </row>
    <row r="152" spans="1:3" x14ac:dyDescent="0.25">
      <c r="A152" s="9">
        <v>151</v>
      </c>
      <c r="B152" s="9" t="s">
        <v>17</v>
      </c>
      <c r="C152" s="9">
        <v>26</v>
      </c>
    </row>
    <row r="153" spans="1:3" x14ac:dyDescent="0.25">
      <c r="A153" s="9">
        <v>152</v>
      </c>
      <c r="B153" s="9" t="s">
        <v>14</v>
      </c>
      <c r="C153" s="9">
        <v>15</v>
      </c>
    </row>
    <row r="154" spans="1:3" x14ac:dyDescent="0.25">
      <c r="A154" s="9">
        <v>153</v>
      </c>
      <c r="B154" s="9" t="s">
        <v>17</v>
      </c>
      <c r="C154" s="9">
        <v>14</v>
      </c>
    </row>
    <row r="155" spans="1:3" x14ac:dyDescent="0.25">
      <c r="A155" s="9">
        <v>154</v>
      </c>
      <c r="B155" s="9" t="s">
        <v>14</v>
      </c>
      <c r="C155" s="9">
        <v>20</v>
      </c>
    </row>
    <row r="156" spans="1:3" x14ac:dyDescent="0.25">
      <c r="A156" s="9">
        <v>155</v>
      </c>
      <c r="B156" s="9" t="s">
        <v>17</v>
      </c>
      <c r="C156" s="9">
        <v>30</v>
      </c>
    </row>
    <row r="157" spans="1:3" x14ac:dyDescent="0.25">
      <c r="A157" s="9">
        <v>156</v>
      </c>
      <c r="B157" s="9" t="s">
        <v>14</v>
      </c>
      <c r="C157" s="9">
        <v>16</v>
      </c>
    </row>
    <row r="158" spans="1:3" x14ac:dyDescent="0.25">
      <c r="A158" s="9">
        <v>157</v>
      </c>
      <c r="B158" s="9" t="s">
        <v>14</v>
      </c>
      <c r="C158" s="9">
        <v>21</v>
      </c>
    </row>
    <row r="159" spans="1:3" x14ac:dyDescent="0.25">
      <c r="A159" s="9">
        <v>158</v>
      </c>
      <c r="B159" s="9" t="s">
        <v>19</v>
      </c>
      <c r="C159" s="9">
        <v>35</v>
      </c>
    </row>
    <row r="160" spans="1:3" x14ac:dyDescent="0.25">
      <c r="A160" s="9">
        <v>159</v>
      </c>
      <c r="B160" s="9" t="s">
        <v>17</v>
      </c>
      <c r="C160" s="9">
        <v>30</v>
      </c>
    </row>
    <row r="161" spans="1:3" x14ac:dyDescent="0.25">
      <c r="A161" s="9">
        <v>160</v>
      </c>
      <c r="B161" s="9" t="s">
        <v>17</v>
      </c>
      <c r="C161" s="9">
        <v>31</v>
      </c>
    </row>
    <row r="162" spans="1:3" x14ac:dyDescent="0.25">
      <c r="A162" s="9">
        <v>161</v>
      </c>
      <c r="B162" s="9" t="s">
        <v>17</v>
      </c>
      <c r="C162" s="9">
        <v>28</v>
      </c>
    </row>
    <row r="163" spans="1:3" x14ac:dyDescent="0.25">
      <c r="A163" s="9">
        <v>162</v>
      </c>
      <c r="B163" s="9" t="s">
        <v>17</v>
      </c>
      <c r="C163" s="9">
        <v>19</v>
      </c>
    </row>
    <row r="164" spans="1:3" x14ac:dyDescent="0.25">
      <c r="A164" s="9">
        <v>163</v>
      </c>
      <c r="B164" s="9" t="s">
        <v>19</v>
      </c>
      <c r="C164" s="9">
        <v>43</v>
      </c>
    </row>
    <row r="165" spans="1:3" x14ac:dyDescent="0.25">
      <c r="A165" s="9">
        <v>164</v>
      </c>
      <c r="B165" s="9" t="s">
        <v>14</v>
      </c>
      <c r="C165" s="9">
        <v>17</v>
      </c>
    </row>
    <row r="166" spans="1:3" x14ac:dyDescent="0.25">
      <c r="A166" s="9">
        <v>165</v>
      </c>
      <c r="B166" s="9" t="s">
        <v>19</v>
      </c>
      <c r="C166" s="9">
        <v>27</v>
      </c>
    </row>
    <row r="167" spans="1:3" x14ac:dyDescent="0.25">
      <c r="A167" s="9">
        <v>166</v>
      </c>
      <c r="B167" s="9" t="s">
        <v>19</v>
      </c>
      <c r="C167" s="9">
        <v>32</v>
      </c>
    </row>
    <row r="168" spans="1:3" x14ac:dyDescent="0.25">
      <c r="A168" s="9">
        <v>167</v>
      </c>
      <c r="B168" s="9" t="s">
        <v>19</v>
      </c>
      <c r="C168" s="9">
        <v>36</v>
      </c>
    </row>
    <row r="169" spans="1:3" x14ac:dyDescent="0.25">
      <c r="A169" s="9">
        <v>168</v>
      </c>
      <c r="B169" s="9" t="s">
        <v>17</v>
      </c>
      <c r="C169" s="9">
        <v>21</v>
      </c>
    </row>
    <row r="170" spans="1:3" x14ac:dyDescent="0.25">
      <c r="A170" s="9">
        <v>169</v>
      </c>
      <c r="B170" s="9" t="s">
        <v>17</v>
      </c>
      <c r="C170" s="9">
        <v>11</v>
      </c>
    </row>
    <row r="171" spans="1:3" x14ac:dyDescent="0.25">
      <c r="A171" s="9">
        <v>170</v>
      </c>
      <c r="B171" s="9" t="s">
        <v>19</v>
      </c>
      <c r="C171" s="9">
        <v>48</v>
      </c>
    </row>
    <row r="172" spans="1:3" x14ac:dyDescent="0.25">
      <c r="A172" s="9">
        <v>171</v>
      </c>
      <c r="B172" s="9" t="s">
        <v>17</v>
      </c>
      <c r="C172" s="9">
        <v>13</v>
      </c>
    </row>
    <row r="173" spans="1:3" x14ac:dyDescent="0.25">
      <c r="A173" s="9">
        <v>172</v>
      </c>
      <c r="B173" s="9" t="s">
        <v>14</v>
      </c>
      <c r="C173" s="9">
        <v>19</v>
      </c>
    </row>
    <row r="174" spans="1:3" x14ac:dyDescent="0.25">
      <c r="A174" s="9">
        <v>173</v>
      </c>
      <c r="B174" s="9" t="s">
        <v>17</v>
      </c>
      <c r="C174" s="9">
        <v>35</v>
      </c>
    </row>
    <row r="175" spans="1:3" x14ac:dyDescent="0.25">
      <c r="A175" s="9">
        <v>174</v>
      </c>
      <c r="B175" s="9" t="s">
        <v>17</v>
      </c>
      <c r="C175" s="9">
        <v>28</v>
      </c>
    </row>
    <row r="176" spans="1:3" x14ac:dyDescent="0.25">
      <c r="A176" s="9">
        <v>175</v>
      </c>
      <c r="B176" s="9" t="s">
        <v>14</v>
      </c>
      <c r="C176" s="9">
        <v>13</v>
      </c>
    </row>
    <row r="177" spans="1:3" x14ac:dyDescent="0.25">
      <c r="A177" s="9">
        <v>176</v>
      </c>
      <c r="B177" s="9" t="s">
        <v>17</v>
      </c>
      <c r="C177" s="9">
        <v>32</v>
      </c>
    </row>
    <row r="178" spans="1:3" x14ac:dyDescent="0.25">
      <c r="A178" s="9">
        <v>177</v>
      </c>
      <c r="B178" s="9" t="s">
        <v>19</v>
      </c>
      <c r="C178" s="9">
        <v>27</v>
      </c>
    </row>
    <row r="179" spans="1:3" x14ac:dyDescent="0.25">
      <c r="A179" s="9">
        <v>178</v>
      </c>
      <c r="B179" s="9" t="s">
        <v>17</v>
      </c>
      <c r="C179" s="9">
        <v>33</v>
      </c>
    </row>
    <row r="180" spans="1:3" x14ac:dyDescent="0.25">
      <c r="A180" s="9">
        <v>179</v>
      </c>
      <c r="B180" s="9" t="s">
        <v>17</v>
      </c>
      <c r="C180" s="9">
        <v>37</v>
      </c>
    </row>
    <row r="181" spans="1:3" x14ac:dyDescent="0.25">
      <c r="A181" s="9">
        <v>180</v>
      </c>
      <c r="B181" s="9" t="s">
        <v>17</v>
      </c>
      <c r="C181" s="9">
        <v>28</v>
      </c>
    </row>
    <row r="182" spans="1:3" x14ac:dyDescent="0.25">
      <c r="A182" s="9">
        <v>181</v>
      </c>
      <c r="B182" s="9" t="s">
        <v>14</v>
      </c>
      <c r="C182" s="9">
        <v>24</v>
      </c>
    </row>
    <row r="183" spans="1:3" x14ac:dyDescent="0.25">
      <c r="A183" s="9">
        <v>182</v>
      </c>
      <c r="B183" s="9" t="s">
        <v>14</v>
      </c>
      <c r="C183" s="9">
        <v>10</v>
      </c>
    </row>
    <row r="184" spans="1:3" x14ac:dyDescent="0.25">
      <c r="A184" s="9">
        <v>183</v>
      </c>
      <c r="B184" s="9" t="s">
        <v>17</v>
      </c>
      <c r="C184" s="9">
        <v>36</v>
      </c>
    </row>
    <row r="185" spans="1:3" x14ac:dyDescent="0.25">
      <c r="A185" s="9">
        <v>184</v>
      </c>
      <c r="B185" s="9" t="s">
        <v>17</v>
      </c>
      <c r="C185" s="9">
        <v>37</v>
      </c>
    </row>
    <row r="186" spans="1:3" x14ac:dyDescent="0.25">
      <c r="A186" s="9">
        <v>185</v>
      </c>
      <c r="B186" s="9" t="s">
        <v>17</v>
      </c>
      <c r="C186" s="9">
        <v>25</v>
      </c>
    </row>
    <row r="187" spans="1:3" x14ac:dyDescent="0.25">
      <c r="A187" s="9">
        <v>186</v>
      </c>
      <c r="B187" s="9" t="s">
        <v>17</v>
      </c>
      <c r="C187" s="9">
        <v>11</v>
      </c>
    </row>
    <row r="188" spans="1:3" x14ac:dyDescent="0.25">
      <c r="A188" s="9">
        <v>187</v>
      </c>
      <c r="B188" s="9" t="s">
        <v>14</v>
      </c>
      <c r="C188" s="9">
        <v>11</v>
      </c>
    </row>
    <row r="189" spans="1:3" x14ac:dyDescent="0.25">
      <c r="A189" s="9">
        <v>188</v>
      </c>
      <c r="B189" s="9" t="s">
        <v>17</v>
      </c>
      <c r="C189" s="9">
        <v>11</v>
      </c>
    </row>
    <row r="190" spans="1:3" x14ac:dyDescent="0.25">
      <c r="A190" s="9">
        <v>189</v>
      </c>
      <c r="B190" s="9" t="s">
        <v>14</v>
      </c>
      <c r="C190" s="9">
        <v>10</v>
      </c>
    </row>
    <row r="191" spans="1:3" x14ac:dyDescent="0.25">
      <c r="A191" s="9">
        <v>190</v>
      </c>
      <c r="B191" s="9" t="s">
        <v>14</v>
      </c>
      <c r="C191" s="9">
        <v>29</v>
      </c>
    </row>
    <row r="192" spans="1:3" x14ac:dyDescent="0.25">
      <c r="A192" s="9">
        <v>191</v>
      </c>
      <c r="B192" s="9" t="s">
        <v>17</v>
      </c>
      <c r="C192" s="9">
        <v>14</v>
      </c>
    </row>
    <row r="193" spans="1:3" x14ac:dyDescent="0.25">
      <c r="A193" s="9">
        <v>192</v>
      </c>
      <c r="B193" s="9" t="s">
        <v>17</v>
      </c>
      <c r="C193" s="9">
        <v>21</v>
      </c>
    </row>
    <row r="194" spans="1:3" x14ac:dyDescent="0.25">
      <c r="A194" s="9">
        <v>193</v>
      </c>
      <c r="B194" s="9" t="s">
        <v>14</v>
      </c>
      <c r="C194" s="9">
        <v>28</v>
      </c>
    </row>
    <row r="195" spans="1:3" x14ac:dyDescent="0.25">
      <c r="A195" s="9">
        <v>194</v>
      </c>
      <c r="B195" s="9" t="s">
        <v>17</v>
      </c>
      <c r="C195" s="9">
        <v>42</v>
      </c>
    </row>
    <row r="196" spans="1:3" x14ac:dyDescent="0.25">
      <c r="A196" s="9">
        <v>195</v>
      </c>
      <c r="B196" s="9" t="s">
        <v>17</v>
      </c>
      <c r="C196" s="9">
        <v>30</v>
      </c>
    </row>
    <row r="197" spans="1:3" x14ac:dyDescent="0.25">
      <c r="A197" s="9">
        <v>196</v>
      </c>
      <c r="B197" s="9" t="s">
        <v>19</v>
      </c>
      <c r="C197" s="9">
        <v>41</v>
      </c>
    </row>
    <row r="198" spans="1:3" x14ac:dyDescent="0.25">
      <c r="A198" s="9">
        <v>197</v>
      </c>
      <c r="B198" s="9" t="s">
        <v>14</v>
      </c>
      <c r="C198" s="9">
        <v>22</v>
      </c>
    </row>
    <row r="199" spans="1:3" x14ac:dyDescent="0.25">
      <c r="A199" s="9">
        <v>198</v>
      </c>
      <c r="B199" s="9" t="s">
        <v>14</v>
      </c>
      <c r="C199" s="9">
        <v>23</v>
      </c>
    </row>
    <row r="200" spans="1:3" x14ac:dyDescent="0.25">
      <c r="A200" s="9">
        <v>199</v>
      </c>
      <c r="B200" s="9" t="s">
        <v>17</v>
      </c>
      <c r="C200" s="9">
        <v>27</v>
      </c>
    </row>
    <row r="201" spans="1:3" x14ac:dyDescent="0.25">
      <c r="A201" s="9">
        <v>200</v>
      </c>
      <c r="B201" s="9" t="s">
        <v>17</v>
      </c>
      <c r="C201" s="9">
        <v>13</v>
      </c>
    </row>
    <row r="202" spans="1:3" x14ac:dyDescent="0.25">
      <c r="A202" s="9">
        <v>201</v>
      </c>
      <c r="B202" s="9" t="s">
        <v>17</v>
      </c>
      <c r="C202" s="9">
        <v>28</v>
      </c>
    </row>
    <row r="203" spans="1:3" x14ac:dyDescent="0.25">
      <c r="A203" s="9">
        <v>202</v>
      </c>
      <c r="B203" s="9" t="s">
        <v>14</v>
      </c>
      <c r="C203" s="9">
        <v>12</v>
      </c>
    </row>
    <row r="204" spans="1:3" x14ac:dyDescent="0.25">
      <c r="A204" s="9">
        <v>203</v>
      </c>
      <c r="B204" s="9" t="s">
        <v>19</v>
      </c>
      <c r="C204" s="9">
        <v>23</v>
      </c>
    </row>
    <row r="205" spans="1:3" x14ac:dyDescent="0.25">
      <c r="A205" s="9">
        <v>204</v>
      </c>
      <c r="B205" s="9" t="s">
        <v>17</v>
      </c>
      <c r="C205" s="9">
        <v>30</v>
      </c>
    </row>
    <row r="206" spans="1:3" x14ac:dyDescent="0.25">
      <c r="A206" s="9">
        <v>205</v>
      </c>
      <c r="B206" s="9" t="s">
        <v>14</v>
      </c>
      <c r="C206" s="9">
        <v>17</v>
      </c>
    </row>
    <row r="207" spans="1:3" x14ac:dyDescent="0.25">
      <c r="A207" s="9">
        <v>206</v>
      </c>
      <c r="B207" s="9" t="s">
        <v>14</v>
      </c>
      <c r="C207" s="9">
        <v>20</v>
      </c>
    </row>
    <row r="208" spans="1:3" x14ac:dyDescent="0.25">
      <c r="A208" s="9">
        <v>207</v>
      </c>
      <c r="B208" s="9" t="s">
        <v>14</v>
      </c>
      <c r="C208" s="9">
        <v>20</v>
      </c>
    </row>
    <row r="209" spans="1:3" x14ac:dyDescent="0.25">
      <c r="A209" s="9">
        <v>208</v>
      </c>
      <c r="B209" s="9" t="s">
        <v>14</v>
      </c>
      <c r="C209" s="9">
        <v>26</v>
      </c>
    </row>
    <row r="210" spans="1:3" x14ac:dyDescent="0.25">
      <c r="A210" s="9">
        <v>209</v>
      </c>
      <c r="B210" s="9" t="s">
        <v>14</v>
      </c>
      <c r="C210" s="9">
        <v>18</v>
      </c>
    </row>
    <row r="211" spans="1:3" x14ac:dyDescent="0.25">
      <c r="A211" s="9">
        <v>210</v>
      </c>
      <c r="B211" s="9" t="s">
        <v>17</v>
      </c>
      <c r="C211" s="9">
        <v>13</v>
      </c>
    </row>
    <row r="212" spans="1:3" x14ac:dyDescent="0.25">
      <c r="A212" s="9">
        <v>211</v>
      </c>
      <c r="B212" s="9" t="s">
        <v>17</v>
      </c>
      <c r="C212" s="9">
        <v>25</v>
      </c>
    </row>
    <row r="213" spans="1:3" x14ac:dyDescent="0.25">
      <c r="A213" s="9">
        <v>212</v>
      </c>
      <c r="B213" s="9" t="s">
        <v>17</v>
      </c>
      <c r="C213" s="9">
        <v>22</v>
      </c>
    </row>
    <row r="214" spans="1:3" x14ac:dyDescent="0.25">
      <c r="A214" s="9">
        <v>213</v>
      </c>
      <c r="B214" s="9" t="s">
        <v>17</v>
      </c>
      <c r="C214" s="9">
        <v>27</v>
      </c>
    </row>
    <row r="215" spans="1:3" x14ac:dyDescent="0.25">
      <c r="A215" s="9">
        <v>214</v>
      </c>
      <c r="B215" s="9" t="s">
        <v>17</v>
      </c>
      <c r="C215" s="9">
        <v>21</v>
      </c>
    </row>
    <row r="216" spans="1:3" x14ac:dyDescent="0.25">
      <c r="A216" s="9">
        <v>215</v>
      </c>
      <c r="B216" s="9" t="s">
        <v>17</v>
      </c>
      <c r="C216" s="9">
        <v>32</v>
      </c>
    </row>
    <row r="217" spans="1:3" x14ac:dyDescent="0.25">
      <c r="A217" s="9">
        <v>216</v>
      </c>
      <c r="B217" s="9" t="s">
        <v>17</v>
      </c>
      <c r="C217" s="9">
        <v>16</v>
      </c>
    </row>
    <row r="218" spans="1:3" x14ac:dyDescent="0.25">
      <c r="A218" s="9">
        <v>217</v>
      </c>
      <c r="B218" s="9" t="s">
        <v>17</v>
      </c>
      <c r="C218" s="9">
        <v>20</v>
      </c>
    </row>
    <row r="219" spans="1:3" x14ac:dyDescent="0.25">
      <c r="A219" s="9">
        <v>218</v>
      </c>
      <c r="B219" s="9" t="s">
        <v>14</v>
      </c>
      <c r="C219" s="9">
        <v>27</v>
      </c>
    </row>
    <row r="220" spans="1:3" x14ac:dyDescent="0.25">
      <c r="A220" s="9">
        <v>219</v>
      </c>
      <c r="B220" s="9" t="s">
        <v>19</v>
      </c>
      <c r="C220" s="9">
        <v>44</v>
      </c>
    </row>
    <row r="221" spans="1:3" x14ac:dyDescent="0.25">
      <c r="A221" s="9">
        <v>220</v>
      </c>
      <c r="B221" s="9" t="s">
        <v>17</v>
      </c>
      <c r="C221" s="9">
        <v>35</v>
      </c>
    </row>
    <row r="222" spans="1:3" x14ac:dyDescent="0.25">
      <c r="A222" s="9">
        <v>221</v>
      </c>
      <c r="B222" s="9" t="s">
        <v>17</v>
      </c>
      <c r="C222" s="9">
        <v>21</v>
      </c>
    </row>
    <row r="223" spans="1:3" x14ac:dyDescent="0.25">
      <c r="A223" s="9">
        <v>222</v>
      </c>
      <c r="B223" s="9" t="s">
        <v>17</v>
      </c>
      <c r="C223" s="9">
        <v>30</v>
      </c>
    </row>
    <row r="224" spans="1:3" x14ac:dyDescent="0.25">
      <c r="A224" s="9">
        <v>223</v>
      </c>
      <c r="B224" s="9" t="s">
        <v>14</v>
      </c>
      <c r="C224" s="9">
        <v>23</v>
      </c>
    </row>
    <row r="225" spans="1:3" x14ac:dyDescent="0.25">
      <c r="A225" s="9">
        <v>224</v>
      </c>
      <c r="B225" s="9" t="s">
        <v>14</v>
      </c>
      <c r="C225" s="9">
        <v>19</v>
      </c>
    </row>
    <row r="226" spans="1:3" x14ac:dyDescent="0.25">
      <c r="A226" s="9">
        <v>225</v>
      </c>
      <c r="B226" s="9" t="s">
        <v>17</v>
      </c>
      <c r="C226" s="9">
        <v>18</v>
      </c>
    </row>
    <row r="227" spans="1:3" x14ac:dyDescent="0.25">
      <c r="A227" s="9">
        <v>226</v>
      </c>
      <c r="B227" s="9" t="s">
        <v>19</v>
      </c>
      <c r="C227" s="9">
        <v>36</v>
      </c>
    </row>
    <row r="228" spans="1:3" x14ac:dyDescent="0.25">
      <c r="A228" s="9">
        <v>227</v>
      </c>
      <c r="B228" s="9" t="s">
        <v>14</v>
      </c>
      <c r="C228" s="9">
        <v>29</v>
      </c>
    </row>
    <row r="229" spans="1:3" x14ac:dyDescent="0.25">
      <c r="A229" s="9">
        <v>228</v>
      </c>
      <c r="B229" s="9" t="s">
        <v>17</v>
      </c>
      <c r="C229" s="9">
        <v>20</v>
      </c>
    </row>
    <row r="230" spans="1:3" x14ac:dyDescent="0.25">
      <c r="A230" s="9">
        <v>229</v>
      </c>
      <c r="B230" s="9" t="s">
        <v>14</v>
      </c>
      <c r="C230" s="9">
        <v>17</v>
      </c>
    </row>
    <row r="231" spans="1:3" x14ac:dyDescent="0.25">
      <c r="A231" s="9">
        <v>230</v>
      </c>
      <c r="B231" s="9" t="s">
        <v>17</v>
      </c>
      <c r="C231" s="9">
        <v>45</v>
      </c>
    </row>
    <row r="232" spans="1:3" x14ac:dyDescent="0.25">
      <c r="A232" s="9">
        <v>231</v>
      </c>
      <c r="B232" s="9" t="s">
        <v>14</v>
      </c>
      <c r="C232" s="9">
        <v>20</v>
      </c>
    </row>
    <row r="233" spans="1:3" x14ac:dyDescent="0.25">
      <c r="A233" s="9">
        <v>232</v>
      </c>
      <c r="B233" s="9" t="s">
        <v>19</v>
      </c>
      <c r="C233" s="9">
        <v>41</v>
      </c>
    </row>
    <row r="234" spans="1:3" x14ac:dyDescent="0.25">
      <c r="A234" s="9">
        <v>233</v>
      </c>
      <c r="B234" s="9" t="s">
        <v>14</v>
      </c>
      <c r="C234" s="9">
        <v>26</v>
      </c>
    </row>
    <row r="235" spans="1:3" x14ac:dyDescent="0.25">
      <c r="A235" s="9">
        <v>234</v>
      </c>
      <c r="B235" s="9" t="s">
        <v>14</v>
      </c>
      <c r="C235" s="9">
        <v>16</v>
      </c>
    </row>
    <row r="236" spans="1:3" x14ac:dyDescent="0.25">
      <c r="A236" s="9">
        <v>235</v>
      </c>
      <c r="B236" s="9" t="s">
        <v>17</v>
      </c>
      <c r="C236" s="9">
        <v>23</v>
      </c>
    </row>
    <row r="237" spans="1:3" x14ac:dyDescent="0.25">
      <c r="A237" s="9">
        <v>236</v>
      </c>
      <c r="B237" s="9" t="s">
        <v>19</v>
      </c>
      <c r="C237" s="9">
        <v>31</v>
      </c>
    </row>
    <row r="238" spans="1:3" x14ac:dyDescent="0.25">
      <c r="A238" s="9">
        <v>237</v>
      </c>
      <c r="B238" s="9" t="s">
        <v>17</v>
      </c>
      <c r="C238" s="9">
        <v>23</v>
      </c>
    </row>
    <row r="239" spans="1:3" x14ac:dyDescent="0.25">
      <c r="A239" s="9">
        <v>238</v>
      </c>
      <c r="B239" s="9" t="s">
        <v>17</v>
      </c>
      <c r="C239" s="9">
        <v>20</v>
      </c>
    </row>
    <row r="240" spans="1:3" x14ac:dyDescent="0.25">
      <c r="A240" s="9">
        <v>239</v>
      </c>
      <c r="B240" s="9" t="s">
        <v>17</v>
      </c>
      <c r="C240" s="9">
        <v>38</v>
      </c>
    </row>
    <row r="241" spans="1:3" x14ac:dyDescent="0.25">
      <c r="A241" s="9">
        <v>240</v>
      </c>
      <c r="B241" s="9" t="s">
        <v>14</v>
      </c>
      <c r="C241" s="9">
        <v>17</v>
      </c>
    </row>
    <row r="242" spans="1:3" x14ac:dyDescent="0.25">
      <c r="A242" s="9">
        <v>241</v>
      </c>
      <c r="B242" s="9" t="s">
        <v>19</v>
      </c>
      <c r="C242" s="9">
        <v>46</v>
      </c>
    </row>
    <row r="243" spans="1:3" x14ac:dyDescent="0.25">
      <c r="A243" s="9">
        <v>242</v>
      </c>
      <c r="B243" s="9" t="s">
        <v>17</v>
      </c>
      <c r="C243" s="9">
        <v>26</v>
      </c>
    </row>
    <row r="244" spans="1:3" x14ac:dyDescent="0.25">
      <c r="A244" s="9">
        <v>243</v>
      </c>
      <c r="B244" s="9" t="s">
        <v>17</v>
      </c>
      <c r="C244" s="9">
        <v>24</v>
      </c>
    </row>
    <row r="245" spans="1:3" x14ac:dyDescent="0.25">
      <c r="A245" s="9">
        <v>244</v>
      </c>
      <c r="B245" s="9" t="s">
        <v>17</v>
      </c>
      <c r="C245" s="9">
        <v>21</v>
      </c>
    </row>
    <row r="246" spans="1:3" x14ac:dyDescent="0.25">
      <c r="A246" s="9">
        <v>245</v>
      </c>
      <c r="B246" s="9" t="s">
        <v>19</v>
      </c>
      <c r="C246" s="9">
        <v>30</v>
      </c>
    </row>
    <row r="247" spans="1:3" x14ac:dyDescent="0.25">
      <c r="A247" s="9">
        <v>246</v>
      </c>
      <c r="B247" s="9" t="s">
        <v>19</v>
      </c>
      <c r="C247" s="9">
        <v>13</v>
      </c>
    </row>
    <row r="248" spans="1:3" x14ac:dyDescent="0.25">
      <c r="A248" s="9">
        <v>247</v>
      </c>
      <c r="B248" s="9" t="s">
        <v>19</v>
      </c>
      <c r="C248" s="9">
        <v>23</v>
      </c>
    </row>
    <row r="249" spans="1:3" x14ac:dyDescent="0.25">
      <c r="A249" s="9">
        <v>248</v>
      </c>
      <c r="B249" s="9" t="s">
        <v>17</v>
      </c>
      <c r="C249" s="9">
        <v>25</v>
      </c>
    </row>
    <row r="250" spans="1:3" x14ac:dyDescent="0.25">
      <c r="A250" s="9">
        <v>249</v>
      </c>
      <c r="B250" s="9" t="s">
        <v>17</v>
      </c>
      <c r="C250" s="9">
        <v>28</v>
      </c>
    </row>
    <row r="251" spans="1:3" x14ac:dyDescent="0.25">
      <c r="A251" s="9">
        <v>250</v>
      </c>
      <c r="B251" s="9" t="s">
        <v>17</v>
      </c>
      <c r="C251" s="9">
        <v>13</v>
      </c>
    </row>
    <row r="252" spans="1:3" x14ac:dyDescent="0.25">
      <c r="A252" s="9">
        <v>251</v>
      </c>
      <c r="B252" s="9" t="s">
        <v>17</v>
      </c>
      <c r="C252" s="9">
        <v>27</v>
      </c>
    </row>
    <row r="253" spans="1:3" x14ac:dyDescent="0.25">
      <c r="A253" s="9">
        <v>252</v>
      </c>
      <c r="B253" s="9" t="s">
        <v>17</v>
      </c>
      <c r="C253" s="9">
        <v>15</v>
      </c>
    </row>
    <row r="254" spans="1:3" x14ac:dyDescent="0.25">
      <c r="A254" s="9">
        <v>253</v>
      </c>
      <c r="B254" s="9" t="s">
        <v>14</v>
      </c>
      <c r="C254" s="9">
        <v>11</v>
      </c>
    </row>
    <row r="255" spans="1:3" x14ac:dyDescent="0.25">
      <c r="A255" s="9">
        <v>254</v>
      </c>
      <c r="B255" s="9" t="s">
        <v>19</v>
      </c>
      <c r="C255" s="9">
        <v>40</v>
      </c>
    </row>
    <row r="256" spans="1:3" x14ac:dyDescent="0.25">
      <c r="A256" s="9">
        <v>255</v>
      </c>
      <c r="B256" s="9" t="s">
        <v>14</v>
      </c>
      <c r="C256" s="9">
        <v>28</v>
      </c>
    </row>
    <row r="257" spans="1:3" x14ac:dyDescent="0.25">
      <c r="A257" s="9">
        <v>256</v>
      </c>
      <c r="B257" s="9" t="s">
        <v>19</v>
      </c>
      <c r="C257" s="9">
        <v>46</v>
      </c>
    </row>
    <row r="258" spans="1:3" x14ac:dyDescent="0.25">
      <c r="A258" s="9">
        <v>257</v>
      </c>
      <c r="B258" s="9" t="s">
        <v>17</v>
      </c>
      <c r="C258" s="9">
        <v>32</v>
      </c>
    </row>
    <row r="259" spans="1:3" x14ac:dyDescent="0.25">
      <c r="A259" s="9">
        <v>258</v>
      </c>
      <c r="B259" s="9" t="s">
        <v>14</v>
      </c>
      <c r="C259" s="9">
        <v>12</v>
      </c>
    </row>
    <row r="260" spans="1:3" x14ac:dyDescent="0.25">
      <c r="A260" s="9">
        <v>259</v>
      </c>
      <c r="B260" s="9" t="s">
        <v>14</v>
      </c>
      <c r="C260" s="9">
        <v>37</v>
      </c>
    </row>
    <row r="261" spans="1:3" x14ac:dyDescent="0.25">
      <c r="A261" s="9">
        <v>260</v>
      </c>
      <c r="B261" s="9" t="s">
        <v>19</v>
      </c>
      <c r="C261" s="9">
        <v>22</v>
      </c>
    </row>
    <row r="262" spans="1:3" x14ac:dyDescent="0.25">
      <c r="A262" s="9">
        <v>261</v>
      </c>
      <c r="B262" s="9" t="s">
        <v>19</v>
      </c>
      <c r="C262" s="9">
        <v>42</v>
      </c>
    </row>
    <row r="263" spans="1:3" x14ac:dyDescent="0.25">
      <c r="A263" s="9">
        <v>262</v>
      </c>
      <c r="B263" s="9" t="s">
        <v>17</v>
      </c>
      <c r="C263" s="9">
        <v>21</v>
      </c>
    </row>
    <row r="264" spans="1:3" x14ac:dyDescent="0.25">
      <c r="A264" s="9">
        <v>263</v>
      </c>
      <c r="B264" s="9" t="s">
        <v>19</v>
      </c>
      <c r="C264" s="9">
        <v>32</v>
      </c>
    </row>
    <row r="265" spans="1:3" x14ac:dyDescent="0.25">
      <c r="A265" s="9">
        <v>264</v>
      </c>
      <c r="B265" s="9" t="s">
        <v>19</v>
      </c>
      <c r="C265" s="9">
        <v>34</v>
      </c>
    </row>
    <row r="266" spans="1:3" x14ac:dyDescent="0.25">
      <c r="A266" s="9">
        <v>265</v>
      </c>
      <c r="B266" s="9" t="s">
        <v>17</v>
      </c>
      <c r="C266" s="9">
        <v>37</v>
      </c>
    </row>
    <row r="267" spans="1:3" x14ac:dyDescent="0.25">
      <c r="A267" s="9">
        <v>266</v>
      </c>
      <c r="B267" s="9" t="s">
        <v>19</v>
      </c>
      <c r="C267" s="9">
        <v>20</v>
      </c>
    </row>
    <row r="268" spans="1:3" x14ac:dyDescent="0.25">
      <c r="A268" s="9">
        <v>267</v>
      </c>
      <c r="B268" s="9" t="s">
        <v>17</v>
      </c>
      <c r="C268" s="9">
        <v>21</v>
      </c>
    </row>
    <row r="269" spans="1:3" x14ac:dyDescent="0.25">
      <c r="A269" s="9">
        <v>268</v>
      </c>
      <c r="B269" s="9" t="s">
        <v>17</v>
      </c>
      <c r="C269" s="9">
        <v>16</v>
      </c>
    </row>
    <row r="270" spans="1:3" x14ac:dyDescent="0.25">
      <c r="A270" s="9">
        <v>269</v>
      </c>
      <c r="B270" s="9" t="s">
        <v>19</v>
      </c>
      <c r="C270" s="9">
        <v>47</v>
      </c>
    </row>
    <row r="271" spans="1:3" x14ac:dyDescent="0.25">
      <c r="A271" s="9">
        <v>270</v>
      </c>
      <c r="B271" s="9" t="s">
        <v>17</v>
      </c>
      <c r="C271" s="9">
        <v>33</v>
      </c>
    </row>
    <row r="272" spans="1:3" x14ac:dyDescent="0.25">
      <c r="A272" s="9">
        <v>271</v>
      </c>
      <c r="B272" s="9" t="s">
        <v>19</v>
      </c>
      <c r="C272" s="9">
        <v>48</v>
      </c>
    </row>
    <row r="273" spans="1:3" x14ac:dyDescent="0.25">
      <c r="A273" s="9">
        <v>272</v>
      </c>
      <c r="B273" s="9" t="s">
        <v>17</v>
      </c>
      <c r="C273" s="9">
        <v>33</v>
      </c>
    </row>
    <row r="274" spans="1:3" x14ac:dyDescent="0.25">
      <c r="A274" s="9">
        <v>273</v>
      </c>
      <c r="B274" s="9" t="s">
        <v>17</v>
      </c>
      <c r="C274" s="9">
        <v>25</v>
      </c>
    </row>
    <row r="275" spans="1:3" x14ac:dyDescent="0.25">
      <c r="A275" s="9">
        <v>274</v>
      </c>
      <c r="B275" s="9" t="s">
        <v>17</v>
      </c>
      <c r="C275" s="9">
        <v>34</v>
      </c>
    </row>
    <row r="276" spans="1:3" x14ac:dyDescent="0.25">
      <c r="A276" s="9">
        <v>275</v>
      </c>
      <c r="B276" s="9" t="s">
        <v>17</v>
      </c>
      <c r="C276" s="9">
        <v>20</v>
      </c>
    </row>
    <row r="277" spans="1:3" x14ac:dyDescent="0.25">
      <c r="A277" s="9">
        <v>276</v>
      </c>
      <c r="B277" s="9" t="s">
        <v>19</v>
      </c>
      <c r="C277" s="9">
        <v>36</v>
      </c>
    </row>
    <row r="278" spans="1:3" x14ac:dyDescent="0.25">
      <c r="A278" s="9">
        <v>277</v>
      </c>
      <c r="B278" s="9" t="s">
        <v>19</v>
      </c>
      <c r="C278" s="9">
        <v>40</v>
      </c>
    </row>
    <row r="279" spans="1:3" x14ac:dyDescent="0.25">
      <c r="A279" s="9">
        <v>278</v>
      </c>
      <c r="B279" s="9" t="s">
        <v>14</v>
      </c>
      <c r="C279" s="9">
        <v>13</v>
      </c>
    </row>
    <row r="280" spans="1:3" x14ac:dyDescent="0.25">
      <c r="A280" s="9">
        <v>279</v>
      </c>
      <c r="B280" s="9" t="s">
        <v>17</v>
      </c>
      <c r="C280" s="9">
        <v>12</v>
      </c>
    </row>
    <row r="281" spans="1:3" x14ac:dyDescent="0.25">
      <c r="A281" s="9">
        <v>280</v>
      </c>
      <c r="B281" s="9" t="s">
        <v>17</v>
      </c>
      <c r="C281" s="9">
        <v>27</v>
      </c>
    </row>
    <row r="282" spans="1:3" x14ac:dyDescent="0.25">
      <c r="A282" s="9">
        <v>281</v>
      </c>
      <c r="B282" s="9" t="s">
        <v>17</v>
      </c>
      <c r="C282" s="9">
        <v>20</v>
      </c>
    </row>
    <row r="283" spans="1:3" x14ac:dyDescent="0.25">
      <c r="A283" s="9">
        <v>282</v>
      </c>
      <c r="B283" s="9" t="s">
        <v>19</v>
      </c>
      <c r="C283" s="9">
        <v>30</v>
      </c>
    </row>
    <row r="284" spans="1:3" x14ac:dyDescent="0.25">
      <c r="A284" s="9">
        <v>283</v>
      </c>
      <c r="B284" s="9" t="s">
        <v>14</v>
      </c>
      <c r="C284" s="9">
        <v>29</v>
      </c>
    </row>
    <row r="285" spans="1:3" x14ac:dyDescent="0.25">
      <c r="A285" s="9">
        <v>284</v>
      </c>
      <c r="B285" s="9" t="s">
        <v>17</v>
      </c>
      <c r="C285" s="9">
        <v>22</v>
      </c>
    </row>
    <row r="286" spans="1:3" x14ac:dyDescent="0.25">
      <c r="A286" s="9">
        <v>285</v>
      </c>
      <c r="B286" s="9" t="s">
        <v>14</v>
      </c>
      <c r="C286" s="9">
        <v>27</v>
      </c>
    </row>
    <row r="287" spans="1:3" x14ac:dyDescent="0.25">
      <c r="A287" s="9">
        <v>286</v>
      </c>
      <c r="B287" s="9" t="s">
        <v>17</v>
      </c>
      <c r="C287" s="9">
        <v>20</v>
      </c>
    </row>
    <row r="288" spans="1:3" x14ac:dyDescent="0.25">
      <c r="A288" s="9">
        <v>287</v>
      </c>
      <c r="B288" s="9" t="s">
        <v>19</v>
      </c>
      <c r="C288" s="9">
        <v>37</v>
      </c>
    </row>
    <row r="289" spans="1:3" x14ac:dyDescent="0.25">
      <c r="A289" s="9">
        <v>288</v>
      </c>
      <c r="B289" s="9" t="s">
        <v>17</v>
      </c>
      <c r="C289" s="9">
        <v>27</v>
      </c>
    </row>
    <row r="290" spans="1:3" x14ac:dyDescent="0.25">
      <c r="A290" s="9">
        <v>289</v>
      </c>
      <c r="B290" s="9" t="s">
        <v>14</v>
      </c>
      <c r="C290" s="9">
        <v>23</v>
      </c>
    </row>
    <row r="291" spans="1:3" x14ac:dyDescent="0.25">
      <c r="A291" s="9">
        <v>290</v>
      </c>
      <c r="B291" s="9" t="s">
        <v>14</v>
      </c>
      <c r="C291" s="9">
        <v>16</v>
      </c>
    </row>
    <row r="292" spans="1:3" x14ac:dyDescent="0.25">
      <c r="A292" s="9">
        <v>291</v>
      </c>
      <c r="B292" s="9" t="s">
        <v>17</v>
      </c>
      <c r="C292" s="9">
        <v>23</v>
      </c>
    </row>
    <row r="293" spans="1:3" x14ac:dyDescent="0.25">
      <c r="A293" s="9">
        <v>292</v>
      </c>
      <c r="B293" s="9" t="s">
        <v>17</v>
      </c>
      <c r="C293" s="9">
        <v>24</v>
      </c>
    </row>
    <row r="294" spans="1:3" x14ac:dyDescent="0.25">
      <c r="A294" s="9">
        <v>293</v>
      </c>
      <c r="B294" s="9" t="s">
        <v>19</v>
      </c>
      <c r="C294" s="9">
        <v>45</v>
      </c>
    </row>
    <row r="295" spans="1:3" x14ac:dyDescent="0.25">
      <c r="A295" s="9">
        <v>294</v>
      </c>
      <c r="B295" s="9" t="s">
        <v>14</v>
      </c>
      <c r="C295" s="9">
        <v>14</v>
      </c>
    </row>
    <row r="296" spans="1:3" x14ac:dyDescent="0.25">
      <c r="A296" s="9">
        <v>295</v>
      </c>
      <c r="B296" s="9" t="s">
        <v>14</v>
      </c>
      <c r="C296" s="9">
        <v>18</v>
      </c>
    </row>
    <row r="297" spans="1:3" x14ac:dyDescent="0.25">
      <c r="A297" s="9">
        <v>296</v>
      </c>
      <c r="B297" s="9" t="s">
        <v>14</v>
      </c>
      <c r="C297" s="9">
        <v>17</v>
      </c>
    </row>
    <row r="298" spans="1:3" x14ac:dyDescent="0.25">
      <c r="A298" s="9">
        <v>297</v>
      </c>
      <c r="B298" s="9" t="s">
        <v>14</v>
      </c>
      <c r="C298" s="9">
        <v>16</v>
      </c>
    </row>
    <row r="299" spans="1:3" x14ac:dyDescent="0.25">
      <c r="A299" s="9">
        <v>298</v>
      </c>
      <c r="B299" s="9" t="s">
        <v>14</v>
      </c>
      <c r="C299" s="9">
        <v>15</v>
      </c>
    </row>
    <row r="300" spans="1:3" x14ac:dyDescent="0.25">
      <c r="A300" s="9">
        <v>299</v>
      </c>
      <c r="B300" s="9" t="s">
        <v>17</v>
      </c>
      <c r="C300" s="9">
        <v>38</v>
      </c>
    </row>
    <row r="301" spans="1:3" x14ac:dyDescent="0.25">
      <c r="A301" s="9">
        <v>300</v>
      </c>
      <c r="B301" s="9" t="s">
        <v>17</v>
      </c>
      <c r="C301" s="9">
        <v>31</v>
      </c>
    </row>
  </sheetData>
  <printOptions headings="1" gridLines="1"/>
  <pageMargins left="0.75" right="0.75" top="1" bottom="1" header="0.5" footer="0.5"/>
  <pageSetup orientation="portrait" horizontalDpi="300" verticalDpi="300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57E2-2BC4-4D8B-9A18-B4BBEEE3F60D}">
  <dimension ref="A1:E14"/>
  <sheetViews>
    <sheetView workbookViewId="0">
      <selection activeCell="C26" sqref="C26"/>
    </sheetView>
  </sheetViews>
  <sheetFormatPr defaultColWidth="9" defaultRowHeight="15.75" x14ac:dyDescent="0.25"/>
  <cols>
    <col min="1" max="1" width="25.375" style="8" bestFit="1" customWidth="1"/>
    <col min="2" max="2" width="11.25" style="9" customWidth="1"/>
    <col min="3" max="3" width="4.5" style="8" customWidth="1"/>
    <col min="4" max="4" width="16" style="8" customWidth="1"/>
    <col min="5" max="5" width="11.25" style="9" customWidth="1"/>
    <col min="6" max="16384" width="9" style="8"/>
  </cols>
  <sheetData>
    <row r="1" spans="1:5" x14ac:dyDescent="0.25">
      <c r="A1" s="21" t="s">
        <v>107</v>
      </c>
      <c r="B1" s="7" t="s">
        <v>108</v>
      </c>
      <c r="D1" s="21" t="s">
        <v>109</v>
      </c>
      <c r="E1" s="7" t="s">
        <v>108</v>
      </c>
    </row>
    <row r="2" spans="1:5" x14ac:dyDescent="0.25">
      <c r="A2" s="8" t="s">
        <v>110</v>
      </c>
      <c r="B2" s="23">
        <v>346</v>
      </c>
      <c r="D2" s="8" t="s">
        <v>111</v>
      </c>
      <c r="E2" s="23">
        <v>362</v>
      </c>
    </row>
    <row r="3" spans="1:5" x14ac:dyDescent="0.25">
      <c r="A3" s="8" t="s">
        <v>112</v>
      </c>
      <c r="B3" s="9">
        <v>325</v>
      </c>
      <c r="D3" s="8" t="s">
        <v>113</v>
      </c>
      <c r="E3" s="9">
        <v>363</v>
      </c>
    </row>
    <row r="4" spans="1:5" x14ac:dyDescent="0.25">
      <c r="A4" s="8" t="s">
        <v>114</v>
      </c>
      <c r="B4" s="9">
        <v>253</v>
      </c>
      <c r="D4" s="8" t="s">
        <v>115</v>
      </c>
      <c r="E4" s="9">
        <v>485</v>
      </c>
    </row>
    <row r="5" spans="1:5" x14ac:dyDescent="0.25">
      <c r="A5" s="8" t="s">
        <v>116</v>
      </c>
      <c r="B5" s="9">
        <v>304</v>
      </c>
      <c r="D5" s="8" t="s">
        <v>117</v>
      </c>
      <c r="E5" s="9">
        <v>525</v>
      </c>
    </row>
    <row r="6" spans="1:5" x14ac:dyDescent="0.25">
      <c r="A6" s="8" t="s">
        <v>118</v>
      </c>
      <c r="B6" s="9">
        <v>448</v>
      </c>
      <c r="D6" s="8" t="s">
        <v>119</v>
      </c>
      <c r="E6" s="9">
        <v>865</v>
      </c>
    </row>
    <row r="7" spans="1:5" x14ac:dyDescent="0.25">
      <c r="A7" s="8" t="s">
        <v>120</v>
      </c>
      <c r="B7" s="9">
        <v>354</v>
      </c>
      <c r="D7" s="8" t="s">
        <v>121</v>
      </c>
      <c r="E7" s="9">
        <v>631</v>
      </c>
    </row>
    <row r="8" spans="1:5" x14ac:dyDescent="0.25">
      <c r="A8" s="8" t="s">
        <v>122</v>
      </c>
      <c r="B8" s="9">
        <v>169</v>
      </c>
    </row>
    <row r="9" spans="1:5" x14ac:dyDescent="0.25">
      <c r="A9" s="8" t="s">
        <v>123</v>
      </c>
      <c r="B9" s="9">
        <v>273</v>
      </c>
    </row>
    <row r="10" spans="1:5" x14ac:dyDescent="0.25">
      <c r="A10" s="8" t="s">
        <v>124</v>
      </c>
      <c r="B10" s="9">
        <v>110</v>
      </c>
    </row>
    <row r="11" spans="1:5" x14ac:dyDescent="0.25">
      <c r="A11" s="8" t="s">
        <v>125</v>
      </c>
      <c r="B11" s="9">
        <v>136</v>
      </c>
    </row>
    <row r="12" spans="1:5" x14ac:dyDescent="0.25">
      <c r="A12" s="8" t="s">
        <v>126</v>
      </c>
      <c r="B12" s="9">
        <v>250</v>
      </c>
    </row>
    <row r="13" spans="1:5" x14ac:dyDescent="0.25">
      <c r="A13" s="8" t="s">
        <v>127</v>
      </c>
      <c r="B13" s="9">
        <v>104</v>
      </c>
    </row>
    <row r="14" spans="1:5" x14ac:dyDescent="0.25">
      <c r="A14" s="8" t="s">
        <v>128</v>
      </c>
      <c r="B14" s="9">
        <v>249</v>
      </c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72ED-47AB-4B08-BE49-434704588FFF}">
  <dimension ref="A1:J14"/>
  <sheetViews>
    <sheetView workbookViewId="0"/>
  </sheetViews>
  <sheetFormatPr defaultColWidth="9" defaultRowHeight="15.75" x14ac:dyDescent="0.25"/>
  <cols>
    <col min="1" max="1" width="11.375" style="8" bestFit="1" customWidth="1"/>
    <col min="2" max="3" width="8.75" style="9" customWidth="1"/>
    <col min="4" max="8" width="9" style="8"/>
    <col min="9" max="9" width="12.25" style="8" bestFit="1" customWidth="1"/>
    <col min="10" max="16384" width="9" style="8"/>
  </cols>
  <sheetData>
    <row r="1" spans="1:10" x14ac:dyDescent="0.25">
      <c r="A1" s="21" t="s">
        <v>89</v>
      </c>
      <c r="B1" s="7" t="s">
        <v>90</v>
      </c>
      <c r="C1" s="7" t="s">
        <v>91</v>
      </c>
    </row>
    <row r="2" spans="1:10" x14ac:dyDescent="0.25">
      <c r="A2" s="8" t="s">
        <v>92</v>
      </c>
      <c r="B2" s="22">
        <v>9</v>
      </c>
      <c r="C2" s="22">
        <v>-8</v>
      </c>
    </row>
    <row r="3" spans="1:10" x14ac:dyDescent="0.25">
      <c r="A3" s="8" t="s">
        <v>93</v>
      </c>
      <c r="B3" s="22">
        <v>32</v>
      </c>
      <c r="C3" s="22">
        <v>26</v>
      </c>
    </row>
    <row r="4" spans="1:10" x14ac:dyDescent="0.25">
      <c r="A4" s="8" t="s">
        <v>94</v>
      </c>
      <c r="B4" s="22">
        <v>21</v>
      </c>
      <c r="C4" s="22">
        <v>19</v>
      </c>
    </row>
    <row r="5" spans="1:10" x14ac:dyDescent="0.25">
      <c r="A5" s="8" t="s">
        <v>95</v>
      </c>
      <c r="B5" s="22">
        <v>37</v>
      </c>
      <c r="C5" s="22">
        <v>10</v>
      </c>
    </row>
    <row r="6" spans="1:10" x14ac:dyDescent="0.25">
      <c r="A6" s="8" t="s">
        <v>96</v>
      </c>
      <c r="B6" s="22">
        <v>24</v>
      </c>
      <c r="C6" s="22">
        <v>16</v>
      </c>
    </row>
    <row r="7" spans="1:10" x14ac:dyDescent="0.25">
      <c r="A7" s="8" t="s">
        <v>97</v>
      </c>
      <c r="B7" s="22">
        <v>20</v>
      </c>
      <c r="C7" s="22">
        <v>17</v>
      </c>
    </row>
    <row r="8" spans="1:10" x14ac:dyDescent="0.25">
      <c r="A8" s="8" t="s">
        <v>98</v>
      </c>
      <c r="B8" s="22">
        <v>62</v>
      </c>
      <c r="C8" s="22">
        <v>47</v>
      </c>
    </row>
    <row r="9" spans="1:10" x14ac:dyDescent="0.25">
      <c r="A9" s="8" t="s">
        <v>99</v>
      </c>
      <c r="B9" s="22">
        <v>71</v>
      </c>
      <c r="C9" s="22">
        <v>55</v>
      </c>
    </row>
    <row r="10" spans="1:10" x14ac:dyDescent="0.25">
      <c r="A10" s="8" t="s">
        <v>100</v>
      </c>
      <c r="B10" s="22">
        <v>43</v>
      </c>
      <c r="C10" s="22">
        <v>36</v>
      </c>
    </row>
    <row r="11" spans="1:10" x14ac:dyDescent="0.25">
      <c r="A11" s="8" t="s">
        <v>101</v>
      </c>
      <c r="B11" s="22">
        <v>18</v>
      </c>
      <c r="C11" s="22">
        <v>8</v>
      </c>
    </row>
    <row r="12" spans="1:10" x14ac:dyDescent="0.25">
      <c r="A12" s="8" t="s">
        <v>102</v>
      </c>
      <c r="B12" s="22">
        <v>28</v>
      </c>
      <c r="C12" s="22">
        <v>24</v>
      </c>
    </row>
    <row r="13" spans="1:10" x14ac:dyDescent="0.25">
      <c r="A13" s="8" t="s">
        <v>103</v>
      </c>
      <c r="B13" s="22">
        <v>55</v>
      </c>
      <c r="C13" s="22">
        <v>38</v>
      </c>
    </row>
    <row r="14" spans="1:10" x14ac:dyDescent="0.25">
      <c r="G14" s="9"/>
      <c r="I14" s="9"/>
      <c r="J14" s="9"/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E9B8C97B4C058E4BBCF959815C650DAF" ma:contentTypeVersion="8" ma:contentTypeDescription="สร้างเอกสารใหม่" ma:contentTypeScope="" ma:versionID="5400fe837bf4225e97690e6ccefbcfb8">
  <xsd:schema xmlns:xsd="http://www.w3.org/2001/XMLSchema" xmlns:xs="http://www.w3.org/2001/XMLSchema" xmlns:p="http://schemas.microsoft.com/office/2006/metadata/properties" xmlns:ns2="676bc0bf-9503-419a-a3af-990c5dc7942e" targetNamespace="http://schemas.microsoft.com/office/2006/metadata/properties" ma:root="true" ma:fieldsID="435a368a4d3f89f54e4117c542b0e9e0" ns2:_="">
    <xsd:import namespace="676bc0bf-9503-419a-a3af-990c5dc79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bc0bf-9503-419a-a3af-990c5dc794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65581A-500E-4F26-8FC5-B13E177EB48F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terms/"/>
    <ds:schemaRef ds:uri="676bc0bf-9503-419a-a3af-990c5dc7942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0C82DD3-9C80-4234-92CA-3A0F614D94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2AA3D0-F544-462E-A00A-63D9EAFC62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bc0bf-9503-419a-a3af-990c5dc79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Norris</vt:lpstr>
      <vt:lpstr>MiniSystem</vt:lpstr>
      <vt:lpstr>AuditTime</vt:lpstr>
      <vt:lpstr>Softdrink</vt:lpstr>
      <vt:lpstr>Job</vt:lpstr>
      <vt:lpstr>BASalary</vt:lpstr>
      <vt:lpstr>Restaarant</vt:lpstr>
      <vt:lpstr>Disney</vt:lpstr>
      <vt:lpstr>CityTemp</vt:lpstr>
      <vt:lpstr>penalty</vt:lpstr>
      <vt:lpstr>Stereo</vt:lpstr>
      <vt:lpstr>Sheet2</vt:lpstr>
      <vt:lpstr>Sheet3</vt:lpstr>
      <vt:lpstr>Audit_Time</vt:lpstr>
      <vt:lpstr>audTime</vt:lpstr>
      <vt:lpstr>Brand_Purchased</vt:lpstr>
      <vt:lpstr>Hours_Until_Burnout</vt:lpstr>
      <vt:lpstr>Meal_Price</vt:lpstr>
      <vt:lpstr>Observation</vt:lpstr>
      <vt:lpstr>Restaarant!Print_Area</vt:lpstr>
      <vt:lpstr>Quality_Rating</vt:lpstr>
      <vt:lpstr>Restaurant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Suwaphit Chotsawad</cp:lastModifiedBy>
  <dcterms:created xsi:type="dcterms:W3CDTF">1997-04-05T14:52:20Z</dcterms:created>
  <dcterms:modified xsi:type="dcterms:W3CDTF">2021-08-20T15:25:09Z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0x010100E9B8C97B4C058E4BBCF959815C650DAF</vt:lpwstr>
  </property>
</Properties>
</file>