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-64\INT214_Stat\"/>
    </mc:Choice>
  </mc:AlternateContent>
  <xr:revisionPtr revIDLastSave="0" documentId="13_ncr:1_{156E028F-8C7B-40AE-9566-42C4A214577D}" xr6:coauthVersionLast="47" xr6:coauthVersionMax="47" xr10:uidLastSave="{00000000-0000-0000-0000-000000000000}"/>
  <bookViews>
    <workbookView xWindow="1170" yWindow="1170" windowWidth="21600" windowHeight="11385" firstSheet="2" activeTab="3" xr2:uid="{00000000-000D-0000-FFFF-FFFF00000000}"/>
  </bookViews>
  <sheets>
    <sheet name="Softdrink" sheetId="4" r:id="rId1"/>
    <sheet name="Disney" sheetId="13" r:id="rId2"/>
    <sheet name="Stereo" sheetId="12" r:id="rId3"/>
    <sheet name="penalty" sheetId="11" r:id="rId4"/>
    <sheet name="CityTemp" sheetId="10" r:id="rId5"/>
    <sheet name="Restaurant" sheetId="9" r:id="rId6"/>
    <sheet name="BASalary" sheetId="8" r:id="rId7"/>
    <sheet name="AuditTime" sheetId="6" r:id="rId8"/>
    <sheet name="Job" sheetId="7" r:id="rId9"/>
    <sheet name="showtime" sheetId="14" r:id="rId10"/>
    <sheet name="Sheet2" sheetId="2" r:id="rId11"/>
    <sheet name="Sheet3" sheetId="3" r:id="rId12"/>
  </sheets>
  <definedNames>
    <definedName name="_xlchart.v1.0" hidden="1">penalty!$A$2:$A$21</definedName>
    <definedName name="_xlchart.v1.1" hidden="1">penalty!$A$2:$A$21</definedName>
    <definedName name="_xlcn.WorksheetConnection_penaltyA2A211" hidden="1">penalty!$A$2:$A$21</definedName>
    <definedName name="audTime">AuditTime!$A$2:$A$21</definedName>
    <definedName name="Brand_Purchased">Softdrink!$A:$A</definedName>
    <definedName name="gasMean">Sheet3!$C$3</definedName>
    <definedName name="gasSd">Sheet3!$C$4</definedName>
    <definedName name="Meal_Price">Restaurant!$C:$C</definedName>
    <definedName name="_xlnm.Print_Area" localSheetId="5">Restaurant!$A$1:$C$11</definedName>
    <definedName name="Quality_Rating">Restaurant!$B:$B</definedName>
    <definedName name="Restaurant">Restaurant!$A:$A</definedName>
    <definedName name="TagMean">penalty!$E$16</definedName>
    <definedName name="TagSD">penalty!$E$17</definedName>
    <definedName name="Tax_Penalty">penalty!$A:$A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enalty!$A$2:$A$2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E17" i="11"/>
  <c r="E16" i="11"/>
  <c r="A19" i="14"/>
  <c r="A18" i="14"/>
  <c r="E25" i="12"/>
  <c r="E24" i="12"/>
  <c r="E23" i="12"/>
  <c r="E22" i="12"/>
  <c r="E21" i="12"/>
  <c r="C14" i="3"/>
  <c r="C15" i="3"/>
  <c r="C13" i="3"/>
  <c r="G8" i="3"/>
  <c r="G13" i="3" s="1"/>
  <c r="D7" i="3"/>
  <c r="D10" i="3" s="1"/>
  <c r="D8" i="3"/>
  <c r="D6" i="3"/>
  <c r="G6" i="3" s="1"/>
  <c r="F16" i="11"/>
  <c r="F17" i="11"/>
  <c r="B19" i="14"/>
  <c r="B18" i="14"/>
  <c r="F25" i="12"/>
  <c r="F24" i="12"/>
  <c r="F23" i="12"/>
  <c r="F22" i="12"/>
  <c r="E10" i="3"/>
  <c r="F21" i="12"/>
  <c r="D14" i="3"/>
  <c r="H7" i="3"/>
  <c r="E7" i="3"/>
  <c r="H8" i="3"/>
  <c r="E6" i="3"/>
  <c r="H12" i="3"/>
  <c r="E8" i="3"/>
  <c r="H6" i="3"/>
  <c r="H11" i="3"/>
  <c r="D15" i="3"/>
  <c r="G12" i="3" l="1"/>
  <c r="G7" i="3"/>
  <c r="G11" i="3" s="1"/>
  <c r="H13" i="6"/>
  <c r="H17" i="6"/>
  <c r="H16" i="6"/>
  <c r="H15" i="6"/>
  <c r="H14" i="6"/>
  <c r="D13" i="6"/>
  <c r="D17" i="6"/>
  <c r="D16" i="6"/>
  <c r="D15" i="6"/>
  <c r="D14" i="6"/>
  <c r="D9" i="6"/>
  <c r="D8" i="6"/>
  <c r="D10" i="6" s="1"/>
  <c r="D12" i="6" s="1"/>
  <c r="D7" i="6"/>
  <c r="D6" i="6"/>
  <c r="D5" i="6"/>
  <c r="D4" i="6"/>
  <c r="D3" i="6"/>
  <c r="D2" i="6"/>
  <c r="E2" i="6"/>
  <c r="I17" i="6"/>
  <c r="E14" i="6"/>
  <c r="E20" i="6"/>
  <c r="E12" i="6"/>
  <c r="I16" i="6"/>
  <c r="I13" i="6"/>
  <c r="E9" i="6"/>
  <c r="E4" i="6"/>
  <c r="E6" i="6"/>
  <c r="I15" i="6"/>
  <c r="E16" i="6"/>
  <c r="E3" i="6"/>
  <c r="E17" i="6"/>
  <c r="E8" i="6"/>
  <c r="E5" i="6"/>
  <c r="E18" i="6"/>
  <c r="E11" i="6"/>
  <c r="E10" i="6"/>
  <c r="I14" i="6"/>
  <c r="E19" i="6"/>
  <c r="E15" i="6"/>
  <c r="E7" i="6"/>
  <c r="D18" i="6" l="1"/>
  <c r="D19" i="6" s="1"/>
  <c r="D11" i="6"/>
  <c r="D20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8B56B-C570-412C-9866-2982C418D9B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4D6CF1-4D64-4EA8-833F-0F08284C4446}" name="WorksheetConnection_penalty!$A$2:$A$21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penaltyA2A211"/>
        </x15:connection>
      </ext>
    </extLst>
  </connection>
</connections>
</file>

<file path=xl/sharedStrings.xml><?xml version="1.0" encoding="utf-8"?>
<sst xmlns="http://schemas.openxmlformats.org/spreadsheetml/2006/main" count="531" uniqueCount="135">
  <si>
    <t>Brand Purchased</t>
  </si>
  <si>
    <t>TABLE 2.1 DATA FROM A SAMPLE OF 50 SOFT DRINK PURCHASES</t>
  </si>
  <si>
    <t>Coke Classic</t>
  </si>
  <si>
    <t>Diet Coke</t>
  </si>
  <si>
    <t>Row Labels</t>
  </si>
  <si>
    <t>Count of Brand Purchased</t>
  </si>
  <si>
    <t>Pepsi</t>
  </si>
  <si>
    <t>Dr. Pepper</t>
  </si>
  <si>
    <t>Sprite</t>
  </si>
  <si>
    <t>(blank)</t>
  </si>
  <si>
    <t>Grand Total</t>
  </si>
  <si>
    <t>Disney Movies</t>
  </si>
  <si>
    <t xml:space="preserve">Revenue $ </t>
  </si>
  <si>
    <t>Pixar Movies</t>
  </si>
  <si>
    <t>Pocahontas</t>
  </si>
  <si>
    <t>Toy Story</t>
  </si>
  <si>
    <t>Hunchback of Notre Dame</t>
  </si>
  <si>
    <t>A Bug's Life</t>
  </si>
  <si>
    <t>Hercules</t>
  </si>
  <si>
    <t>Toy Story 2</t>
  </si>
  <si>
    <t>Mulan</t>
  </si>
  <si>
    <t>Monsters, Inc.</t>
  </si>
  <si>
    <t>Tarzan</t>
  </si>
  <si>
    <t>Finding Nemo</t>
  </si>
  <si>
    <t>Dinosaur</t>
  </si>
  <si>
    <t>The Incredibles</t>
  </si>
  <si>
    <t>The Emperor's New Groove</t>
  </si>
  <si>
    <t>Lilo &amp; Stitch</t>
  </si>
  <si>
    <t>Treasure Planet</t>
  </si>
  <si>
    <t>The Jungle Book 2</t>
  </si>
  <si>
    <t>Brother Bear</t>
  </si>
  <si>
    <t>Home on the Range</t>
  </si>
  <si>
    <t>Chicken Little</t>
  </si>
  <si>
    <t>No. of Commercials</t>
  </si>
  <si>
    <t>Sales Volume</t>
  </si>
  <si>
    <t xml:space="preserve">plot scatter </t>
  </si>
  <si>
    <t>cal covariance</t>
  </si>
  <si>
    <t>cal correlation coeffficient</t>
  </si>
  <si>
    <t>Tax Penalty</t>
  </si>
  <si>
    <t>City</t>
  </si>
  <si>
    <t>High</t>
  </si>
  <si>
    <t>Low</t>
  </si>
  <si>
    <t>Albany</t>
  </si>
  <si>
    <t>Boise</t>
  </si>
  <si>
    <t>Cleveland</t>
  </si>
  <si>
    <t>Denver</t>
  </si>
  <si>
    <t>Des Moines</t>
  </si>
  <si>
    <t>Detroit</t>
  </si>
  <si>
    <t>Los Angeles</t>
  </si>
  <si>
    <t>New Orleans</t>
  </si>
  <si>
    <t>Portland</t>
  </si>
  <si>
    <t>Providence</t>
  </si>
  <si>
    <t>Raleigh</t>
  </si>
  <si>
    <t>Tulsa</t>
  </si>
  <si>
    <t>Restaurant</t>
  </si>
  <si>
    <t>Quality Rating</t>
  </si>
  <si>
    <t>Meal Price ($)</t>
  </si>
  <si>
    <t>Good</t>
  </si>
  <si>
    <t>Very Good</t>
  </si>
  <si>
    <t>Count of Meal Price ($)</t>
  </si>
  <si>
    <t>Column Labels</t>
  </si>
  <si>
    <t>10-19</t>
  </si>
  <si>
    <t>20-29</t>
  </si>
  <si>
    <t>30-39</t>
  </si>
  <si>
    <t>40-49</t>
  </si>
  <si>
    <t>Excellent</t>
  </si>
  <si>
    <t>Marketing</t>
  </si>
  <si>
    <t>Accounting</t>
  </si>
  <si>
    <t>Salary of Business Major : Marketing and Accounting</t>
  </si>
  <si>
    <t>Audit Time</t>
  </si>
  <si>
    <t>YEAR-END AUDIT TIMES (IN DAYS)</t>
  </si>
  <si>
    <t>หาค่าเฉลี่ย</t>
  </si>
  <si>
    <t>ตั้งชื่อ Cell</t>
  </si>
  <si>
    <t>หาสูงสุด</t>
  </si>
  <si>
    <t>หาต่ำสุด</t>
  </si>
  <si>
    <t>median</t>
  </si>
  <si>
    <t>mode</t>
  </si>
  <si>
    <t>ความเบ้</t>
  </si>
  <si>
    <t>variance</t>
  </si>
  <si>
    <t>sd</t>
  </si>
  <si>
    <t>sd = sqrt(variance)</t>
  </si>
  <si>
    <t>sd2</t>
  </si>
  <si>
    <t xml:space="preserve"> var = sd^2</t>
  </si>
  <si>
    <t>var2</t>
  </si>
  <si>
    <t>var3</t>
  </si>
  <si>
    <t>q0</t>
  </si>
  <si>
    <t>q0= min</t>
  </si>
  <si>
    <t>q1</t>
  </si>
  <si>
    <t>q1 = p25</t>
  </si>
  <si>
    <t>q2</t>
  </si>
  <si>
    <t>q2 = p50</t>
  </si>
  <si>
    <t>q3</t>
  </si>
  <si>
    <t>q3 = p75</t>
  </si>
  <si>
    <t>q4</t>
  </si>
  <si>
    <t>q4= max</t>
  </si>
  <si>
    <t>IQR</t>
  </si>
  <si>
    <t>iqr = q3-q1</t>
  </si>
  <si>
    <t>upper limit</t>
  </si>
  <si>
    <t>q3 + 1.5*iqr</t>
  </si>
  <si>
    <t>lower</t>
  </si>
  <si>
    <t>q1-1.5*iqr</t>
  </si>
  <si>
    <t xml:space="preserve">ลอง plot histogram </t>
  </si>
  <si>
    <t>Observation</t>
  </si>
  <si>
    <t>Occupation</t>
  </si>
  <si>
    <t>Satisfaction Score</t>
  </si>
  <si>
    <t>Lawyer</t>
  </si>
  <si>
    <t>Chapter 2 No.48</t>
  </si>
  <si>
    <t>Physical Therapist</t>
  </si>
  <si>
    <t xml:space="preserve">A study of job satisfaction was conducted for four occupations. </t>
  </si>
  <si>
    <t>Systems Analyst</t>
  </si>
  <si>
    <t>Job satisfaction was measured using and 18-iten questionaire with each question receiving a response score of 1 to 5 with higher scores indicating greater satisfaction.</t>
  </si>
  <si>
    <t>the sume of the 18 scores provides the job satisfaction score for each individual in the sample.</t>
  </si>
  <si>
    <t>Cabinetmaker</t>
  </si>
  <si>
    <t>a. Provide a cresstabulation of occupation and job satisfaction score.</t>
  </si>
  <si>
    <t>b. what observations can you make concerning the level of job satisfaction for these occupations?</t>
  </si>
  <si>
    <t>gas mean</t>
  </si>
  <si>
    <t>gas sd</t>
  </si>
  <si>
    <t>z score</t>
  </si>
  <si>
    <t>use nordist func</t>
  </si>
  <si>
    <t>x1</t>
  </si>
  <si>
    <t>x2</t>
  </si>
  <si>
    <t>x3</t>
  </si>
  <si>
    <t>use chebeshev's</t>
  </si>
  <si>
    <t>a  1.95&lt;x&lt;2.15</t>
  </si>
  <si>
    <t>b 1.95&lt;x&lt;2.25</t>
  </si>
  <si>
    <t>s</t>
  </si>
  <si>
    <t>c. x&gt;2.25</t>
  </si>
  <si>
    <t>Televison
Advertising
($1000s)</t>
  </si>
  <si>
    <t>Newspaper
Advertising
($1000s)</t>
  </si>
  <si>
    <t>Weekly Gross
Revenue
($1000s)</t>
  </si>
  <si>
    <t xml:space="preserve"> </t>
  </si>
  <si>
    <t>a.find mean</t>
  </si>
  <si>
    <t>b.find SD</t>
  </si>
  <si>
    <t>c.highest?Outlier?</t>
  </si>
  <si>
    <t>Z score(Xi-Xbar/SD)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</si>
</sst>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1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2"/>
      <name val="Times New Roman"/>
    </font>
    <font>
      <sz val="14"/>
      <color rgb="FF0070C0"/>
      <name val="Times New Roman"/>
      <family val="1"/>
    </font>
    <font>
      <sz val="12"/>
      <color rgb="FFFF0000"/>
      <name val="Times New Roman"/>
      <family val="1"/>
    </font>
    <font>
      <sz val="16"/>
      <name val="Times New Roman"/>
      <family val="1"/>
    </font>
    <font>
      <b/>
      <sz val="12"/>
      <color rgb="FF000000"/>
      <name val="Times New Roman"/>
    </font>
    <font>
      <sz val="10"/>
      <name val="Geneva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2" fillId="0" borderId="0"/>
    <xf numFmtId="43" fontId="2" fillId="0" borderId="0" applyFont="0" applyFill="0" applyBorder="0" applyAlignment="0" applyProtection="0"/>
    <xf numFmtId="0" fontId="9" fillId="0" borderId="0"/>
  </cellStyleXfs>
  <cellXfs count="36">
    <xf numFmtId="0" fontId="0" fillId="0" borderId="0" xfId="0"/>
    <xf numFmtId="0" fontId="1" fillId="0" borderId="0" xfId="2" applyFont="1" applyAlignment="1">
      <alignment horizontal="center"/>
    </xf>
    <xf numFmtId="0" fontId="4" fillId="0" borderId="0" xfId="2"/>
    <xf numFmtId="0" fontId="4" fillId="0" borderId="0" xfId="2" applyAlignment="1">
      <alignment horizontal="center"/>
    </xf>
    <xf numFmtId="0" fontId="1" fillId="0" borderId="0" xfId="2" applyFont="1" applyAlignment="1">
      <alignment horizontal="center" wrapText="1"/>
    </xf>
    <xf numFmtId="0" fontId="4" fillId="0" borderId="0" xfId="2" applyAlignment="1">
      <alignment horizontal="center" wrapText="1"/>
    </xf>
    <xf numFmtId="0" fontId="2" fillId="0" borderId="0" xfId="2" applyFont="1" applyAlignment="1">
      <alignment horizontal="left"/>
    </xf>
    <xf numFmtId="0" fontId="4" fillId="0" borderId="0" xfId="2" applyAlignment="1">
      <alignment horizontal="left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0" borderId="0" xfId="2" applyFont="1"/>
    <xf numFmtId="0" fontId="4" fillId="2" borderId="0" xfId="2" applyFill="1"/>
    <xf numFmtId="0" fontId="0" fillId="0" borderId="0" xfId="2" applyFont="1"/>
    <xf numFmtId="164" fontId="4" fillId="0" borderId="0" xfId="2" applyNumberFormat="1" applyAlignment="1">
      <alignment horizontal="center"/>
    </xf>
    <xf numFmtId="0" fontId="1" fillId="0" borderId="0" xfId="2" applyFont="1"/>
    <xf numFmtId="0" fontId="4" fillId="0" borderId="0" xfId="2" applyAlignment="1">
      <alignment horizontal="right"/>
    </xf>
    <xf numFmtId="0" fontId="2" fillId="0" borderId="0" xfId="2" applyFont="1" applyAlignment="1">
      <alignment horizontal="center"/>
    </xf>
    <xf numFmtId="0" fontId="7" fillId="0" borderId="0" xfId="2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4" applyFont="1"/>
    <xf numFmtId="0" fontId="0" fillId="2" borderId="0" xfId="0" applyFill="1"/>
    <xf numFmtId="0" fontId="0" fillId="3" borderId="0" xfId="0" applyFill="1"/>
    <xf numFmtId="0" fontId="1" fillId="0" borderId="0" xfId="5" applyFont="1" applyAlignment="1">
      <alignment horizontal="center" wrapText="1"/>
    </xf>
    <xf numFmtId="0" fontId="2" fillId="0" borderId="0" xfId="5" applyFont="1"/>
    <xf numFmtId="164" fontId="2" fillId="0" borderId="0" xfId="5" applyNumberFormat="1" applyFont="1" applyAlignment="1">
      <alignment horizontal="center"/>
    </xf>
    <xf numFmtId="0" fontId="2" fillId="0" borderId="0" xfId="5" applyFont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wrapText="1"/>
    </xf>
  </cellXfs>
  <cellStyles count="6">
    <cellStyle name="Comma" xfId="4" builtinId="3"/>
    <cellStyle name="Normal" xfId="0" builtinId="0"/>
    <cellStyle name="Normal 2" xfId="1" xr:uid="{00000000-0005-0000-0000-000002000000}"/>
    <cellStyle name="Normal 2 2" xfId="3" xr:uid="{00000000-0005-0000-0000-000003000000}"/>
    <cellStyle name="Normal 3" xfId="2" xr:uid="{00000000-0005-0000-0000-000004000000}"/>
    <cellStyle name="Normal 4" xfId="5" xr:uid="{DE27DB71-A361-46CB-86C0-630D9DFF92B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Stereo!$C$1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Stereo!$B$2:$B$11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Stereo!$C$2:$C$11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9-40CB-A889-BDE3FBFA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63232"/>
        <c:axId val="1026259904"/>
      </c:scatterChart>
      <c:valAx>
        <c:axId val="10262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9904"/>
        <c:crosses val="autoZero"/>
        <c:crossBetween val="midCat"/>
      </c:valAx>
      <c:valAx>
        <c:axId val="1026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[INT214 Wks2 ExporeDataSec2.xlsx]Restaurant!PivotTable3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Restaurant!$F$3:$F$4</c:f>
              <c:strCache>
                <c:ptCount val="1"/>
                <c:pt idx="0">
                  <c:v>10-19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Restaurant!$E$5:$E$8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Restaurant!$F$5:$F$8</c:f>
              <c:numCache>
                <c:formatCode>General</c:formatCode>
                <c:ptCount val="3"/>
                <c:pt idx="0">
                  <c:v>2</c:v>
                </c:pt>
                <c:pt idx="1">
                  <c:v>42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E-4E9F-A3EA-984E00E4A296}"/>
            </c:ext>
          </c:extLst>
        </c:ser>
        <c:ser>
          <c:idx val="1"/>
          <c:order val="1"/>
          <c:tx>
            <c:strRef>
              <c:f>Restaurant!$G$3:$G$4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Restaurant!$E$5:$E$8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Restaurant!$G$5:$G$8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E-4E9F-A3EA-984E00E4A296}"/>
            </c:ext>
          </c:extLst>
        </c:ser>
        <c:ser>
          <c:idx val="2"/>
          <c:order val="2"/>
          <c:tx>
            <c:strRef>
              <c:f>Restaurant!$H$3:$H$4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Restaurant!$E$5:$E$8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Restaurant!$H$5:$H$8</c:f>
              <c:numCache>
                <c:formatCode>General</c:formatCode>
                <c:ptCount val="3"/>
                <c:pt idx="0">
                  <c:v>28</c:v>
                </c:pt>
                <c:pt idx="1">
                  <c:v>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E-4E9F-A3EA-984E00E4A296}"/>
            </c:ext>
          </c:extLst>
        </c:ser>
        <c:ser>
          <c:idx val="3"/>
          <c:order val="3"/>
          <c:tx>
            <c:strRef>
              <c:f>Restaurant!$I$3:$I$4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Restaurant!$E$5:$E$8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Restaurant!$I$5:$I$8</c:f>
              <c:numCache>
                <c:formatCode>General</c:formatCode>
                <c:ptCount val="3"/>
                <c:pt idx="0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E-4E9F-A3EA-984E00E4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76992"/>
        <c:axId val="1215476576"/>
      </c:barChart>
      <c:catAx>
        <c:axId val="12154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6576"/>
        <c:crosses val="autoZero"/>
        <c:auto val="1"/>
        <c:lblAlgn val="ctr"/>
        <c:lblOffset val="100"/>
        <c:noMultiLvlLbl val="0"/>
      </c:catAx>
      <c:valAx>
        <c:axId val="1215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showtime!$C$1</c:f>
              <c:strCache>
                <c:ptCount val="1"/>
                <c:pt idx="0">
                  <c:v>Weekly Gross
Revenue
($1000s)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showtime!$A$2:$A$9</c:f>
              <c:numCache>
                <c:formatCode>0.0</c:formatCode>
                <c:ptCount val="8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2.5</c:v>
                </c:pt>
                <c:pt idx="7">
                  <c:v>3</c:v>
                </c:pt>
              </c:numCache>
            </c:numRef>
          </c:xVal>
          <c:yVal>
            <c:numRef>
              <c:f>showtime!$C$2:$C$9</c:f>
              <c:numCache>
                <c:formatCode>General</c:formatCode>
                <c:ptCount val="8"/>
                <c:pt idx="0">
                  <c:v>96</c:v>
                </c:pt>
                <c:pt idx="1">
                  <c:v>90</c:v>
                </c:pt>
                <c:pt idx="2">
                  <c:v>95</c:v>
                </c:pt>
                <c:pt idx="3">
                  <c:v>92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5-40EE-8034-60EC2335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480495"/>
        <c:axId val="1627872863"/>
      </c:scatterChart>
      <c:valAx>
        <c:axId val="192748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</a:t>
                </a:r>
                <a:r>
                  <a:rPr lang="en-US" baseline="0"/>
                  <a:t> ADV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72863"/>
        <c:crosses val="autoZero"/>
        <c:crossBetween val="midCat"/>
      </c:valAx>
      <c:valAx>
        <c:axId val="16278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8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showtime!$C$1</c:f>
              <c:strCache>
                <c:ptCount val="1"/>
                <c:pt idx="0">
                  <c:v>Weekly Gross
Revenue
($1000s)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showtime!$B$2:$B$9</c:f>
              <c:numCache>
                <c:formatCode>0.0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2.5</c:v>
                </c:pt>
                <c:pt idx="4">
                  <c:v>3.3</c:v>
                </c:pt>
                <c:pt idx="5">
                  <c:v>2.2999999999999998</c:v>
                </c:pt>
                <c:pt idx="6">
                  <c:v>4.2</c:v>
                </c:pt>
                <c:pt idx="7">
                  <c:v>2.5</c:v>
                </c:pt>
              </c:numCache>
            </c:numRef>
          </c:xVal>
          <c:yVal>
            <c:numRef>
              <c:f>showtime!$C$2:$C$9</c:f>
              <c:numCache>
                <c:formatCode>General</c:formatCode>
                <c:ptCount val="8"/>
                <c:pt idx="0">
                  <c:v>96</c:v>
                </c:pt>
                <c:pt idx="1">
                  <c:v>90</c:v>
                </c:pt>
                <c:pt idx="2">
                  <c:v>95</c:v>
                </c:pt>
                <c:pt idx="3">
                  <c:v>92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0-4887-A3FB-66735752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43535"/>
        <c:axId val="1973545199"/>
      </c:scatterChart>
      <c:valAx>
        <c:axId val="19735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ADV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5199"/>
        <c:crosses val="autoZero"/>
        <c:crossBetween val="midCat"/>
      </c:valAx>
      <c:valAx>
        <c:axId val="19735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75CEB94A-2797-46F7-9E0E-D2087FD759F0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100012</xdr:rowOff>
    </xdr:from>
    <xdr:to>
      <xdr:col>10</xdr:col>
      <xdr:colOff>123825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657225</xdr:colOff>
      <xdr:row>0</xdr:row>
      <xdr:rowOff>170041</xdr:rowOff>
    </xdr:from>
    <xdr:to>
      <xdr:col>12</xdr:col>
      <xdr:colOff>323850</xdr:colOff>
      <xdr:row>13</xdr:row>
      <xdr:rowOff>143491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9B065D-85FD-4417-BD48-3ACB8CC4B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170041"/>
          <a:ext cx="7038975" cy="2573775"/>
        </a:xfrm>
        <a:prstGeom prst="rect">
          <a:avLst/>
        </a:prstGeom>
      </xdr:spPr>
    </xdr:pic>
    <xdr:clientData/>
  </xdr:twoCellAnchor>
  <xdr:twoCellAnchor>
    <xdr:from>
      <xdr:col>0</xdr:col>
      <xdr:colOff>9524</xdr:colOff>
      <xdr:row>21</xdr:row>
      <xdr:rowOff>161924</xdr:rowOff>
    </xdr:from>
    <xdr:to>
      <xdr:col>4</xdr:col>
      <xdr:colOff>676274</xdr:colOff>
      <xdr:row>35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13CD86-F33D-4AED-9814-3A4A1533A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4362449"/>
              <a:ext cx="4619625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9</xdr:row>
      <xdr:rowOff>14287</xdr:rowOff>
    </xdr:from>
    <xdr:to>
      <xdr:col>12</xdr:col>
      <xdr:colOff>200025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0</xdr:row>
      <xdr:rowOff>171450</xdr:rowOff>
    </xdr:from>
    <xdr:to>
      <xdr:col>10</xdr:col>
      <xdr:colOff>371475</xdr:colOff>
      <xdr:row>10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FCCFB-BCB3-4E06-8B48-A6F159A22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10</xdr:row>
      <xdr:rowOff>190500</xdr:rowOff>
    </xdr:from>
    <xdr:to>
      <xdr:col>10</xdr:col>
      <xdr:colOff>381000</xdr:colOff>
      <xdr:row>14</xdr:row>
      <xdr:rowOff>590550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77ACF-8FC9-4D7E-85DA-FF1A31AE3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p" refreshedDate="44431.645020138887" createdVersion="6" refreshedVersion="6" minRefreshableVersion="3" recordCount="51" xr:uid="{00000000-000A-0000-FFFF-FFFF06000000}">
  <cacheSource type="worksheet">
    <worksheetSource name="Brand_Purchased"/>
  </cacheSource>
  <cacheFields count="1">
    <cacheField name="Brand Purchased" numFmtId="0">
      <sharedItems containsBlank="1" count="6">
        <s v="Coke Classic"/>
        <s v="Diet Coke"/>
        <s v="Pepsi"/>
        <s v="Dr. Pepper"/>
        <s v="Spri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p" refreshedDate="44431.648024884256" createdVersion="6" refreshedVersion="6" minRefreshableVersion="3" recordCount="301" xr:uid="{00000000-000A-0000-FFFF-FFFF0B000000}">
  <cacheSource type="worksheet">
    <worksheetSource ref="B1:C1048576" sheet="Restaurant"/>
  </cacheSource>
  <cacheFields count="2"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 count="39">
        <n v="18"/>
        <n v="22"/>
        <n v="28"/>
        <n v="38"/>
        <n v="33"/>
        <n v="19"/>
        <n v="11"/>
        <n v="23"/>
        <n v="13"/>
        <n v="44"/>
        <n v="42"/>
        <n v="34"/>
        <n v="25"/>
        <n v="26"/>
        <n v="17"/>
        <n v="30"/>
        <n v="32"/>
        <n v="27"/>
        <n v="35"/>
        <n v="47"/>
        <n v="10"/>
        <n v="12"/>
        <n v="15"/>
        <n v="45"/>
        <n v="14"/>
        <n v="40"/>
        <n v="31"/>
        <n v="20"/>
        <n v="36"/>
        <n v="24"/>
        <n v="21"/>
        <n v="41"/>
        <n v="48"/>
        <n v="37"/>
        <n v="16"/>
        <n v="46"/>
        <n v="43"/>
        <n v="29"/>
        <m/>
      </sharedItems>
      <fieldGroup base="1">
        <rangePr startNum="10" endNum="48" groupInterval="10"/>
        <groupItems count="6">
          <s v="(blank)"/>
          <s v="10-19"/>
          <s v="20-29"/>
          <s v="30-39"/>
          <s v="40-49"/>
          <s v="&gt;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2"/>
  </r>
  <r>
    <x v="1"/>
  </r>
  <r>
    <x v="0"/>
  </r>
  <r>
    <x v="0"/>
  </r>
  <r>
    <x v="3"/>
  </r>
  <r>
    <x v="1"/>
  </r>
  <r>
    <x v="2"/>
  </r>
  <r>
    <x v="2"/>
  </r>
  <r>
    <x v="0"/>
  </r>
  <r>
    <x v="3"/>
  </r>
  <r>
    <x v="4"/>
  </r>
  <r>
    <x v="0"/>
  </r>
  <r>
    <x v="1"/>
  </r>
  <r>
    <x v="0"/>
  </r>
  <r>
    <x v="0"/>
  </r>
  <r>
    <x v="4"/>
  </r>
  <r>
    <x v="0"/>
  </r>
  <r>
    <x v="1"/>
  </r>
  <r>
    <x v="0"/>
  </r>
  <r>
    <x v="1"/>
  </r>
  <r>
    <x v="0"/>
  </r>
  <r>
    <x v="4"/>
  </r>
  <r>
    <x v="2"/>
  </r>
  <r>
    <x v="0"/>
  </r>
  <r>
    <x v="0"/>
  </r>
  <r>
    <x v="0"/>
  </r>
  <r>
    <x v="2"/>
  </r>
  <r>
    <x v="0"/>
  </r>
  <r>
    <x v="4"/>
  </r>
  <r>
    <x v="3"/>
  </r>
  <r>
    <x v="2"/>
  </r>
  <r>
    <x v="1"/>
  </r>
  <r>
    <x v="2"/>
  </r>
  <r>
    <x v="0"/>
  </r>
  <r>
    <x v="0"/>
  </r>
  <r>
    <x v="0"/>
  </r>
  <r>
    <x v="2"/>
  </r>
  <r>
    <x v="3"/>
  </r>
  <r>
    <x v="0"/>
  </r>
  <r>
    <x v="1"/>
  </r>
  <r>
    <x v="2"/>
  </r>
  <r>
    <x v="2"/>
  </r>
  <r>
    <x v="2"/>
  </r>
  <r>
    <x v="2"/>
  </r>
  <r>
    <x v="0"/>
  </r>
  <r>
    <x v="3"/>
  </r>
  <r>
    <x v="2"/>
  </r>
  <r>
    <x v="4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</r>
  <r>
    <x v="1"/>
    <x v="1"/>
  </r>
  <r>
    <x v="0"/>
    <x v="2"/>
  </r>
  <r>
    <x v="2"/>
    <x v="3"/>
  </r>
  <r>
    <x v="1"/>
    <x v="4"/>
  </r>
  <r>
    <x v="0"/>
    <x v="2"/>
  </r>
  <r>
    <x v="1"/>
    <x v="5"/>
  </r>
  <r>
    <x v="1"/>
    <x v="6"/>
  </r>
  <r>
    <x v="1"/>
    <x v="7"/>
  </r>
  <r>
    <x v="0"/>
    <x v="8"/>
  </r>
  <r>
    <x v="1"/>
    <x v="4"/>
  </r>
  <r>
    <x v="1"/>
    <x v="9"/>
  </r>
  <r>
    <x v="2"/>
    <x v="10"/>
  </r>
  <r>
    <x v="2"/>
    <x v="11"/>
  </r>
  <r>
    <x v="0"/>
    <x v="12"/>
  </r>
  <r>
    <x v="0"/>
    <x v="1"/>
  </r>
  <r>
    <x v="0"/>
    <x v="13"/>
  </r>
  <r>
    <x v="2"/>
    <x v="14"/>
  </r>
  <r>
    <x v="1"/>
    <x v="15"/>
  </r>
  <r>
    <x v="0"/>
    <x v="5"/>
  </r>
  <r>
    <x v="1"/>
    <x v="4"/>
  </r>
  <r>
    <x v="1"/>
    <x v="1"/>
  </r>
  <r>
    <x v="2"/>
    <x v="16"/>
  </r>
  <r>
    <x v="2"/>
    <x v="4"/>
  </r>
  <r>
    <x v="1"/>
    <x v="11"/>
  </r>
  <r>
    <x v="1"/>
    <x v="3"/>
  </r>
  <r>
    <x v="0"/>
    <x v="17"/>
  </r>
  <r>
    <x v="0"/>
    <x v="17"/>
  </r>
  <r>
    <x v="1"/>
    <x v="13"/>
  </r>
  <r>
    <x v="1"/>
    <x v="11"/>
  </r>
  <r>
    <x v="1"/>
    <x v="18"/>
  </r>
  <r>
    <x v="0"/>
    <x v="12"/>
  </r>
  <r>
    <x v="2"/>
    <x v="9"/>
  </r>
  <r>
    <x v="0"/>
    <x v="13"/>
  </r>
  <r>
    <x v="2"/>
    <x v="19"/>
  </r>
  <r>
    <x v="0"/>
    <x v="20"/>
  </r>
  <r>
    <x v="2"/>
    <x v="18"/>
  </r>
  <r>
    <x v="0"/>
    <x v="21"/>
  </r>
  <r>
    <x v="0"/>
    <x v="22"/>
  </r>
  <r>
    <x v="2"/>
    <x v="17"/>
  </r>
  <r>
    <x v="0"/>
    <x v="5"/>
  </r>
  <r>
    <x v="2"/>
    <x v="23"/>
  </r>
  <r>
    <x v="1"/>
    <x v="16"/>
  </r>
  <r>
    <x v="1"/>
    <x v="24"/>
  </r>
  <r>
    <x v="2"/>
    <x v="25"/>
  </r>
  <r>
    <x v="2"/>
    <x v="26"/>
  </r>
  <r>
    <x v="1"/>
    <x v="14"/>
  </r>
  <r>
    <x v="1"/>
    <x v="27"/>
  </r>
  <r>
    <x v="2"/>
    <x v="28"/>
  </r>
  <r>
    <x v="2"/>
    <x v="29"/>
  </r>
  <r>
    <x v="1"/>
    <x v="3"/>
  </r>
  <r>
    <x v="0"/>
    <x v="20"/>
  </r>
  <r>
    <x v="1"/>
    <x v="20"/>
  </r>
  <r>
    <x v="2"/>
    <x v="30"/>
  </r>
  <r>
    <x v="1"/>
    <x v="11"/>
  </r>
  <r>
    <x v="1"/>
    <x v="26"/>
  </r>
  <r>
    <x v="2"/>
    <x v="12"/>
  </r>
  <r>
    <x v="0"/>
    <x v="1"/>
  </r>
  <r>
    <x v="1"/>
    <x v="2"/>
  </r>
  <r>
    <x v="0"/>
    <x v="20"/>
  </r>
  <r>
    <x v="1"/>
    <x v="17"/>
  </r>
  <r>
    <x v="2"/>
    <x v="31"/>
  </r>
  <r>
    <x v="1"/>
    <x v="18"/>
  </r>
  <r>
    <x v="0"/>
    <x v="6"/>
  </r>
  <r>
    <x v="0"/>
    <x v="0"/>
  </r>
  <r>
    <x v="2"/>
    <x v="25"/>
  </r>
  <r>
    <x v="1"/>
    <x v="32"/>
  </r>
  <r>
    <x v="2"/>
    <x v="13"/>
  </r>
  <r>
    <x v="1"/>
    <x v="21"/>
  </r>
  <r>
    <x v="0"/>
    <x v="27"/>
  </r>
  <r>
    <x v="1"/>
    <x v="3"/>
  </r>
  <r>
    <x v="1"/>
    <x v="28"/>
  </r>
  <r>
    <x v="1"/>
    <x v="33"/>
  </r>
  <r>
    <x v="1"/>
    <x v="29"/>
  </r>
  <r>
    <x v="1"/>
    <x v="0"/>
  </r>
  <r>
    <x v="1"/>
    <x v="11"/>
  </r>
  <r>
    <x v="1"/>
    <x v="2"/>
  </r>
  <r>
    <x v="1"/>
    <x v="12"/>
  </r>
  <r>
    <x v="1"/>
    <x v="12"/>
  </r>
  <r>
    <x v="1"/>
    <x v="15"/>
  </r>
  <r>
    <x v="1"/>
    <x v="30"/>
  </r>
  <r>
    <x v="2"/>
    <x v="2"/>
  </r>
  <r>
    <x v="1"/>
    <x v="34"/>
  </r>
  <r>
    <x v="0"/>
    <x v="7"/>
  </r>
  <r>
    <x v="2"/>
    <x v="35"/>
  </r>
  <r>
    <x v="1"/>
    <x v="24"/>
  </r>
  <r>
    <x v="0"/>
    <x v="6"/>
  </r>
  <r>
    <x v="1"/>
    <x v="27"/>
  </r>
  <r>
    <x v="1"/>
    <x v="16"/>
  </r>
  <r>
    <x v="2"/>
    <x v="27"/>
  </r>
  <r>
    <x v="1"/>
    <x v="29"/>
  </r>
  <r>
    <x v="1"/>
    <x v="24"/>
  </r>
  <r>
    <x v="1"/>
    <x v="29"/>
  </r>
  <r>
    <x v="2"/>
    <x v="4"/>
  </r>
  <r>
    <x v="0"/>
    <x v="7"/>
  </r>
  <r>
    <x v="1"/>
    <x v="2"/>
  </r>
  <r>
    <x v="1"/>
    <x v="14"/>
  </r>
  <r>
    <x v="2"/>
    <x v="2"/>
  </r>
  <r>
    <x v="1"/>
    <x v="34"/>
  </r>
  <r>
    <x v="2"/>
    <x v="26"/>
  </r>
  <r>
    <x v="1"/>
    <x v="17"/>
  </r>
  <r>
    <x v="2"/>
    <x v="15"/>
  </r>
  <r>
    <x v="0"/>
    <x v="4"/>
  </r>
  <r>
    <x v="2"/>
    <x v="16"/>
  </r>
  <r>
    <x v="0"/>
    <x v="5"/>
  </r>
  <r>
    <x v="1"/>
    <x v="12"/>
  </r>
  <r>
    <x v="1"/>
    <x v="12"/>
  </r>
  <r>
    <x v="0"/>
    <x v="27"/>
  </r>
  <r>
    <x v="2"/>
    <x v="33"/>
  </r>
  <r>
    <x v="1"/>
    <x v="17"/>
  </r>
  <r>
    <x v="1"/>
    <x v="2"/>
  </r>
  <r>
    <x v="0"/>
    <x v="27"/>
  </r>
  <r>
    <x v="1"/>
    <x v="26"/>
  </r>
  <r>
    <x v="1"/>
    <x v="13"/>
  </r>
  <r>
    <x v="1"/>
    <x v="3"/>
  </r>
  <r>
    <x v="0"/>
    <x v="22"/>
  </r>
  <r>
    <x v="0"/>
    <x v="12"/>
  </r>
  <r>
    <x v="1"/>
    <x v="25"/>
  </r>
  <r>
    <x v="1"/>
    <x v="18"/>
  </r>
  <r>
    <x v="0"/>
    <x v="27"/>
  </r>
  <r>
    <x v="1"/>
    <x v="7"/>
  </r>
  <r>
    <x v="1"/>
    <x v="8"/>
  </r>
  <r>
    <x v="0"/>
    <x v="27"/>
  </r>
  <r>
    <x v="0"/>
    <x v="27"/>
  </r>
  <r>
    <x v="0"/>
    <x v="20"/>
  </r>
  <r>
    <x v="1"/>
    <x v="14"/>
  </r>
  <r>
    <x v="1"/>
    <x v="27"/>
  </r>
  <r>
    <x v="1"/>
    <x v="30"/>
  </r>
  <r>
    <x v="2"/>
    <x v="18"/>
  </r>
  <r>
    <x v="2"/>
    <x v="31"/>
  </r>
  <r>
    <x v="0"/>
    <x v="2"/>
  </r>
  <r>
    <x v="2"/>
    <x v="15"/>
  </r>
  <r>
    <x v="1"/>
    <x v="26"/>
  </r>
  <r>
    <x v="2"/>
    <x v="4"/>
  </r>
  <r>
    <x v="2"/>
    <x v="16"/>
  </r>
  <r>
    <x v="0"/>
    <x v="0"/>
  </r>
  <r>
    <x v="0"/>
    <x v="17"/>
  </r>
  <r>
    <x v="2"/>
    <x v="3"/>
  </r>
  <r>
    <x v="1"/>
    <x v="7"/>
  </r>
  <r>
    <x v="1"/>
    <x v="16"/>
  </r>
  <r>
    <x v="1"/>
    <x v="12"/>
  </r>
  <r>
    <x v="1"/>
    <x v="2"/>
  </r>
  <r>
    <x v="0"/>
    <x v="5"/>
  </r>
  <r>
    <x v="1"/>
    <x v="24"/>
  </r>
  <r>
    <x v="1"/>
    <x v="5"/>
  </r>
  <r>
    <x v="1"/>
    <x v="0"/>
  </r>
  <r>
    <x v="1"/>
    <x v="34"/>
  </r>
  <r>
    <x v="1"/>
    <x v="10"/>
  </r>
  <r>
    <x v="1"/>
    <x v="21"/>
  </r>
  <r>
    <x v="0"/>
    <x v="24"/>
  </r>
  <r>
    <x v="1"/>
    <x v="13"/>
  </r>
  <r>
    <x v="0"/>
    <x v="22"/>
  </r>
  <r>
    <x v="1"/>
    <x v="24"/>
  </r>
  <r>
    <x v="0"/>
    <x v="27"/>
  </r>
  <r>
    <x v="1"/>
    <x v="15"/>
  </r>
  <r>
    <x v="0"/>
    <x v="34"/>
  </r>
  <r>
    <x v="0"/>
    <x v="30"/>
  </r>
  <r>
    <x v="2"/>
    <x v="18"/>
  </r>
  <r>
    <x v="1"/>
    <x v="15"/>
  </r>
  <r>
    <x v="1"/>
    <x v="26"/>
  </r>
  <r>
    <x v="1"/>
    <x v="2"/>
  </r>
  <r>
    <x v="1"/>
    <x v="5"/>
  </r>
  <r>
    <x v="2"/>
    <x v="36"/>
  </r>
  <r>
    <x v="0"/>
    <x v="14"/>
  </r>
  <r>
    <x v="2"/>
    <x v="17"/>
  </r>
  <r>
    <x v="2"/>
    <x v="16"/>
  </r>
  <r>
    <x v="2"/>
    <x v="28"/>
  </r>
  <r>
    <x v="1"/>
    <x v="30"/>
  </r>
  <r>
    <x v="1"/>
    <x v="6"/>
  </r>
  <r>
    <x v="2"/>
    <x v="32"/>
  </r>
  <r>
    <x v="1"/>
    <x v="8"/>
  </r>
  <r>
    <x v="0"/>
    <x v="5"/>
  </r>
  <r>
    <x v="1"/>
    <x v="18"/>
  </r>
  <r>
    <x v="1"/>
    <x v="2"/>
  </r>
  <r>
    <x v="0"/>
    <x v="8"/>
  </r>
  <r>
    <x v="1"/>
    <x v="16"/>
  </r>
  <r>
    <x v="2"/>
    <x v="17"/>
  </r>
  <r>
    <x v="1"/>
    <x v="4"/>
  </r>
  <r>
    <x v="1"/>
    <x v="33"/>
  </r>
  <r>
    <x v="1"/>
    <x v="2"/>
  </r>
  <r>
    <x v="0"/>
    <x v="29"/>
  </r>
  <r>
    <x v="0"/>
    <x v="20"/>
  </r>
  <r>
    <x v="1"/>
    <x v="28"/>
  </r>
  <r>
    <x v="1"/>
    <x v="33"/>
  </r>
  <r>
    <x v="1"/>
    <x v="12"/>
  </r>
  <r>
    <x v="1"/>
    <x v="6"/>
  </r>
  <r>
    <x v="0"/>
    <x v="6"/>
  </r>
  <r>
    <x v="1"/>
    <x v="6"/>
  </r>
  <r>
    <x v="0"/>
    <x v="20"/>
  </r>
  <r>
    <x v="0"/>
    <x v="37"/>
  </r>
  <r>
    <x v="1"/>
    <x v="24"/>
  </r>
  <r>
    <x v="1"/>
    <x v="30"/>
  </r>
  <r>
    <x v="0"/>
    <x v="2"/>
  </r>
  <r>
    <x v="1"/>
    <x v="10"/>
  </r>
  <r>
    <x v="1"/>
    <x v="15"/>
  </r>
  <r>
    <x v="2"/>
    <x v="31"/>
  </r>
  <r>
    <x v="0"/>
    <x v="1"/>
  </r>
  <r>
    <x v="0"/>
    <x v="7"/>
  </r>
  <r>
    <x v="1"/>
    <x v="17"/>
  </r>
  <r>
    <x v="1"/>
    <x v="8"/>
  </r>
  <r>
    <x v="1"/>
    <x v="2"/>
  </r>
  <r>
    <x v="0"/>
    <x v="21"/>
  </r>
  <r>
    <x v="2"/>
    <x v="7"/>
  </r>
  <r>
    <x v="1"/>
    <x v="15"/>
  </r>
  <r>
    <x v="0"/>
    <x v="14"/>
  </r>
  <r>
    <x v="0"/>
    <x v="27"/>
  </r>
  <r>
    <x v="0"/>
    <x v="27"/>
  </r>
  <r>
    <x v="0"/>
    <x v="13"/>
  </r>
  <r>
    <x v="0"/>
    <x v="0"/>
  </r>
  <r>
    <x v="1"/>
    <x v="8"/>
  </r>
  <r>
    <x v="1"/>
    <x v="12"/>
  </r>
  <r>
    <x v="1"/>
    <x v="1"/>
  </r>
  <r>
    <x v="1"/>
    <x v="17"/>
  </r>
  <r>
    <x v="1"/>
    <x v="30"/>
  </r>
  <r>
    <x v="1"/>
    <x v="16"/>
  </r>
  <r>
    <x v="1"/>
    <x v="34"/>
  </r>
  <r>
    <x v="1"/>
    <x v="27"/>
  </r>
  <r>
    <x v="0"/>
    <x v="17"/>
  </r>
  <r>
    <x v="2"/>
    <x v="9"/>
  </r>
  <r>
    <x v="1"/>
    <x v="18"/>
  </r>
  <r>
    <x v="1"/>
    <x v="30"/>
  </r>
  <r>
    <x v="1"/>
    <x v="15"/>
  </r>
  <r>
    <x v="0"/>
    <x v="7"/>
  </r>
  <r>
    <x v="0"/>
    <x v="5"/>
  </r>
  <r>
    <x v="1"/>
    <x v="0"/>
  </r>
  <r>
    <x v="2"/>
    <x v="28"/>
  </r>
  <r>
    <x v="0"/>
    <x v="37"/>
  </r>
  <r>
    <x v="1"/>
    <x v="27"/>
  </r>
  <r>
    <x v="0"/>
    <x v="14"/>
  </r>
  <r>
    <x v="1"/>
    <x v="23"/>
  </r>
  <r>
    <x v="0"/>
    <x v="27"/>
  </r>
  <r>
    <x v="2"/>
    <x v="31"/>
  </r>
  <r>
    <x v="0"/>
    <x v="13"/>
  </r>
  <r>
    <x v="0"/>
    <x v="34"/>
  </r>
  <r>
    <x v="1"/>
    <x v="7"/>
  </r>
  <r>
    <x v="2"/>
    <x v="26"/>
  </r>
  <r>
    <x v="1"/>
    <x v="7"/>
  </r>
  <r>
    <x v="1"/>
    <x v="27"/>
  </r>
  <r>
    <x v="1"/>
    <x v="3"/>
  </r>
  <r>
    <x v="0"/>
    <x v="14"/>
  </r>
  <r>
    <x v="2"/>
    <x v="35"/>
  </r>
  <r>
    <x v="1"/>
    <x v="13"/>
  </r>
  <r>
    <x v="1"/>
    <x v="29"/>
  </r>
  <r>
    <x v="1"/>
    <x v="30"/>
  </r>
  <r>
    <x v="2"/>
    <x v="15"/>
  </r>
  <r>
    <x v="2"/>
    <x v="8"/>
  </r>
  <r>
    <x v="2"/>
    <x v="7"/>
  </r>
  <r>
    <x v="1"/>
    <x v="12"/>
  </r>
  <r>
    <x v="1"/>
    <x v="2"/>
  </r>
  <r>
    <x v="1"/>
    <x v="8"/>
  </r>
  <r>
    <x v="1"/>
    <x v="17"/>
  </r>
  <r>
    <x v="1"/>
    <x v="22"/>
  </r>
  <r>
    <x v="0"/>
    <x v="6"/>
  </r>
  <r>
    <x v="2"/>
    <x v="25"/>
  </r>
  <r>
    <x v="0"/>
    <x v="2"/>
  </r>
  <r>
    <x v="2"/>
    <x v="35"/>
  </r>
  <r>
    <x v="1"/>
    <x v="16"/>
  </r>
  <r>
    <x v="0"/>
    <x v="21"/>
  </r>
  <r>
    <x v="0"/>
    <x v="33"/>
  </r>
  <r>
    <x v="2"/>
    <x v="1"/>
  </r>
  <r>
    <x v="2"/>
    <x v="10"/>
  </r>
  <r>
    <x v="1"/>
    <x v="30"/>
  </r>
  <r>
    <x v="2"/>
    <x v="16"/>
  </r>
  <r>
    <x v="2"/>
    <x v="11"/>
  </r>
  <r>
    <x v="1"/>
    <x v="33"/>
  </r>
  <r>
    <x v="2"/>
    <x v="27"/>
  </r>
  <r>
    <x v="1"/>
    <x v="30"/>
  </r>
  <r>
    <x v="1"/>
    <x v="34"/>
  </r>
  <r>
    <x v="2"/>
    <x v="19"/>
  </r>
  <r>
    <x v="1"/>
    <x v="4"/>
  </r>
  <r>
    <x v="2"/>
    <x v="32"/>
  </r>
  <r>
    <x v="1"/>
    <x v="4"/>
  </r>
  <r>
    <x v="1"/>
    <x v="12"/>
  </r>
  <r>
    <x v="1"/>
    <x v="11"/>
  </r>
  <r>
    <x v="1"/>
    <x v="27"/>
  </r>
  <r>
    <x v="2"/>
    <x v="28"/>
  </r>
  <r>
    <x v="2"/>
    <x v="25"/>
  </r>
  <r>
    <x v="0"/>
    <x v="8"/>
  </r>
  <r>
    <x v="1"/>
    <x v="21"/>
  </r>
  <r>
    <x v="1"/>
    <x v="17"/>
  </r>
  <r>
    <x v="1"/>
    <x v="27"/>
  </r>
  <r>
    <x v="2"/>
    <x v="15"/>
  </r>
  <r>
    <x v="0"/>
    <x v="37"/>
  </r>
  <r>
    <x v="1"/>
    <x v="1"/>
  </r>
  <r>
    <x v="0"/>
    <x v="17"/>
  </r>
  <r>
    <x v="1"/>
    <x v="27"/>
  </r>
  <r>
    <x v="2"/>
    <x v="33"/>
  </r>
  <r>
    <x v="1"/>
    <x v="17"/>
  </r>
  <r>
    <x v="0"/>
    <x v="7"/>
  </r>
  <r>
    <x v="0"/>
    <x v="34"/>
  </r>
  <r>
    <x v="1"/>
    <x v="7"/>
  </r>
  <r>
    <x v="1"/>
    <x v="29"/>
  </r>
  <r>
    <x v="2"/>
    <x v="23"/>
  </r>
  <r>
    <x v="0"/>
    <x v="24"/>
  </r>
  <r>
    <x v="0"/>
    <x v="0"/>
  </r>
  <r>
    <x v="0"/>
    <x v="14"/>
  </r>
  <r>
    <x v="0"/>
    <x v="34"/>
  </r>
  <r>
    <x v="0"/>
    <x v="22"/>
  </r>
  <r>
    <x v="1"/>
    <x v="3"/>
  </r>
  <r>
    <x v="1"/>
    <x v="26"/>
  </r>
  <r>
    <x v="3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0" firstHeaderRow="1" firstDataRow="1" firstDataCol="1"/>
  <pivotFields count="1">
    <pivotField axis="axisRow" dataField="1" showAll="0">
      <items count="7">
        <item x="0"/>
        <item x="1"/>
        <item x="3"/>
        <item x="2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rand Purchas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J8" firstHeaderRow="1" firstDataRow="2" firstDataCol="1"/>
  <pivotFields count="2">
    <pivotField axis="axisRow" showAll="0">
      <items count="5">
        <item x="2"/>
        <item x="0"/>
        <item x="1"/>
        <item h="1" x="3"/>
        <item t="default"/>
      </items>
    </pivotField>
    <pivotField axis="axisCol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Meal Price ($)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zoomScale="115" zoomScaleNormal="115" workbookViewId="0">
      <selection activeCell="D9" sqref="D9:E9"/>
    </sheetView>
  </sheetViews>
  <sheetFormatPr defaultColWidth="10.25" defaultRowHeight="15.75"/>
  <cols>
    <col min="1" max="1" width="15.625" customWidth="1"/>
    <col min="4" max="4" width="12.75" customWidth="1"/>
    <col min="5" max="5" width="23.875" bestFit="1" customWidth="1"/>
    <col min="6" max="9" width="15.75" bestFit="1" customWidth="1"/>
    <col min="10" max="10" width="11.375" bestFit="1" customWidth="1"/>
  </cols>
  <sheetData>
    <row r="1" spans="1:5">
      <c r="A1" s="19" t="s">
        <v>0</v>
      </c>
      <c r="D1" t="s">
        <v>1</v>
      </c>
    </row>
    <row r="2" spans="1:5">
      <c r="A2" t="s">
        <v>2</v>
      </c>
    </row>
    <row r="3" spans="1:5">
      <c r="A3" t="s">
        <v>3</v>
      </c>
      <c r="D3" s="20" t="s">
        <v>4</v>
      </c>
      <c r="E3" t="s">
        <v>5</v>
      </c>
    </row>
    <row r="4" spans="1:5">
      <c r="A4" t="s">
        <v>6</v>
      </c>
      <c r="D4" s="21" t="s">
        <v>2</v>
      </c>
      <c r="E4" s="22">
        <v>19</v>
      </c>
    </row>
    <row r="5" spans="1:5">
      <c r="A5" t="s">
        <v>3</v>
      </c>
      <c r="D5" s="21" t="s">
        <v>3</v>
      </c>
      <c r="E5" s="22">
        <v>8</v>
      </c>
    </row>
    <row r="6" spans="1:5">
      <c r="A6" t="s">
        <v>2</v>
      </c>
      <c r="D6" s="21" t="s">
        <v>7</v>
      </c>
      <c r="E6" s="22">
        <v>5</v>
      </c>
    </row>
    <row r="7" spans="1:5">
      <c r="A7" t="s">
        <v>2</v>
      </c>
      <c r="D7" s="21" t="s">
        <v>6</v>
      </c>
      <c r="E7" s="22">
        <v>13</v>
      </c>
    </row>
    <row r="8" spans="1:5">
      <c r="A8" t="s">
        <v>7</v>
      </c>
      <c r="D8" s="21" t="s">
        <v>8</v>
      </c>
      <c r="E8" s="22">
        <v>5</v>
      </c>
    </row>
    <row r="9" spans="1:5">
      <c r="A9" t="s">
        <v>3</v>
      </c>
      <c r="D9" s="21" t="s">
        <v>9</v>
      </c>
      <c r="E9" s="22"/>
    </row>
    <row r="10" spans="1:5">
      <c r="A10" t="s">
        <v>6</v>
      </c>
      <c r="D10" s="21" t="s">
        <v>10</v>
      </c>
      <c r="E10" s="22">
        <v>50</v>
      </c>
    </row>
    <row r="11" spans="1:5">
      <c r="A11" t="s">
        <v>6</v>
      </c>
    </row>
    <row r="12" spans="1:5">
      <c r="A12" t="s">
        <v>2</v>
      </c>
    </row>
    <row r="13" spans="1:5">
      <c r="A13" t="s">
        <v>7</v>
      </c>
    </row>
    <row r="14" spans="1:5">
      <c r="A14" t="s">
        <v>8</v>
      </c>
    </row>
    <row r="15" spans="1:5">
      <c r="A15" t="s">
        <v>2</v>
      </c>
    </row>
    <row r="16" spans="1:5">
      <c r="A16" t="s">
        <v>3</v>
      </c>
    </row>
    <row r="17" spans="1:1">
      <c r="A17" t="s">
        <v>2</v>
      </c>
    </row>
    <row r="18" spans="1:1">
      <c r="A18" t="s">
        <v>2</v>
      </c>
    </row>
    <row r="19" spans="1:1">
      <c r="A19" t="s">
        <v>8</v>
      </c>
    </row>
    <row r="20" spans="1:1">
      <c r="A20" t="s">
        <v>2</v>
      </c>
    </row>
    <row r="21" spans="1:1">
      <c r="A21" t="s">
        <v>3</v>
      </c>
    </row>
    <row r="22" spans="1:1">
      <c r="A22" t="s">
        <v>2</v>
      </c>
    </row>
    <row r="23" spans="1:1">
      <c r="A23" t="s">
        <v>3</v>
      </c>
    </row>
    <row r="24" spans="1:1">
      <c r="A24" t="s">
        <v>2</v>
      </c>
    </row>
    <row r="25" spans="1:1">
      <c r="A25" t="s">
        <v>8</v>
      </c>
    </row>
    <row r="26" spans="1:1">
      <c r="A26" t="s">
        <v>6</v>
      </c>
    </row>
    <row r="27" spans="1:1">
      <c r="A27" t="s">
        <v>2</v>
      </c>
    </row>
    <row r="28" spans="1:1">
      <c r="A28" t="s">
        <v>2</v>
      </c>
    </row>
    <row r="29" spans="1:1">
      <c r="A29" t="s">
        <v>2</v>
      </c>
    </row>
    <row r="30" spans="1:1">
      <c r="A30" t="s">
        <v>6</v>
      </c>
    </row>
    <row r="31" spans="1:1">
      <c r="A31" t="s">
        <v>2</v>
      </c>
    </row>
    <row r="32" spans="1:1">
      <c r="A32" t="s">
        <v>8</v>
      </c>
    </row>
    <row r="33" spans="1:1">
      <c r="A33" t="s">
        <v>7</v>
      </c>
    </row>
    <row r="34" spans="1:1">
      <c r="A34" t="s">
        <v>6</v>
      </c>
    </row>
    <row r="35" spans="1:1">
      <c r="A35" t="s">
        <v>3</v>
      </c>
    </row>
    <row r="36" spans="1:1">
      <c r="A36" t="s">
        <v>6</v>
      </c>
    </row>
    <row r="37" spans="1:1">
      <c r="A37" t="s">
        <v>2</v>
      </c>
    </row>
    <row r="38" spans="1:1">
      <c r="A38" t="s">
        <v>2</v>
      </c>
    </row>
    <row r="39" spans="1:1">
      <c r="A39" t="s">
        <v>2</v>
      </c>
    </row>
    <row r="40" spans="1:1">
      <c r="A40" t="s">
        <v>6</v>
      </c>
    </row>
    <row r="41" spans="1:1">
      <c r="A41" t="s">
        <v>7</v>
      </c>
    </row>
    <row r="42" spans="1:1">
      <c r="A42" t="s">
        <v>2</v>
      </c>
    </row>
    <row r="43" spans="1:1">
      <c r="A43" t="s">
        <v>3</v>
      </c>
    </row>
    <row r="44" spans="1:1">
      <c r="A44" t="s">
        <v>6</v>
      </c>
    </row>
    <row r="45" spans="1:1">
      <c r="A45" t="s">
        <v>6</v>
      </c>
    </row>
    <row r="46" spans="1:1">
      <c r="A46" t="s">
        <v>6</v>
      </c>
    </row>
    <row r="47" spans="1:1">
      <c r="A47" t="s">
        <v>6</v>
      </c>
    </row>
    <row r="48" spans="1:1">
      <c r="A48" t="s">
        <v>2</v>
      </c>
    </row>
    <row r="49" spans="1:1">
      <c r="A49" t="s">
        <v>7</v>
      </c>
    </row>
    <row r="50" spans="1:1">
      <c r="A50" t="s">
        <v>6</v>
      </c>
    </row>
    <row r="51" spans="1:1">
      <c r="A51" t="s">
        <v>8</v>
      </c>
    </row>
  </sheetData>
  <printOptions horizontalCentered="1"/>
  <pageMargins left="0.75" right="0.75" top="1" bottom="1" header="0.5" footer="4.8899999999999997"/>
  <pageSetup orientation="portrait" horizontalDpi="300" verticalDpi="300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B593-3432-4F5B-BF3B-445B18B295BF}">
  <dimension ref="A1:D19"/>
  <sheetViews>
    <sheetView workbookViewId="0">
      <selection activeCell="D19" sqref="D19"/>
    </sheetView>
  </sheetViews>
  <sheetFormatPr defaultColWidth="10" defaultRowHeight="15.75"/>
  <cols>
    <col min="1" max="1" width="12.625" style="27" customWidth="1"/>
    <col min="2" max="2" width="11" style="27" customWidth="1"/>
    <col min="3" max="3" width="15.375" style="27" customWidth="1"/>
    <col min="4" max="16384" width="10" style="27"/>
  </cols>
  <sheetData>
    <row r="1" spans="1:4" ht="54" customHeight="1">
      <c r="A1" s="26" t="s">
        <v>127</v>
      </c>
      <c r="B1" s="26" t="s">
        <v>128</v>
      </c>
      <c r="C1" s="26" t="s">
        <v>129</v>
      </c>
    </row>
    <row r="2" spans="1:4">
      <c r="A2" s="28">
        <v>5</v>
      </c>
      <c r="B2" s="28">
        <v>1.5</v>
      </c>
      <c r="C2" s="29">
        <v>96</v>
      </c>
    </row>
    <row r="3" spans="1:4">
      <c r="A3" s="28">
        <v>2</v>
      </c>
      <c r="B3" s="28">
        <v>2</v>
      </c>
      <c r="C3" s="29">
        <v>90</v>
      </c>
    </row>
    <row r="4" spans="1:4">
      <c r="A4" s="28">
        <v>4</v>
      </c>
      <c r="B4" s="28">
        <v>1.5</v>
      </c>
      <c r="C4" s="29">
        <v>95</v>
      </c>
    </row>
    <row r="5" spans="1:4">
      <c r="A5" s="28">
        <v>2.5</v>
      </c>
      <c r="B5" s="28">
        <v>2.5</v>
      </c>
      <c r="C5" s="29">
        <v>92</v>
      </c>
    </row>
    <row r="6" spans="1:4">
      <c r="A6" s="28">
        <v>3</v>
      </c>
      <c r="B6" s="28">
        <v>3.3</v>
      </c>
      <c r="C6" s="29">
        <v>95</v>
      </c>
    </row>
    <row r="7" spans="1:4">
      <c r="A7" s="28">
        <v>3.5</v>
      </c>
      <c r="B7" s="28">
        <v>2.2999999999999998</v>
      </c>
      <c r="C7" s="29">
        <v>94</v>
      </c>
    </row>
    <row r="8" spans="1:4">
      <c r="A8" s="28">
        <v>2.5</v>
      </c>
      <c r="B8" s="28">
        <v>4.2</v>
      </c>
      <c r="C8" s="29">
        <v>94</v>
      </c>
    </row>
    <row r="9" spans="1:4">
      <c r="A9" s="28">
        <v>3</v>
      </c>
      <c r="B9" s="28">
        <v>2.5</v>
      </c>
      <c r="C9" s="29">
        <v>94</v>
      </c>
    </row>
    <row r="12" spans="1:4" ht="16.5" thickBot="1"/>
    <row r="13" spans="1:4" ht="63">
      <c r="A13" s="34"/>
      <c r="B13" s="35" t="s">
        <v>127</v>
      </c>
      <c r="C13" s="35" t="s">
        <v>128</v>
      </c>
      <c r="D13" s="35" t="s">
        <v>129</v>
      </c>
    </row>
    <row r="14" spans="1:4" ht="47.25">
      <c r="A14" s="30" t="s">
        <v>127</v>
      </c>
      <c r="B14" s="31">
        <v>1</v>
      </c>
      <c r="C14" s="31"/>
      <c r="D14" s="31"/>
    </row>
    <row r="15" spans="1:4" ht="47.25">
      <c r="A15" s="30" t="s">
        <v>128</v>
      </c>
      <c r="B15" s="31">
        <v>-0.5564006349783932</v>
      </c>
      <c r="C15" s="31">
        <v>1</v>
      </c>
      <c r="D15" s="31"/>
    </row>
    <row r="16" spans="1:4" ht="48" thickBot="1">
      <c r="A16" s="32" t="s">
        <v>129</v>
      </c>
      <c r="B16" s="33">
        <v>0.80780740808873408</v>
      </c>
      <c r="C16" s="33">
        <v>-2.0530288813224329E-2</v>
      </c>
      <c r="D16" s="33">
        <v>1</v>
      </c>
    </row>
    <row r="18" spans="1:2">
      <c r="A18" s="27">
        <f>CORREL(A2:A9,C2:C9)</f>
        <v>0.80780740808873408</v>
      </c>
      <c r="B18" s="27" t="str">
        <f ca="1">_xlfn.FORMULATEXT(A18)</f>
        <v>=CORREL(A2:A9,C2:C9)</v>
      </c>
    </row>
    <row r="19" spans="1:2">
      <c r="A19" s="27">
        <f>CORREL(B2:B9,C2:C9)</f>
        <v>-2.0530288813224329E-2</v>
      </c>
      <c r="B19" s="27" t="str">
        <f ca="1">_xlfn.FORMULATEXT(A19)</f>
        <v>=CORREL(B2:B9,C2:C9)</v>
      </c>
    </row>
  </sheetData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workbookViewId="0">
      <selection activeCell="I26" sqref="I26"/>
    </sheetView>
  </sheetViews>
  <sheetFormatPr defaultColWidth="10.25" defaultRowHeight="15.75"/>
  <sheetData>
    <row r="1" spans="1:10">
      <c r="A1">
        <v>107</v>
      </c>
      <c r="B1">
        <v>73</v>
      </c>
      <c r="C1">
        <v>68</v>
      </c>
      <c r="D1">
        <v>97</v>
      </c>
      <c r="E1">
        <v>76</v>
      </c>
      <c r="F1">
        <v>79</v>
      </c>
      <c r="G1">
        <v>94</v>
      </c>
      <c r="H1">
        <v>59</v>
      </c>
      <c r="I1">
        <v>98</v>
      </c>
      <c r="J1">
        <v>57</v>
      </c>
    </row>
    <row r="2" spans="1:10">
      <c r="A2">
        <v>54</v>
      </c>
      <c r="B2">
        <v>65</v>
      </c>
      <c r="C2">
        <v>71</v>
      </c>
      <c r="D2">
        <v>70</v>
      </c>
      <c r="E2">
        <v>84</v>
      </c>
      <c r="F2">
        <v>88</v>
      </c>
      <c r="G2">
        <v>62</v>
      </c>
      <c r="H2">
        <v>61</v>
      </c>
      <c r="I2">
        <v>79</v>
      </c>
      <c r="J2">
        <v>98</v>
      </c>
    </row>
    <row r="3" spans="1:10">
      <c r="A3">
        <v>66</v>
      </c>
      <c r="B3">
        <v>62</v>
      </c>
      <c r="C3">
        <v>79</v>
      </c>
      <c r="D3">
        <v>86</v>
      </c>
      <c r="E3">
        <v>68</v>
      </c>
      <c r="F3">
        <v>74</v>
      </c>
      <c r="G3">
        <v>61</v>
      </c>
      <c r="H3">
        <v>82</v>
      </c>
      <c r="I3">
        <v>65</v>
      </c>
      <c r="J3">
        <v>98</v>
      </c>
    </row>
    <row r="4" spans="1:10">
      <c r="A4">
        <v>62</v>
      </c>
      <c r="B4">
        <v>116</v>
      </c>
      <c r="C4">
        <v>65</v>
      </c>
      <c r="D4">
        <v>88</v>
      </c>
      <c r="E4">
        <v>64</v>
      </c>
      <c r="F4">
        <v>79</v>
      </c>
      <c r="G4">
        <v>78</v>
      </c>
      <c r="H4">
        <v>79</v>
      </c>
      <c r="I4">
        <v>77</v>
      </c>
      <c r="J4">
        <v>86</v>
      </c>
    </row>
    <row r="5" spans="1:10">
      <c r="A5">
        <v>74</v>
      </c>
      <c r="B5">
        <v>85</v>
      </c>
      <c r="C5">
        <v>73</v>
      </c>
      <c r="D5">
        <v>80</v>
      </c>
      <c r="E5">
        <v>68</v>
      </c>
      <c r="F5">
        <v>78</v>
      </c>
      <c r="G5">
        <v>89</v>
      </c>
      <c r="H5">
        <v>72</v>
      </c>
      <c r="I5">
        <v>58</v>
      </c>
      <c r="J5">
        <v>69</v>
      </c>
    </row>
    <row r="6" spans="1:10">
      <c r="A6">
        <v>92</v>
      </c>
      <c r="B6">
        <v>78</v>
      </c>
      <c r="C6">
        <v>88</v>
      </c>
      <c r="D6">
        <v>77</v>
      </c>
      <c r="E6">
        <v>103</v>
      </c>
      <c r="F6">
        <v>88</v>
      </c>
      <c r="G6">
        <v>63</v>
      </c>
      <c r="H6">
        <v>68</v>
      </c>
      <c r="I6">
        <v>88</v>
      </c>
      <c r="J6">
        <v>81</v>
      </c>
    </row>
    <row r="7" spans="1:10">
      <c r="A7">
        <v>75</v>
      </c>
      <c r="B7">
        <v>90</v>
      </c>
      <c r="C7">
        <v>62</v>
      </c>
      <c r="D7">
        <v>89</v>
      </c>
      <c r="E7">
        <v>71</v>
      </c>
      <c r="F7">
        <v>71</v>
      </c>
      <c r="G7">
        <v>74</v>
      </c>
      <c r="H7">
        <v>70</v>
      </c>
      <c r="I7">
        <v>74</v>
      </c>
      <c r="J7">
        <v>70</v>
      </c>
    </row>
    <row r="8" spans="1:10">
      <c r="A8">
        <v>65</v>
      </c>
      <c r="B8">
        <v>81</v>
      </c>
      <c r="C8">
        <v>75</v>
      </c>
      <c r="D8">
        <v>62</v>
      </c>
      <c r="E8">
        <v>94</v>
      </c>
      <c r="F8">
        <v>71</v>
      </c>
      <c r="G8">
        <v>85</v>
      </c>
      <c r="H8">
        <v>84</v>
      </c>
      <c r="I8">
        <v>83</v>
      </c>
      <c r="J8">
        <v>63</v>
      </c>
    </row>
    <row r="9" spans="1:10">
      <c r="A9">
        <v>81</v>
      </c>
      <c r="B9">
        <v>62</v>
      </c>
      <c r="C9">
        <v>79</v>
      </c>
      <c r="D9">
        <v>83</v>
      </c>
      <c r="E9">
        <v>93</v>
      </c>
      <c r="F9">
        <v>61</v>
      </c>
      <c r="G9">
        <v>65</v>
      </c>
      <c r="H9">
        <v>62</v>
      </c>
      <c r="I9">
        <v>92</v>
      </c>
      <c r="J9">
        <v>65</v>
      </c>
    </row>
    <row r="10" spans="1:10">
      <c r="A10">
        <v>83</v>
      </c>
      <c r="B10">
        <v>70</v>
      </c>
      <c r="C10">
        <v>70</v>
      </c>
      <c r="D10">
        <v>81</v>
      </c>
      <c r="E10">
        <v>77</v>
      </c>
      <c r="F10">
        <v>72</v>
      </c>
      <c r="G10">
        <v>84</v>
      </c>
      <c r="H10">
        <v>67</v>
      </c>
      <c r="I10">
        <v>59</v>
      </c>
      <c r="J10">
        <v>58</v>
      </c>
    </row>
    <row r="11" spans="1:10">
      <c r="A11">
        <v>78</v>
      </c>
      <c r="B11">
        <v>66</v>
      </c>
      <c r="C11">
        <v>66</v>
      </c>
      <c r="D11">
        <v>94</v>
      </c>
      <c r="E11">
        <v>77</v>
      </c>
      <c r="F11">
        <v>63</v>
      </c>
      <c r="G11">
        <v>66</v>
      </c>
      <c r="H11">
        <v>75</v>
      </c>
      <c r="I11">
        <v>68</v>
      </c>
      <c r="J11">
        <v>76</v>
      </c>
    </row>
    <row r="12" spans="1:10">
      <c r="A12">
        <v>90</v>
      </c>
      <c r="B12">
        <v>78</v>
      </c>
      <c r="C12">
        <v>71</v>
      </c>
      <c r="D12">
        <v>101</v>
      </c>
      <c r="E12">
        <v>78</v>
      </c>
      <c r="F12">
        <v>43</v>
      </c>
      <c r="G12">
        <v>59</v>
      </c>
      <c r="H12">
        <v>67</v>
      </c>
      <c r="I12">
        <v>61</v>
      </c>
      <c r="J12">
        <v>71</v>
      </c>
    </row>
    <row r="13" spans="1:10">
      <c r="A13">
        <v>96</v>
      </c>
      <c r="B13">
        <v>75</v>
      </c>
      <c r="C13">
        <v>64</v>
      </c>
      <c r="D13">
        <v>76</v>
      </c>
      <c r="E13">
        <v>72</v>
      </c>
      <c r="F13">
        <v>77</v>
      </c>
      <c r="G13">
        <v>74</v>
      </c>
      <c r="H13">
        <v>65</v>
      </c>
      <c r="I13">
        <v>82</v>
      </c>
      <c r="J13">
        <v>86</v>
      </c>
    </row>
    <row r="14" spans="1:10">
      <c r="A14">
        <v>66</v>
      </c>
      <c r="B14">
        <v>86</v>
      </c>
      <c r="C14">
        <v>96</v>
      </c>
      <c r="D14">
        <v>89</v>
      </c>
      <c r="E14">
        <v>81</v>
      </c>
      <c r="F14">
        <v>71</v>
      </c>
      <c r="G14">
        <v>85</v>
      </c>
      <c r="H14">
        <v>99</v>
      </c>
      <c r="I14">
        <v>59</v>
      </c>
      <c r="J14">
        <v>92</v>
      </c>
    </row>
    <row r="15" spans="1:10">
      <c r="A15">
        <v>68</v>
      </c>
      <c r="B15">
        <v>72</v>
      </c>
      <c r="C15">
        <v>77</v>
      </c>
      <c r="D15">
        <v>60</v>
      </c>
      <c r="E15">
        <v>87</v>
      </c>
      <c r="F15">
        <v>84</v>
      </c>
      <c r="G15">
        <v>75</v>
      </c>
      <c r="H15">
        <v>77</v>
      </c>
      <c r="I15">
        <v>51</v>
      </c>
      <c r="J15">
        <v>45</v>
      </c>
    </row>
    <row r="16" spans="1:10">
      <c r="A16">
        <v>85</v>
      </c>
      <c r="B16">
        <v>67</v>
      </c>
      <c r="C16">
        <v>87</v>
      </c>
      <c r="D16">
        <v>80</v>
      </c>
      <c r="E16">
        <v>84</v>
      </c>
      <c r="F16">
        <v>93</v>
      </c>
      <c r="G16">
        <v>69</v>
      </c>
      <c r="H16">
        <v>76</v>
      </c>
      <c r="I16">
        <v>89</v>
      </c>
      <c r="J16">
        <v>75</v>
      </c>
    </row>
    <row r="17" spans="1:10">
      <c r="A17">
        <v>83</v>
      </c>
      <c r="B17">
        <v>68</v>
      </c>
      <c r="C17">
        <v>72</v>
      </c>
      <c r="D17">
        <v>67</v>
      </c>
      <c r="E17">
        <v>92</v>
      </c>
      <c r="F17">
        <v>89</v>
      </c>
      <c r="G17">
        <v>82</v>
      </c>
      <c r="H17">
        <v>96</v>
      </c>
      <c r="I17">
        <v>77</v>
      </c>
      <c r="J17">
        <v>102</v>
      </c>
    </row>
    <row r="18" spans="1:10">
      <c r="A18">
        <v>74</v>
      </c>
      <c r="B18">
        <v>91</v>
      </c>
      <c r="C18">
        <v>76</v>
      </c>
      <c r="D18">
        <v>83</v>
      </c>
      <c r="E18">
        <v>66</v>
      </c>
      <c r="F18">
        <v>68</v>
      </c>
      <c r="G18">
        <v>61</v>
      </c>
      <c r="H18">
        <v>73</v>
      </c>
      <c r="I18">
        <v>72</v>
      </c>
      <c r="J18">
        <v>76</v>
      </c>
    </row>
    <row r="19" spans="1:10">
      <c r="A19">
        <v>73</v>
      </c>
      <c r="B19">
        <v>77</v>
      </c>
      <c r="C19">
        <v>79</v>
      </c>
      <c r="D19">
        <v>94</v>
      </c>
      <c r="E19">
        <v>63</v>
      </c>
      <c r="F19">
        <v>59</v>
      </c>
      <c r="G19">
        <v>62</v>
      </c>
      <c r="H19">
        <v>71</v>
      </c>
      <c r="I19">
        <v>81</v>
      </c>
      <c r="J19">
        <v>65</v>
      </c>
    </row>
    <row r="20" spans="1:10">
      <c r="A20">
        <v>73</v>
      </c>
      <c r="B20">
        <v>63</v>
      </c>
      <c r="C20">
        <v>63</v>
      </c>
      <c r="D20">
        <v>89</v>
      </c>
      <c r="E20">
        <v>82</v>
      </c>
      <c r="F20">
        <v>64</v>
      </c>
      <c r="G20">
        <v>85</v>
      </c>
      <c r="H20">
        <v>92</v>
      </c>
      <c r="I20">
        <v>64</v>
      </c>
      <c r="J20">
        <v>73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H15"/>
  <sheetViews>
    <sheetView zoomScale="160" zoomScaleNormal="160" workbookViewId="0">
      <selection activeCell="D13" sqref="D13"/>
    </sheetView>
  </sheetViews>
  <sheetFormatPr defaultColWidth="10.25" defaultRowHeight="15.75"/>
  <cols>
    <col min="4" max="4" width="21.5" customWidth="1"/>
    <col min="6" max="6" width="14.25" customWidth="1"/>
  </cols>
  <sheetData>
    <row r="3" spans="2:8">
      <c r="B3" t="s">
        <v>115</v>
      </c>
      <c r="C3">
        <v>2.0499999999999998</v>
      </c>
    </row>
    <row r="4" spans="2:8">
      <c r="B4" t="s">
        <v>116</v>
      </c>
      <c r="C4">
        <v>0.1</v>
      </c>
    </row>
    <row r="5" spans="2:8">
      <c r="D5" t="s">
        <v>117</v>
      </c>
      <c r="G5" t="s">
        <v>118</v>
      </c>
    </row>
    <row r="6" spans="2:8">
      <c r="B6" t="s">
        <v>119</v>
      </c>
      <c r="C6" s="25">
        <v>1.95</v>
      </c>
      <c r="D6" s="24">
        <f>(C6-gasMean)/gasSd</f>
        <v>-0.99999999999999867</v>
      </c>
      <c r="E6" t="str">
        <f ca="1">_xlfn.FORMULATEXT(D6)</f>
        <v>=(C6-gasMean)/gasSd</v>
      </c>
      <c r="G6">
        <f>_xlfn.NORM.S.DIST(D6,TRUE)</f>
        <v>0.15865525393145732</v>
      </c>
      <c r="H6" t="str">
        <f ca="1">_xlfn.FORMULATEXT(G6)</f>
        <v>=NORM.S.DIST(D6,TRUE)</v>
      </c>
    </row>
    <row r="7" spans="2:8">
      <c r="B7" t="s">
        <v>120</v>
      </c>
      <c r="C7" s="25">
        <v>2.15</v>
      </c>
      <c r="D7" s="24">
        <f>(C7-gasMean)/gasSd</f>
        <v>1.0000000000000009</v>
      </c>
      <c r="E7" t="str">
        <f t="shared" ref="E7:E10" ca="1" si="0">_xlfn.FORMULATEXT(D7)</f>
        <v>=(C7-gasMean)/gasSd</v>
      </c>
      <c r="G7">
        <f>_xlfn.NORM.S.DIST(D7,TRUE)</f>
        <v>0.84134474606854326</v>
      </c>
      <c r="H7" t="str">
        <f ca="1">_xlfn.FORMULATEXT(G7)</f>
        <v>=NORM.S.DIST(D7,TRUE)</v>
      </c>
    </row>
    <row r="8" spans="2:8">
      <c r="B8" t="s">
        <v>121</v>
      </c>
      <c r="C8" s="25">
        <v>2.25</v>
      </c>
      <c r="D8" s="24">
        <f>(C8-gasMean)/gasSd</f>
        <v>2.0000000000000018</v>
      </c>
      <c r="E8" t="str">
        <f t="shared" ca="1" si="0"/>
        <v>=(C8-gasMean)/gasSd</v>
      </c>
      <c r="G8">
        <f>_xlfn.NORM.S.DIST(D8,TRUE)</f>
        <v>0.9772498680518209</v>
      </c>
      <c r="H8" t="str">
        <f ca="1">_xlfn.FORMULATEXT(G8)</f>
        <v>=NORM.S.DIST(D8,TRUE)</v>
      </c>
    </row>
    <row r="10" spans="2:8">
      <c r="B10" t="s">
        <v>122</v>
      </c>
      <c r="D10" s="23">
        <f>1-(1/D7^2)</f>
        <v>1.7763568394002505E-15</v>
      </c>
      <c r="E10" t="str">
        <f t="shared" ca="1" si="0"/>
        <v>=1-(1/D7^2)</v>
      </c>
    </row>
    <row r="11" spans="2:8">
      <c r="F11" t="s">
        <v>123</v>
      </c>
      <c r="G11">
        <f>G7-G6</f>
        <v>0.68268949213708596</v>
      </c>
      <c r="H11" t="str">
        <f t="shared" ref="H11:H12" ca="1" si="1">_xlfn.FORMULATEXT(G11)</f>
        <v>=G7-G6</v>
      </c>
    </row>
    <row r="12" spans="2:8">
      <c r="F12" t="s">
        <v>124</v>
      </c>
      <c r="G12">
        <f>G8-G6</f>
        <v>0.81859461412036361</v>
      </c>
      <c r="H12" t="str">
        <f t="shared" ca="1" si="1"/>
        <v>=G8-G6</v>
      </c>
    </row>
    <row r="13" spans="2:8">
      <c r="C13">
        <f>_xlfn.NORM.DIST(C6,gasMean,gasSd,TRUE)</f>
        <v>0.15865525393145732</v>
      </c>
      <c r="D13" t="s">
        <v>125</v>
      </c>
      <c r="F13" t="s">
        <v>126</v>
      </c>
      <c r="G13">
        <f>1-G8</f>
        <v>2.2750131948179098E-2</v>
      </c>
    </row>
    <row r="14" spans="2:8">
      <c r="C14">
        <f>_xlfn.NORM.DIST(C7,gasMean,gasSd,TRUE)</f>
        <v>0.84134474606854326</v>
      </c>
      <c r="D14" t="str">
        <f t="shared" ref="D14:D15" ca="1" si="2">_xlfn.FORMULATEXT(C14)</f>
        <v>=NORM.DIST(C7,gasMean,gasSd,TRUE)</v>
      </c>
    </row>
    <row r="15" spans="2:8">
      <c r="C15">
        <f>_xlfn.NORM.DIST(C8,gasMean,gasSd,TRUE)</f>
        <v>0.9772498680518209</v>
      </c>
      <c r="D15" t="str">
        <f t="shared" ca="1" si="2"/>
        <v>=NORM.DIST(C8,gasMean,gasSd,TRUE)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B33" sqref="B33"/>
    </sheetView>
  </sheetViews>
  <sheetFormatPr defaultRowHeight="15.75"/>
  <cols>
    <col min="1" max="1" width="25.375" style="2" bestFit="1" customWidth="1"/>
    <col min="2" max="2" width="11.25" style="3" customWidth="1"/>
    <col min="3" max="3" width="4.5" style="2" customWidth="1"/>
    <col min="4" max="4" width="16" style="2" customWidth="1"/>
    <col min="5" max="5" width="11.25" style="3" customWidth="1"/>
    <col min="6" max="16384" width="9" style="2"/>
  </cols>
  <sheetData>
    <row r="1" spans="1:5">
      <c r="A1" s="15" t="s">
        <v>11</v>
      </c>
      <c r="B1" s="1" t="s">
        <v>12</v>
      </c>
      <c r="D1" s="15" t="s">
        <v>13</v>
      </c>
      <c r="E1" s="1" t="s">
        <v>12</v>
      </c>
    </row>
    <row r="2" spans="1:5">
      <c r="A2" s="2" t="s">
        <v>14</v>
      </c>
      <c r="B2" s="17">
        <v>346</v>
      </c>
      <c r="D2" s="2" t="s">
        <v>15</v>
      </c>
      <c r="E2" s="17">
        <v>362</v>
      </c>
    </row>
    <row r="3" spans="1:5">
      <c r="A3" s="2" t="s">
        <v>16</v>
      </c>
      <c r="B3" s="3">
        <v>325</v>
      </c>
      <c r="D3" s="2" t="s">
        <v>17</v>
      </c>
      <c r="E3" s="3">
        <v>363</v>
      </c>
    </row>
    <row r="4" spans="1:5">
      <c r="A4" s="2" t="s">
        <v>18</v>
      </c>
      <c r="B4" s="3">
        <v>253</v>
      </c>
      <c r="D4" s="2" t="s">
        <v>19</v>
      </c>
      <c r="E4" s="3">
        <v>485</v>
      </c>
    </row>
    <row r="5" spans="1:5">
      <c r="A5" s="2" t="s">
        <v>20</v>
      </c>
      <c r="B5" s="3">
        <v>304</v>
      </c>
      <c r="D5" s="2" t="s">
        <v>21</v>
      </c>
      <c r="E5" s="3">
        <v>525</v>
      </c>
    </row>
    <row r="6" spans="1:5">
      <c r="A6" s="2" t="s">
        <v>22</v>
      </c>
      <c r="B6" s="3">
        <v>448</v>
      </c>
      <c r="D6" s="2" t="s">
        <v>23</v>
      </c>
      <c r="E6" s="3">
        <v>865</v>
      </c>
    </row>
    <row r="7" spans="1:5">
      <c r="A7" s="2" t="s">
        <v>24</v>
      </c>
      <c r="B7" s="3">
        <v>354</v>
      </c>
      <c r="D7" s="2" t="s">
        <v>25</v>
      </c>
      <c r="E7" s="3">
        <v>631</v>
      </c>
    </row>
    <row r="8" spans="1:5">
      <c r="A8" s="2" t="s">
        <v>26</v>
      </c>
      <c r="B8" s="3">
        <v>169</v>
      </c>
    </row>
    <row r="9" spans="1:5">
      <c r="A9" s="2" t="s">
        <v>27</v>
      </c>
      <c r="B9" s="3">
        <v>273</v>
      </c>
    </row>
    <row r="10" spans="1:5">
      <c r="A10" s="2" t="s">
        <v>28</v>
      </c>
      <c r="B10" s="3">
        <v>110</v>
      </c>
    </row>
    <row r="11" spans="1:5">
      <c r="A11" s="2" t="s">
        <v>29</v>
      </c>
      <c r="B11" s="3">
        <v>136</v>
      </c>
    </row>
    <row r="12" spans="1:5">
      <c r="A12" s="2" t="s">
        <v>30</v>
      </c>
      <c r="B12" s="3">
        <v>250</v>
      </c>
    </row>
    <row r="13" spans="1:5">
      <c r="A13" s="2" t="s">
        <v>31</v>
      </c>
      <c r="B13" s="3">
        <v>104</v>
      </c>
    </row>
    <row r="14" spans="1:5">
      <c r="A14" s="2" t="s">
        <v>32</v>
      </c>
      <c r="B14" s="3">
        <v>249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H28" sqref="H28"/>
    </sheetView>
  </sheetViews>
  <sheetFormatPr defaultRowHeight="15.75"/>
  <cols>
    <col min="1" max="1" width="9" style="2"/>
    <col min="2" max="2" width="17.625" style="2" bestFit="1" customWidth="1"/>
    <col min="3" max="3" width="12.25" style="2" bestFit="1" customWidth="1"/>
    <col min="4" max="16384" width="9" style="2"/>
  </cols>
  <sheetData>
    <row r="1" spans="1:7" s="1" customFormat="1">
      <c r="B1" s="1" t="s">
        <v>33</v>
      </c>
      <c r="C1" s="1" t="s">
        <v>34</v>
      </c>
    </row>
    <row r="2" spans="1:7" ht="20.25">
      <c r="A2" s="3">
        <v>1</v>
      </c>
      <c r="B2" s="3">
        <v>2</v>
      </c>
      <c r="C2" s="3">
        <v>50</v>
      </c>
      <c r="F2" s="18" t="s">
        <v>35</v>
      </c>
      <c r="G2" s="18"/>
    </row>
    <row r="3" spans="1:7" ht="20.25">
      <c r="A3" s="3">
        <v>2</v>
      </c>
      <c r="B3" s="3">
        <v>5</v>
      </c>
      <c r="C3" s="3">
        <v>57</v>
      </c>
      <c r="F3" s="18" t="s">
        <v>36</v>
      </c>
      <c r="G3" s="18"/>
    </row>
    <row r="4" spans="1:7" ht="20.25">
      <c r="A4" s="3">
        <v>3</v>
      </c>
      <c r="B4" s="3">
        <v>1</v>
      </c>
      <c r="C4" s="3">
        <v>41</v>
      </c>
      <c r="F4" s="18" t="s">
        <v>37</v>
      </c>
      <c r="G4" s="18"/>
    </row>
    <row r="5" spans="1:7">
      <c r="A5" s="3">
        <v>4</v>
      </c>
      <c r="B5" s="3">
        <v>3</v>
      </c>
      <c r="C5" s="3">
        <v>54</v>
      </c>
    </row>
    <row r="6" spans="1:7">
      <c r="A6" s="3">
        <v>5</v>
      </c>
      <c r="B6" s="3">
        <v>4</v>
      </c>
      <c r="C6" s="3">
        <v>54</v>
      </c>
    </row>
    <row r="7" spans="1:7">
      <c r="A7" s="3">
        <v>6</v>
      </c>
      <c r="B7" s="3">
        <v>1</v>
      </c>
      <c r="C7" s="3">
        <v>38</v>
      </c>
    </row>
    <row r="8" spans="1:7">
      <c r="A8" s="3">
        <v>7</v>
      </c>
      <c r="B8" s="3">
        <v>5</v>
      </c>
      <c r="C8" s="3">
        <v>63</v>
      </c>
    </row>
    <row r="9" spans="1:7">
      <c r="A9" s="3">
        <v>8</v>
      </c>
      <c r="B9" s="3">
        <v>3</v>
      </c>
      <c r="C9" s="3">
        <v>48</v>
      </c>
    </row>
    <row r="10" spans="1:7">
      <c r="A10" s="3">
        <v>9</v>
      </c>
      <c r="B10" s="3">
        <v>4</v>
      </c>
      <c r="C10" s="3">
        <v>59</v>
      </c>
    </row>
    <row r="11" spans="1:7">
      <c r="A11" s="3">
        <v>10</v>
      </c>
      <c r="B11" s="3">
        <v>2</v>
      </c>
      <c r="C11" s="3">
        <v>46</v>
      </c>
    </row>
    <row r="21" spans="5:8">
      <c r="E21" s="2">
        <f>CORREL(B2:B11,C2:C11)</f>
        <v>0.93049058074117896</v>
      </c>
      <c r="F21" s="2" t="str">
        <f ca="1">_xlfn.FORMULATEXT(E21)</f>
        <v>=CORREL(B2:B11,C2:C11)</v>
      </c>
    </row>
    <row r="22" spans="5:8">
      <c r="E22" s="2">
        <f>COVAR(B2:B11,C2:C11)</f>
        <v>9.9</v>
      </c>
      <c r="F22" s="2" t="str">
        <f ca="1">_xlfn.FORMULATEXT(E22)</f>
        <v>=COVAR(B2:B11,C2:C11)</v>
      </c>
    </row>
    <row r="23" spans="5:8">
      <c r="E23" s="2">
        <f>_xlfn.STDEV.S(B2:B11)</f>
        <v>1.4907119849998598</v>
      </c>
      <c r="F23" s="2" t="str">
        <f ca="1">_xlfn.FORMULATEXT(E23)</f>
        <v>=STDEV.S(B2:B11)</v>
      </c>
    </row>
    <row r="24" spans="5:8">
      <c r="E24" s="2">
        <f>_xlfn.STDEV.S(C2:C11)</f>
        <v>7.9302515022468789</v>
      </c>
      <c r="F24" s="2" t="str">
        <f ca="1">_xlfn.FORMULATEXT(E24)</f>
        <v>=STDEV.S(C2:C11)</v>
      </c>
    </row>
    <row r="25" spans="5:8">
      <c r="E25" s="2">
        <f>_xlfn.COVARIANCE.S(B2:B11,C2:C11)</f>
        <v>11</v>
      </c>
      <c r="F25" s="2" t="str">
        <f ca="1">_xlfn.FORMULATEXT(E25)</f>
        <v>=COVARIANCE.S(B2:B11,C2:C11)</v>
      </c>
    </row>
    <row r="28" spans="5:8">
      <c r="H28" s="2" t="s">
        <v>130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abSelected="1" topLeftCell="B1" workbookViewId="0">
      <selection activeCell="J22" sqref="J22"/>
    </sheetView>
  </sheetViews>
  <sheetFormatPr defaultRowHeight="15.75"/>
  <cols>
    <col min="1" max="1" width="11.125" style="2" customWidth="1"/>
    <col min="2" max="2" width="16" style="2" customWidth="1"/>
    <col min="3" max="3" width="9" style="2"/>
    <col min="4" max="4" width="15.75" style="2" customWidth="1"/>
    <col min="5" max="16384" width="9" style="2"/>
  </cols>
  <sheetData>
    <row r="1" spans="1:6">
      <c r="A1" s="1" t="s">
        <v>38</v>
      </c>
      <c r="B1" s="2" t="s">
        <v>134</v>
      </c>
    </row>
    <row r="2" spans="1:6">
      <c r="A2" s="2">
        <v>820</v>
      </c>
      <c r="B2" s="2">
        <f>(A2-TagMean)/TagSD</f>
        <v>0.32901333119760201</v>
      </c>
    </row>
    <row r="3" spans="1:6">
      <c r="A3" s="2">
        <v>270</v>
      </c>
      <c r="B3" s="2">
        <f>(A3-TagMean)/TagSD</f>
        <v>-0.87736888319360529</v>
      </c>
    </row>
    <row r="4" spans="1:6">
      <c r="A4" s="2">
        <v>450</v>
      </c>
      <c r="B4" s="2">
        <f>(A4-TagMean)/TagSD</f>
        <v>-0.48255288575648292</v>
      </c>
    </row>
    <row r="5" spans="1:6">
      <c r="A5" s="2">
        <v>1010</v>
      </c>
      <c r="B5" s="2">
        <f>(A5-TagMean)/TagSD</f>
        <v>0.74576355071456446</v>
      </c>
    </row>
    <row r="6" spans="1:6">
      <c r="A6" s="2">
        <v>890</v>
      </c>
      <c r="B6" s="2">
        <f>(A6-TagMean)/TagSD</f>
        <v>0.48255288575648292</v>
      </c>
    </row>
    <row r="7" spans="1:6">
      <c r="A7" s="2">
        <v>700</v>
      </c>
      <c r="B7" s="2">
        <f>(A7-TagMean)/TagSD</f>
        <v>6.5802666239520399E-2</v>
      </c>
    </row>
    <row r="8" spans="1:6">
      <c r="A8" s="2">
        <v>1350</v>
      </c>
      <c r="B8" s="2">
        <f>(A8-TagMean)/TagSD</f>
        <v>1.4915271014291289</v>
      </c>
    </row>
    <row r="9" spans="1:6">
      <c r="A9" s="2">
        <v>350</v>
      </c>
      <c r="B9" s="2">
        <f>(A9-TagMean)/TagSD</f>
        <v>-0.70189510655488419</v>
      </c>
    </row>
    <row r="10" spans="1:6">
      <c r="A10" s="2">
        <v>300</v>
      </c>
      <c r="B10" s="2">
        <f>(A10-TagMean)/TagSD</f>
        <v>-0.81156621695408493</v>
      </c>
    </row>
    <row r="11" spans="1:6">
      <c r="A11" s="2">
        <v>1200</v>
      </c>
      <c r="B11" s="2">
        <f>(A11-TagMean)/TagSD</f>
        <v>1.1625137702315269</v>
      </c>
    </row>
    <row r="12" spans="1:6">
      <c r="A12" s="2">
        <v>390</v>
      </c>
      <c r="B12" s="2">
        <f>(A12-TagMean)/TagSD</f>
        <v>-0.61415821823552375</v>
      </c>
    </row>
    <row r="13" spans="1:6">
      <c r="A13" s="2">
        <v>730</v>
      </c>
      <c r="B13" s="2">
        <f>(A13-TagMean)/TagSD</f>
        <v>0.1316053324790408</v>
      </c>
    </row>
    <row r="14" spans="1:6">
      <c r="A14" s="2">
        <v>2040</v>
      </c>
      <c r="B14" s="11">
        <f>(A14-TagMean)/TagSD</f>
        <v>3.004988424938098</v>
      </c>
    </row>
    <row r="15" spans="1:6">
      <c r="A15" s="2">
        <v>230</v>
      </c>
      <c r="B15" s="2">
        <f>(A15-TagMean)/TagSD</f>
        <v>-0.96510577151296584</v>
      </c>
    </row>
    <row r="16" spans="1:6">
      <c r="A16" s="2">
        <v>640</v>
      </c>
      <c r="B16" s="2">
        <f>(A16-TagMean)/TagSD</f>
        <v>-6.5802666239520399E-2</v>
      </c>
      <c r="D16" s="2" t="s">
        <v>131</v>
      </c>
      <c r="E16" s="2">
        <f>AVERAGE(Tax_Penalty)</f>
        <v>670</v>
      </c>
      <c r="F16" s="2" t="str">
        <f ca="1">_xlfn.FORMULATEXT(E16)</f>
        <v>=AVERAGE(Tax_Penalty)</v>
      </c>
    </row>
    <row r="17" spans="1:6">
      <c r="A17" s="2">
        <v>350</v>
      </c>
      <c r="B17" s="2">
        <f>(A17-TagMean)/TagSD</f>
        <v>-0.70189510655488419</v>
      </c>
      <c r="D17" s="2" t="s">
        <v>132</v>
      </c>
      <c r="E17" s="2">
        <f>_xlfn.STDEV.S(Tax_Penalty)</f>
        <v>455.90857809318237</v>
      </c>
      <c r="F17" s="2" t="str">
        <f ca="1">_xlfn.FORMULATEXT(E17)</f>
        <v>=STDEV.S(Tax_Penalty)</v>
      </c>
    </row>
    <row r="18" spans="1:6">
      <c r="A18" s="2">
        <v>420</v>
      </c>
      <c r="B18" s="2">
        <f>(A18-TagMean)/TagSD</f>
        <v>-0.54835555199600328</v>
      </c>
      <c r="D18" s="2" t="s">
        <v>133</v>
      </c>
    </row>
    <row r="19" spans="1:6">
      <c r="A19" s="2">
        <v>270</v>
      </c>
      <c r="B19" s="2">
        <f>(A19-TagMean)/TagSD</f>
        <v>-0.87736888319360529</v>
      </c>
    </row>
    <row r="20" spans="1:6">
      <c r="A20" s="2">
        <v>370</v>
      </c>
      <c r="B20" s="2">
        <f>(A20-TagMean)/TagSD</f>
        <v>-0.65802666239520402</v>
      </c>
    </row>
    <row r="21" spans="1:6">
      <c r="A21" s="2">
        <v>620</v>
      </c>
      <c r="B21" s="2">
        <f>(A21-TagMean)/TagSD</f>
        <v>-0.10967111039920066</v>
      </c>
    </row>
  </sheetData>
  <pageMargins left="0.75" right="0.75" top="1" bottom="1" header="0.5" footer="0.5"/>
  <pageSetup orientation="portrait" horizontalDpi="4294967293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/>
  </sheetViews>
  <sheetFormatPr defaultRowHeight="15.75"/>
  <cols>
    <col min="1" max="1" width="11.375" style="2" bestFit="1" customWidth="1"/>
    <col min="2" max="3" width="8.75" style="3" customWidth="1"/>
    <col min="4" max="8" width="9" style="2"/>
    <col min="9" max="9" width="12.25" style="2" bestFit="1" customWidth="1"/>
    <col min="10" max="16384" width="9" style="2"/>
  </cols>
  <sheetData>
    <row r="1" spans="1:10">
      <c r="A1" s="15" t="s">
        <v>39</v>
      </c>
      <c r="B1" s="1" t="s">
        <v>40</v>
      </c>
      <c r="C1" s="1" t="s">
        <v>41</v>
      </c>
    </row>
    <row r="2" spans="1:10">
      <c r="A2" s="2" t="s">
        <v>42</v>
      </c>
      <c r="B2" s="16">
        <v>9</v>
      </c>
      <c r="C2" s="16">
        <v>-8</v>
      </c>
    </row>
    <row r="3" spans="1:10">
      <c r="A3" s="2" t="s">
        <v>43</v>
      </c>
      <c r="B3" s="16">
        <v>32</v>
      </c>
      <c r="C3" s="16">
        <v>26</v>
      </c>
    </row>
    <row r="4" spans="1:10">
      <c r="A4" s="2" t="s">
        <v>44</v>
      </c>
      <c r="B4" s="16">
        <v>21</v>
      </c>
      <c r="C4" s="16">
        <v>19</v>
      </c>
    </row>
    <row r="5" spans="1:10">
      <c r="A5" s="2" t="s">
        <v>45</v>
      </c>
      <c r="B5" s="16">
        <v>37</v>
      </c>
      <c r="C5" s="16">
        <v>10</v>
      </c>
    </row>
    <row r="6" spans="1:10">
      <c r="A6" s="2" t="s">
        <v>46</v>
      </c>
      <c r="B6" s="16">
        <v>24</v>
      </c>
      <c r="C6" s="16">
        <v>16</v>
      </c>
    </row>
    <row r="7" spans="1:10">
      <c r="A7" s="2" t="s">
        <v>47</v>
      </c>
      <c r="B7" s="16">
        <v>20</v>
      </c>
      <c r="C7" s="16">
        <v>17</v>
      </c>
    </row>
    <row r="8" spans="1:10">
      <c r="A8" s="2" t="s">
        <v>48</v>
      </c>
      <c r="B8" s="16">
        <v>62</v>
      </c>
      <c r="C8" s="16">
        <v>47</v>
      </c>
    </row>
    <row r="9" spans="1:10">
      <c r="A9" s="2" t="s">
        <v>49</v>
      </c>
      <c r="B9" s="16">
        <v>71</v>
      </c>
      <c r="C9" s="16">
        <v>55</v>
      </c>
    </row>
    <row r="10" spans="1:10">
      <c r="A10" s="2" t="s">
        <v>50</v>
      </c>
      <c r="B10" s="16">
        <v>43</v>
      </c>
      <c r="C10" s="16">
        <v>36</v>
      </c>
    </row>
    <row r="11" spans="1:10">
      <c r="A11" s="2" t="s">
        <v>51</v>
      </c>
      <c r="B11" s="16">
        <v>18</v>
      </c>
      <c r="C11" s="16">
        <v>8</v>
      </c>
    </row>
    <row r="12" spans="1:10">
      <c r="A12" s="2" t="s">
        <v>52</v>
      </c>
      <c r="B12" s="16">
        <v>28</v>
      </c>
      <c r="C12" s="16">
        <v>24</v>
      </c>
    </row>
    <row r="13" spans="1:10">
      <c r="A13" s="2" t="s">
        <v>53</v>
      </c>
      <c r="B13" s="16">
        <v>55</v>
      </c>
      <c r="C13" s="16">
        <v>38</v>
      </c>
    </row>
    <row r="14" spans="1:10">
      <c r="G14" s="3"/>
      <c r="I14" s="3"/>
      <c r="J14" s="3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01"/>
  <sheetViews>
    <sheetView workbookViewId="0">
      <selection activeCell="H28" sqref="H28"/>
    </sheetView>
  </sheetViews>
  <sheetFormatPr defaultRowHeight="15.75"/>
  <cols>
    <col min="1" max="1" width="10.25" style="2" bestFit="1" customWidth="1"/>
    <col min="2" max="2" width="13.125" style="2" bestFit="1" customWidth="1"/>
    <col min="3" max="3" width="12.875" style="2" bestFit="1" customWidth="1"/>
    <col min="4" max="4" width="9" style="2"/>
    <col min="5" max="5" width="20.75" style="2" customWidth="1"/>
    <col min="6" max="6" width="15.5" style="2" customWidth="1"/>
    <col min="7" max="9" width="5.5" style="2" customWidth="1"/>
    <col min="10" max="11" width="11" style="2" customWidth="1"/>
    <col min="12" max="43" width="2.875" style="2" customWidth="1"/>
    <col min="44" max="44" width="6.75" style="2" customWidth="1"/>
    <col min="45" max="45" width="11" style="2" bestFit="1" customWidth="1"/>
    <col min="46" max="16384" width="9" style="2"/>
  </cols>
  <sheetData>
    <row r="1" spans="1:45">
      <c r="A1" s="1" t="s">
        <v>54</v>
      </c>
      <c r="B1" s="1" t="s">
        <v>55</v>
      </c>
      <c r="C1" s="1" t="s">
        <v>56</v>
      </c>
    </row>
    <row r="2" spans="1:45">
      <c r="A2" s="3">
        <v>1</v>
      </c>
      <c r="B2" s="3" t="s">
        <v>57</v>
      </c>
      <c r="C2" s="3">
        <v>18</v>
      </c>
    </row>
    <row r="3" spans="1:45">
      <c r="A3" s="3">
        <v>2</v>
      </c>
      <c r="B3" s="3" t="s">
        <v>58</v>
      </c>
      <c r="C3" s="3">
        <v>22</v>
      </c>
      <c r="E3" s="20" t="s">
        <v>59</v>
      </c>
      <c r="F3" s="20" t="s">
        <v>60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>
      <c r="A4" s="3">
        <v>3</v>
      </c>
      <c r="B4" s="3" t="s">
        <v>57</v>
      </c>
      <c r="C4" s="3">
        <v>28</v>
      </c>
      <c r="E4" s="20" t="s">
        <v>4</v>
      </c>
      <c r="F4" t="s">
        <v>61</v>
      </c>
      <c r="G4" t="s">
        <v>62</v>
      </c>
      <c r="H4" t="s">
        <v>63</v>
      </c>
      <c r="I4" t="s">
        <v>64</v>
      </c>
      <c r="J4" t="s">
        <v>10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>
      <c r="A5" s="3">
        <v>4</v>
      </c>
      <c r="B5" s="3" t="s">
        <v>65</v>
      </c>
      <c r="C5" s="3">
        <v>38</v>
      </c>
      <c r="E5" s="21" t="s">
        <v>65</v>
      </c>
      <c r="F5" s="22">
        <v>2</v>
      </c>
      <c r="G5" s="22">
        <v>14</v>
      </c>
      <c r="H5" s="22">
        <v>28</v>
      </c>
      <c r="I5" s="22">
        <v>22</v>
      </c>
      <c r="J5" s="22">
        <v>66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>
      <c r="A6" s="3">
        <v>5</v>
      </c>
      <c r="B6" s="3" t="s">
        <v>58</v>
      </c>
      <c r="C6" s="3">
        <v>33</v>
      </c>
      <c r="E6" s="21" t="s">
        <v>57</v>
      </c>
      <c r="F6" s="22">
        <v>42</v>
      </c>
      <c r="G6" s="22">
        <v>40</v>
      </c>
      <c r="H6" s="22">
        <v>2</v>
      </c>
      <c r="I6" s="22"/>
      <c r="J6" s="22">
        <v>84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>
      <c r="A7" s="3">
        <v>6</v>
      </c>
      <c r="B7" s="3" t="s">
        <v>57</v>
      </c>
      <c r="C7" s="3">
        <v>28</v>
      </c>
      <c r="E7" s="21" t="s">
        <v>58</v>
      </c>
      <c r="F7" s="22">
        <v>34</v>
      </c>
      <c r="G7" s="22">
        <v>64</v>
      </c>
      <c r="H7" s="22">
        <v>46</v>
      </c>
      <c r="I7" s="22">
        <v>6</v>
      </c>
      <c r="J7" s="22">
        <v>150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>
      <c r="A8" s="3">
        <v>7</v>
      </c>
      <c r="B8" s="3" t="s">
        <v>58</v>
      </c>
      <c r="C8" s="3">
        <v>19</v>
      </c>
      <c r="E8" s="21" t="s">
        <v>10</v>
      </c>
      <c r="F8" s="22">
        <v>78</v>
      </c>
      <c r="G8" s="22">
        <v>118</v>
      </c>
      <c r="H8" s="22">
        <v>76</v>
      </c>
      <c r="I8" s="22">
        <v>28</v>
      </c>
      <c r="J8" s="22">
        <v>300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>
      <c r="A9" s="3">
        <v>8</v>
      </c>
      <c r="B9" s="3" t="s">
        <v>58</v>
      </c>
      <c r="C9" s="3">
        <v>11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>
      <c r="A10" s="3">
        <v>9</v>
      </c>
      <c r="B10" s="3" t="s">
        <v>58</v>
      </c>
      <c r="C10" s="3">
        <v>23</v>
      </c>
      <c r="E10"/>
      <c r="F10"/>
      <c r="G10"/>
    </row>
    <row r="11" spans="1:45">
      <c r="A11" s="3">
        <v>10</v>
      </c>
      <c r="B11" s="3" t="s">
        <v>57</v>
      </c>
      <c r="C11" s="3">
        <v>13</v>
      </c>
      <c r="E11"/>
      <c r="F11"/>
      <c r="G11"/>
    </row>
    <row r="12" spans="1:45">
      <c r="A12" s="3">
        <v>11</v>
      </c>
      <c r="B12" s="3" t="s">
        <v>58</v>
      </c>
      <c r="C12" s="3">
        <v>33</v>
      </c>
      <c r="E12"/>
      <c r="F12"/>
      <c r="G12"/>
    </row>
    <row r="13" spans="1:45">
      <c r="A13" s="3">
        <v>12</v>
      </c>
      <c r="B13" s="3" t="s">
        <v>58</v>
      </c>
      <c r="C13" s="3">
        <v>44</v>
      </c>
      <c r="E13"/>
      <c r="F13"/>
      <c r="G13"/>
    </row>
    <row r="14" spans="1:45">
      <c r="A14" s="3">
        <v>13</v>
      </c>
      <c r="B14" s="3" t="s">
        <v>65</v>
      </c>
      <c r="C14" s="3">
        <v>42</v>
      </c>
      <c r="E14"/>
      <c r="F14"/>
      <c r="G14"/>
    </row>
    <row r="15" spans="1:45">
      <c r="A15" s="3">
        <v>14</v>
      </c>
      <c r="B15" s="3" t="s">
        <v>65</v>
      </c>
      <c r="C15" s="3">
        <v>34</v>
      </c>
      <c r="E15"/>
      <c r="F15"/>
      <c r="G15"/>
    </row>
    <row r="16" spans="1:45">
      <c r="A16" s="3">
        <v>15</v>
      </c>
      <c r="B16" s="3" t="s">
        <v>57</v>
      </c>
      <c r="C16" s="3">
        <v>25</v>
      </c>
      <c r="E16"/>
      <c r="F16"/>
      <c r="G16"/>
    </row>
    <row r="17" spans="1:7">
      <c r="A17" s="3">
        <v>16</v>
      </c>
      <c r="B17" s="3" t="s">
        <v>57</v>
      </c>
      <c r="C17" s="3">
        <v>22</v>
      </c>
      <c r="E17"/>
      <c r="F17"/>
      <c r="G17"/>
    </row>
    <row r="18" spans="1:7">
      <c r="A18" s="3">
        <v>17</v>
      </c>
      <c r="B18" s="3" t="s">
        <v>57</v>
      </c>
      <c r="C18" s="3">
        <v>26</v>
      </c>
      <c r="E18"/>
      <c r="F18"/>
      <c r="G18"/>
    </row>
    <row r="19" spans="1:7">
      <c r="A19" s="3">
        <v>18</v>
      </c>
      <c r="B19" s="3" t="s">
        <v>65</v>
      </c>
      <c r="C19" s="3">
        <v>17</v>
      </c>
      <c r="E19"/>
      <c r="F19"/>
      <c r="G19"/>
    </row>
    <row r="20" spans="1:7">
      <c r="A20" s="3">
        <v>19</v>
      </c>
      <c r="B20" s="3" t="s">
        <v>58</v>
      </c>
      <c r="C20" s="3">
        <v>30</v>
      </c>
      <c r="E20"/>
      <c r="F20"/>
      <c r="G20"/>
    </row>
    <row r="21" spans="1:7">
      <c r="A21" s="3">
        <v>20</v>
      </c>
      <c r="B21" s="3" t="s">
        <v>57</v>
      </c>
      <c r="C21" s="3">
        <v>19</v>
      </c>
    </row>
    <row r="22" spans="1:7">
      <c r="A22" s="3">
        <v>21</v>
      </c>
      <c r="B22" s="3" t="s">
        <v>58</v>
      </c>
      <c r="C22" s="3">
        <v>33</v>
      </c>
    </row>
    <row r="23" spans="1:7">
      <c r="A23" s="3">
        <v>22</v>
      </c>
      <c r="B23" s="3" t="s">
        <v>58</v>
      </c>
      <c r="C23" s="3">
        <v>22</v>
      </c>
    </row>
    <row r="24" spans="1:7">
      <c r="A24" s="3">
        <v>23</v>
      </c>
      <c r="B24" s="3" t="s">
        <v>65</v>
      </c>
      <c r="C24" s="3">
        <v>32</v>
      </c>
    </row>
    <row r="25" spans="1:7">
      <c r="A25" s="3">
        <v>24</v>
      </c>
      <c r="B25" s="3" t="s">
        <v>65</v>
      </c>
      <c r="C25" s="3">
        <v>33</v>
      </c>
    </row>
    <row r="26" spans="1:7">
      <c r="A26" s="3">
        <v>25</v>
      </c>
      <c r="B26" s="3" t="s">
        <v>58</v>
      </c>
      <c r="C26" s="3">
        <v>34</v>
      </c>
    </row>
    <row r="27" spans="1:7">
      <c r="A27" s="3">
        <v>26</v>
      </c>
      <c r="B27" s="3" t="s">
        <v>58</v>
      </c>
      <c r="C27" s="3">
        <v>38</v>
      </c>
    </row>
    <row r="28" spans="1:7">
      <c r="A28" s="3">
        <v>27</v>
      </c>
      <c r="B28" s="3" t="s">
        <v>57</v>
      </c>
      <c r="C28" s="3">
        <v>27</v>
      </c>
    </row>
    <row r="29" spans="1:7">
      <c r="A29" s="3">
        <v>28</v>
      </c>
      <c r="B29" s="3" t="s">
        <v>57</v>
      </c>
      <c r="C29" s="3">
        <v>27</v>
      </c>
    </row>
    <row r="30" spans="1:7">
      <c r="A30" s="3">
        <v>29</v>
      </c>
      <c r="B30" s="3" t="s">
        <v>58</v>
      </c>
      <c r="C30" s="3">
        <v>26</v>
      </c>
    </row>
    <row r="31" spans="1:7">
      <c r="A31" s="3">
        <v>30</v>
      </c>
      <c r="B31" s="3" t="s">
        <v>58</v>
      </c>
      <c r="C31" s="3">
        <v>34</v>
      </c>
    </row>
    <row r="32" spans="1:7">
      <c r="A32" s="3">
        <v>31</v>
      </c>
      <c r="B32" s="3" t="s">
        <v>58</v>
      </c>
      <c r="C32" s="3">
        <v>35</v>
      </c>
    </row>
    <row r="33" spans="1:3">
      <c r="A33" s="3">
        <v>32</v>
      </c>
      <c r="B33" s="3" t="s">
        <v>57</v>
      </c>
      <c r="C33" s="3">
        <v>25</v>
      </c>
    </row>
    <row r="34" spans="1:3">
      <c r="A34" s="3">
        <v>33</v>
      </c>
      <c r="B34" s="3" t="s">
        <v>65</v>
      </c>
      <c r="C34" s="3">
        <v>44</v>
      </c>
    </row>
    <row r="35" spans="1:3">
      <c r="A35" s="3">
        <v>34</v>
      </c>
      <c r="B35" s="3" t="s">
        <v>57</v>
      </c>
      <c r="C35" s="3">
        <v>26</v>
      </c>
    </row>
    <row r="36" spans="1:3">
      <c r="A36" s="3">
        <v>35</v>
      </c>
      <c r="B36" s="3" t="s">
        <v>65</v>
      </c>
      <c r="C36" s="3">
        <v>47</v>
      </c>
    </row>
    <row r="37" spans="1:3">
      <c r="A37" s="3">
        <v>36</v>
      </c>
      <c r="B37" s="3" t="s">
        <v>57</v>
      </c>
      <c r="C37" s="3">
        <v>10</v>
      </c>
    </row>
    <row r="38" spans="1:3">
      <c r="A38" s="3">
        <v>37</v>
      </c>
      <c r="B38" s="3" t="s">
        <v>65</v>
      </c>
      <c r="C38" s="3">
        <v>35</v>
      </c>
    </row>
    <row r="39" spans="1:3">
      <c r="A39" s="3">
        <v>38</v>
      </c>
      <c r="B39" s="3" t="s">
        <v>57</v>
      </c>
      <c r="C39" s="3">
        <v>12</v>
      </c>
    </row>
    <row r="40" spans="1:3">
      <c r="A40" s="3">
        <v>39</v>
      </c>
      <c r="B40" s="3" t="s">
        <v>57</v>
      </c>
      <c r="C40" s="3">
        <v>15</v>
      </c>
    </row>
    <row r="41" spans="1:3">
      <c r="A41" s="3">
        <v>40</v>
      </c>
      <c r="B41" s="3" t="s">
        <v>65</v>
      </c>
      <c r="C41" s="3">
        <v>27</v>
      </c>
    </row>
    <row r="42" spans="1:3">
      <c r="A42" s="3">
        <v>41</v>
      </c>
      <c r="B42" s="3" t="s">
        <v>57</v>
      </c>
      <c r="C42" s="3">
        <v>19</v>
      </c>
    </row>
    <row r="43" spans="1:3">
      <c r="A43" s="3">
        <v>42</v>
      </c>
      <c r="B43" s="3" t="s">
        <v>65</v>
      </c>
      <c r="C43" s="3">
        <v>45</v>
      </c>
    </row>
    <row r="44" spans="1:3">
      <c r="A44" s="3">
        <v>43</v>
      </c>
      <c r="B44" s="3" t="s">
        <v>58</v>
      </c>
      <c r="C44" s="3">
        <v>32</v>
      </c>
    </row>
    <row r="45" spans="1:3">
      <c r="A45" s="3">
        <v>44</v>
      </c>
      <c r="B45" s="3" t="s">
        <v>58</v>
      </c>
      <c r="C45" s="3">
        <v>14</v>
      </c>
    </row>
    <row r="46" spans="1:3">
      <c r="A46" s="3">
        <v>45</v>
      </c>
      <c r="B46" s="3" t="s">
        <v>65</v>
      </c>
      <c r="C46" s="3">
        <v>40</v>
      </c>
    </row>
    <row r="47" spans="1:3">
      <c r="A47" s="3">
        <v>46</v>
      </c>
      <c r="B47" s="3" t="s">
        <v>65</v>
      </c>
      <c r="C47" s="3">
        <v>31</v>
      </c>
    </row>
    <row r="48" spans="1:3">
      <c r="A48" s="3">
        <v>47</v>
      </c>
      <c r="B48" s="3" t="s">
        <v>58</v>
      </c>
      <c r="C48" s="3">
        <v>17</v>
      </c>
    </row>
    <row r="49" spans="1:3">
      <c r="A49" s="3">
        <v>48</v>
      </c>
      <c r="B49" s="3" t="s">
        <v>58</v>
      </c>
      <c r="C49" s="3">
        <v>20</v>
      </c>
    </row>
    <row r="50" spans="1:3">
      <c r="A50" s="3">
        <v>49</v>
      </c>
      <c r="B50" s="3" t="s">
        <v>65</v>
      </c>
      <c r="C50" s="3">
        <v>36</v>
      </c>
    </row>
    <row r="51" spans="1:3">
      <c r="A51" s="3">
        <v>50</v>
      </c>
      <c r="B51" s="3" t="s">
        <v>65</v>
      </c>
      <c r="C51" s="3">
        <v>24</v>
      </c>
    </row>
    <row r="52" spans="1:3">
      <c r="A52" s="3">
        <v>51</v>
      </c>
      <c r="B52" s="3" t="s">
        <v>58</v>
      </c>
      <c r="C52" s="3">
        <v>38</v>
      </c>
    </row>
    <row r="53" spans="1:3">
      <c r="A53" s="3">
        <v>52</v>
      </c>
      <c r="B53" s="3" t="s">
        <v>57</v>
      </c>
      <c r="C53" s="3">
        <v>10</v>
      </c>
    </row>
    <row r="54" spans="1:3">
      <c r="A54" s="3">
        <v>53</v>
      </c>
      <c r="B54" s="3" t="s">
        <v>58</v>
      </c>
      <c r="C54" s="3">
        <v>10</v>
      </c>
    </row>
    <row r="55" spans="1:3">
      <c r="A55" s="3">
        <v>54</v>
      </c>
      <c r="B55" s="3" t="s">
        <v>65</v>
      </c>
      <c r="C55" s="3">
        <v>21</v>
      </c>
    </row>
    <row r="56" spans="1:3">
      <c r="A56" s="3">
        <v>55</v>
      </c>
      <c r="B56" s="3" t="s">
        <v>58</v>
      </c>
      <c r="C56" s="3">
        <v>34</v>
      </c>
    </row>
    <row r="57" spans="1:3">
      <c r="A57" s="3">
        <v>56</v>
      </c>
      <c r="B57" s="3" t="s">
        <v>58</v>
      </c>
      <c r="C57" s="3">
        <v>31</v>
      </c>
    </row>
    <row r="58" spans="1:3">
      <c r="A58" s="3">
        <v>57</v>
      </c>
      <c r="B58" s="3" t="s">
        <v>65</v>
      </c>
      <c r="C58" s="3">
        <v>25</v>
      </c>
    </row>
    <row r="59" spans="1:3">
      <c r="A59" s="3">
        <v>58</v>
      </c>
      <c r="B59" s="3" t="s">
        <v>57</v>
      </c>
      <c r="C59" s="3">
        <v>22</v>
      </c>
    </row>
    <row r="60" spans="1:3">
      <c r="A60" s="3">
        <v>59</v>
      </c>
      <c r="B60" s="3" t="s">
        <v>58</v>
      </c>
      <c r="C60" s="3">
        <v>28</v>
      </c>
    </row>
    <row r="61" spans="1:3">
      <c r="A61" s="3">
        <v>60</v>
      </c>
      <c r="B61" s="3" t="s">
        <v>57</v>
      </c>
      <c r="C61" s="3">
        <v>10</v>
      </c>
    </row>
    <row r="62" spans="1:3">
      <c r="A62" s="3">
        <v>61</v>
      </c>
      <c r="B62" s="3" t="s">
        <v>58</v>
      </c>
      <c r="C62" s="3">
        <v>27</v>
      </c>
    </row>
    <row r="63" spans="1:3">
      <c r="A63" s="3">
        <v>62</v>
      </c>
      <c r="B63" s="3" t="s">
        <v>65</v>
      </c>
      <c r="C63" s="3">
        <v>41</v>
      </c>
    </row>
    <row r="64" spans="1:3">
      <c r="A64" s="3">
        <v>63</v>
      </c>
      <c r="B64" s="3" t="s">
        <v>58</v>
      </c>
      <c r="C64" s="3">
        <v>35</v>
      </c>
    </row>
    <row r="65" spans="1:3">
      <c r="A65" s="3">
        <v>64</v>
      </c>
      <c r="B65" s="3" t="s">
        <v>57</v>
      </c>
      <c r="C65" s="3">
        <v>11</v>
      </c>
    </row>
    <row r="66" spans="1:3">
      <c r="A66" s="3">
        <v>65</v>
      </c>
      <c r="B66" s="3" t="s">
        <v>57</v>
      </c>
      <c r="C66" s="3">
        <v>18</v>
      </c>
    </row>
    <row r="67" spans="1:3">
      <c r="A67" s="3">
        <v>66</v>
      </c>
      <c r="B67" s="3" t="s">
        <v>65</v>
      </c>
      <c r="C67" s="3">
        <v>40</v>
      </c>
    </row>
    <row r="68" spans="1:3">
      <c r="A68" s="3">
        <v>67</v>
      </c>
      <c r="B68" s="3" t="s">
        <v>58</v>
      </c>
      <c r="C68" s="3">
        <v>48</v>
      </c>
    </row>
    <row r="69" spans="1:3">
      <c r="A69" s="3">
        <v>68</v>
      </c>
      <c r="B69" s="3" t="s">
        <v>65</v>
      </c>
      <c r="C69" s="3">
        <v>26</v>
      </c>
    </row>
    <row r="70" spans="1:3">
      <c r="A70" s="3">
        <v>69</v>
      </c>
      <c r="B70" s="3" t="s">
        <v>58</v>
      </c>
      <c r="C70" s="3">
        <v>12</v>
      </c>
    </row>
    <row r="71" spans="1:3">
      <c r="A71" s="3">
        <v>70</v>
      </c>
      <c r="B71" s="3" t="s">
        <v>57</v>
      </c>
      <c r="C71" s="3">
        <v>20</v>
      </c>
    </row>
    <row r="72" spans="1:3">
      <c r="A72" s="3">
        <v>71</v>
      </c>
      <c r="B72" s="3" t="s">
        <v>58</v>
      </c>
      <c r="C72" s="3">
        <v>38</v>
      </c>
    </row>
    <row r="73" spans="1:3">
      <c r="A73" s="3">
        <v>72</v>
      </c>
      <c r="B73" s="3" t="s">
        <v>58</v>
      </c>
      <c r="C73" s="3">
        <v>36</v>
      </c>
    </row>
    <row r="74" spans="1:3">
      <c r="A74" s="3">
        <v>73</v>
      </c>
      <c r="B74" s="3" t="s">
        <v>58</v>
      </c>
      <c r="C74" s="3">
        <v>37</v>
      </c>
    </row>
    <row r="75" spans="1:3">
      <c r="A75" s="3">
        <v>74</v>
      </c>
      <c r="B75" s="3" t="s">
        <v>58</v>
      </c>
      <c r="C75" s="3">
        <v>24</v>
      </c>
    </row>
    <row r="76" spans="1:3">
      <c r="A76" s="3">
        <v>75</v>
      </c>
      <c r="B76" s="3" t="s">
        <v>58</v>
      </c>
      <c r="C76" s="3">
        <v>18</v>
      </c>
    </row>
    <row r="77" spans="1:3">
      <c r="A77" s="3">
        <v>76</v>
      </c>
      <c r="B77" s="3" t="s">
        <v>58</v>
      </c>
      <c r="C77" s="3">
        <v>34</v>
      </c>
    </row>
    <row r="78" spans="1:3">
      <c r="A78" s="3">
        <v>77</v>
      </c>
      <c r="B78" s="3" t="s">
        <v>58</v>
      </c>
      <c r="C78" s="3">
        <v>28</v>
      </c>
    </row>
    <row r="79" spans="1:3">
      <c r="A79" s="3">
        <v>78</v>
      </c>
      <c r="B79" s="3" t="s">
        <v>58</v>
      </c>
      <c r="C79" s="3">
        <v>25</v>
      </c>
    </row>
    <row r="80" spans="1:3">
      <c r="A80" s="3">
        <v>79</v>
      </c>
      <c r="B80" s="3" t="s">
        <v>58</v>
      </c>
      <c r="C80" s="3">
        <v>25</v>
      </c>
    </row>
    <row r="81" spans="1:3">
      <c r="A81" s="3">
        <v>80</v>
      </c>
      <c r="B81" s="3" t="s">
        <v>58</v>
      </c>
      <c r="C81" s="3">
        <v>30</v>
      </c>
    </row>
    <row r="82" spans="1:3">
      <c r="A82" s="3">
        <v>81</v>
      </c>
      <c r="B82" s="3" t="s">
        <v>58</v>
      </c>
      <c r="C82" s="3">
        <v>21</v>
      </c>
    </row>
    <row r="83" spans="1:3">
      <c r="A83" s="3">
        <v>82</v>
      </c>
      <c r="B83" s="3" t="s">
        <v>65</v>
      </c>
      <c r="C83" s="3">
        <v>28</v>
      </c>
    </row>
    <row r="84" spans="1:3">
      <c r="A84" s="3">
        <v>83</v>
      </c>
      <c r="B84" s="3" t="s">
        <v>58</v>
      </c>
      <c r="C84" s="3">
        <v>16</v>
      </c>
    </row>
    <row r="85" spans="1:3">
      <c r="A85" s="3">
        <v>84</v>
      </c>
      <c r="B85" s="3" t="s">
        <v>57</v>
      </c>
      <c r="C85" s="3">
        <v>23</v>
      </c>
    </row>
    <row r="86" spans="1:3">
      <c r="A86" s="3">
        <v>85</v>
      </c>
      <c r="B86" s="3" t="s">
        <v>65</v>
      </c>
      <c r="C86" s="3">
        <v>46</v>
      </c>
    </row>
    <row r="87" spans="1:3">
      <c r="A87" s="3">
        <v>86</v>
      </c>
      <c r="B87" s="3" t="s">
        <v>58</v>
      </c>
      <c r="C87" s="3">
        <v>14</v>
      </c>
    </row>
    <row r="88" spans="1:3">
      <c r="A88" s="3">
        <v>87</v>
      </c>
      <c r="B88" s="3" t="s">
        <v>57</v>
      </c>
      <c r="C88" s="3">
        <v>11</v>
      </c>
    </row>
    <row r="89" spans="1:3">
      <c r="A89" s="3">
        <v>88</v>
      </c>
      <c r="B89" s="3" t="s">
        <v>58</v>
      </c>
      <c r="C89" s="3">
        <v>20</v>
      </c>
    </row>
    <row r="90" spans="1:3">
      <c r="A90" s="3">
        <v>89</v>
      </c>
      <c r="B90" s="3" t="s">
        <v>58</v>
      </c>
      <c r="C90" s="3">
        <v>32</v>
      </c>
    </row>
    <row r="91" spans="1:3">
      <c r="A91" s="3">
        <v>90</v>
      </c>
      <c r="B91" s="3" t="s">
        <v>65</v>
      </c>
      <c r="C91" s="3">
        <v>20</v>
      </c>
    </row>
    <row r="92" spans="1:3">
      <c r="A92" s="3">
        <v>91</v>
      </c>
      <c r="B92" s="3" t="s">
        <v>58</v>
      </c>
      <c r="C92" s="3">
        <v>24</v>
      </c>
    </row>
    <row r="93" spans="1:3">
      <c r="A93" s="3">
        <v>92</v>
      </c>
      <c r="B93" s="3" t="s">
        <v>58</v>
      </c>
      <c r="C93" s="3">
        <v>14</v>
      </c>
    </row>
    <row r="94" spans="1:3">
      <c r="A94" s="3">
        <v>93</v>
      </c>
      <c r="B94" s="3" t="s">
        <v>58</v>
      </c>
      <c r="C94" s="3">
        <v>24</v>
      </c>
    </row>
    <row r="95" spans="1:3">
      <c r="A95" s="3">
        <v>94</v>
      </c>
      <c r="B95" s="3" t="s">
        <v>65</v>
      </c>
      <c r="C95" s="3">
        <v>33</v>
      </c>
    </row>
    <row r="96" spans="1:3">
      <c r="A96" s="3">
        <v>95</v>
      </c>
      <c r="B96" s="3" t="s">
        <v>57</v>
      </c>
      <c r="C96" s="3">
        <v>23</v>
      </c>
    </row>
    <row r="97" spans="1:3">
      <c r="A97" s="3">
        <v>96</v>
      </c>
      <c r="B97" s="3" t="s">
        <v>58</v>
      </c>
      <c r="C97" s="3">
        <v>28</v>
      </c>
    </row>
    <row r="98" spans="1:3">
      <c r="A98" s="3">
        <v>97</v>
      </c>
      <c r="B98" s="3" t="s">
        <v>58</v>
      </c>
      <c r="C98" s="3">
        <v>17</v>
      </c>
    </row>
    <row r="99" spans="1:3">
      <c r="A99" s="3">
        <v>98</v>
      </c>
      <c r="B99" s="3" t="s">
        <v>65</v>
      </c>
      <c r="C99" s="3">
        <v>28</v>
      </c>
    </row>
    <row r="100" spans="1:3">
      <c r="A100" s="3">
        <v>99</v>
      </c>
      <c r="B100" s="3" t="s">
        <v>58</v>
      </c>
      <c r="C100" s="3">
        <v>16</v>
      </c>
    </row>
    <row r="101" spans="1:3">
      <c r="A101" s="3">
        <v>100</v>
      </c>
      <c r="B101" s="3" t="s">
        <v>65</v>
      </c>
      <c r="C101" s="3">
        <v>31</v>
      </c>
    </row>
    <row r="102" spans="1:3">
      <c r="A102" s="3">
        <v>101</v>
      </c>
      <c r="B102" s="3" t="s">
        <v>58</v>
      </c>
      <c r="C102" s="3">
        <v>27</v>
      </c>
    </row>
    <row r="103" spans="1:3">
      <c r="A103" s="3">
        <v>102</v>
      </c>
      <c r="B103" s="3" t="s">
        <v>65</v>
      </c>
      <c r="C103" s="3">
        <v>30</v>
      </c>
    </row>
    <row r="104" spans="1:3">
      <c r="A104" s="3">
        <v>103</v>
      </c>
      <c r="B104" s="3" t="s">
        <v>57</v>
      </c>
      <c r="C104" s="3">
        <v>33</v>
      </c>
    </row>
    <row r="105" spans="1:3">
      <c r="A105" s="3">
        <v>104</v>
      </c>
      <c r="B105" s="3" t="s">
        <v>65</v>
      </c>
      <c r="C105" s="3">
        <v>32</v>
      </c>
    </row>
    <row r="106" spans="1:3">
      <c r="A106" s="3">
        <v>105</v>
      </c>
      <c r="B106" s="3" t="s">
        <v>57</v>
      </c>
      <c r="C106" s="3">
        <v>19</v>
      </c>
    </row>
    <row r="107" spans="1:3">
      <c r="A107" s="3">
        <v>106</v>
      </c>
      <c r="B107" s="3" t="s">
        <v>58</v>
      </c>
      <c r="C107" s="3">
        <v>25</v>
      </c>
    </row>
    <row r="108" spans="1:3">
      <c r="A108" s="3">
        <v>107</v>
      </c>
      <c r="B108" s="3" t="s">
        <v>58</v>
      </c>
      <c r="C108" s="3">
        <v>25</v>
      </c>
    </row>
    <row r="109" spans="1:3">
      <c r="A109" s="3">
        <v>108</v>
      </c>
      <c r="B109" s="3" t="s">
        <v>57</v>
      </c>
      <c r="C109" s="3">
        <v>20</v>
      </c>
    </row>
    <row r="110" spans="1:3">
      <c r="A110" s="3">
        <v>109</v>
      </c>
      <c r="B110" s="3" t="s">
        <v>65</v>
      </c>
      <c r="C110" s="3">
        <v>37</v>
      </c>
    </row>
    <row r="111" spans="1:3">
      <c r="A111" s="3">
        <v>110</v>
      </c>
      <c r="B111" s="3" t="s">
        <v>58</v>
      </c>
      <c r="C111" s="3">
        <v>27</v>
      </c>
    </row>
    <row r="112" spans="1:3">
      <c r="A112" s="3">
        <v>111</v>
      </c>
      <c r="B112" s="3" t="s">
        <v>58</v>
      </c>
      <c r="C112" s="3">
        <v>28</v>
      </c>
    </row>
    <row r="113" spans="1:3">
      <c r="A113" s="3">
        <v>112</v>
      </c>
      <c r="B113" s="3" t="s">
        <v>57</v>
      </c>
      <c r="C113" s="3">
        <v>20</v>
      </c>
    </row>
    <row r="114" spans="1:3">
      <c r="A114" s="3">
        <v>113</v>
      </c>
      <c r="B114" s="3" t="s">
        <v>58</v>
      </c>
      <c r="C114" s="3">
        <v>31</v>
      </c>
    </row>
    <row r="115" spans="1:3">
      <c r="A115" s="3">
        <v>114</v>
      </c>
      <c r="B115" s="3" t="s">
        <v>58</v>
      </c>
      <c r="C115" s="3">
        <v>26</v>
      </c>
    </row>
    <row r="116" spans="1:3">
      <c r="A116" s="3">
        <v>115</v>
      </c>
      <c r="B116" s="3" t="s">
        <v>58</v>
      </c>
      <c r="C116" s="3">
        <v>38</v>
      </c>
    </row>
    <row r="117" spans="1:3">
      <c r="A117" s="3">
        <v>116</v>
      </c>
      <c r="B117" s="3" t="s">
        <v>57</v>
      </c>
      <c r="C117" s="3">
        <v>15</v>
      </c>
    </row>
    <row r="118" spans="1:3">
      <c r="A118" s="3">
        <v>117</v>
      </c>
      <c r="B118" s="3" t="s">
        <v>57</v>
      </c>
      <c r="C118" s="3">
        <v>25</v>
      </c>
    </row>
    <row r="119" spans="1:3">
      <c r="A119" s="3">
        <v>118</v>
      </c>
      <c r="B119" s="3" t="s">
        <v>58</v>
      </c>
      <c r="C119" s="3">
        <v>40</v>
      </c>
    </row>
    <row r="120" spans="1:3">
      <c r="A120" s="3">
        <v>119</v>
      </c>
      <c r="B120" s="3" t="s">
        <v>58</v>
      </c>
      <c r="C120" s="3">
        <v>35</v>
      </c>
    </row>
    <row r="121" spans="1:3">
      <c r="A121" s="3">
        <v>120</v>
      </c>
      <c r="B121" s="3" t="s">
        <v>57</v>
      </c>
      <c r="C121" s="3">
        <v>20</v>
      </c>
    </row>
    <row r="122" spans="1:3">
      <c r="A122" s="3">
        <v>121</v>
      </c>
      <c r="B122" s="3" t="s">
        <v>58</v>
      </c>
      <c r="C122" s="3">
        <v>23</v>
      </c>
    </row>
    <row r="123" spans="1:3">
      <c r="A123" s="3">
        <v>122</v>
      </c>
      <c r="B123" s="3" t="s">
        <v>58</v>
      </c>
      <c r="C123" s="3">
        <v>13</v>
      </c>
    </row>
    <row r="124" spans="1:3">
      <c r="A124" s="3">
        <v>123</v>
      </c>
      <c r="B124" s="3" t="s">
        <v>57</v>
      </c>
      <c r="C124" s="3">
        <v>20</v>
      </c>
    </row>
    <row r="125" spans="1:3">
      <c r="A125" s="3">
        <v>124</v>
      </c>
      <c r="B125" s="3" t="s">
        <v>57</v>
      </c>
      <c r="C125" s="3">
        <v>20</v>
      </c>
    </row>
    <row r="126" spans="1:3">
      <c r="A126" s="3">
        <v>125</v>
      </c>
      <c r="B126" s="3" t="s">
        <v>57</v>
      </c>
      <c r="C126" s="3">
        <v>10</v>
      </c>
    </row>
    <row r="127" spans="1:3">
      <c r="A127" s="3">
        <v>126</v>
      </c>
      <c r="B127" s="3" t="s">
        <v>58</v>
      </c>
      <c r="C127" s="3">
        <v>17</v>
      </c>
    </row>
    <row r="128" spans="1:3">
      <c r="A128" s="3">
        <v>127</v>
      </c>
      <c r="B128" s="3" t="s">
        <v>58</v>
      </c>
      <c r="C128" s="3">
        <v>20</v>
      </c>
    </row>
    <row r="129" spans="1:3">
      <c r="A129" s="3">
        <v>128</v>
      </c>
      <c r="B129" s="3" t="s">
        <v>58</v>
      </c>
      <c r="C129" s="3">
        <v>21</v>
      </c>
    </row>
    <row r="130" spans="1:3">
      <c r="A130" s="3">
        <v>129</v>
      </c>
      <c r="B130" s="3" t="s">
        <v>65</v>
      </c>
      <c r="C130" s="3">
        <v>35</v>
      </c>
    </row>
    <row r="131" spans="1:3">
      <c r="A131" s="3">
        <v>130</v>
      </c>
      <c r="B131" s="3" t="s">
        <v>65</v>
      </c>
      <c r="C131" s="3">
        <v>41</v>
      </c>
    </row>
    <row r="132" spans="1:3">
      <c r="A132" s="3">
        <v>131</v>
      </c>
      <c r="B132" s="3" t="s">
        <v>57</v>
      </c>
      <c r="C132" s="3">
        <v>28</v>
      </c>
    </row>
    <row r="133" spans="1:3">
      <c r="A133" s="3">
        <v>132</v>
      </c>
      <c r="B133" s="3" t="s">
        <v>65</v>
      </c>
      <c r="C133" s="3">
        <v>30</v>
      </c>
    </row>
    <row r="134" spans="1:3">
      <c r="A134" s="3">
        <v>133</v>
      </c>
      <c r="B134" s="3" t="s">
        <v>58</v>
      </c>
      <c r="C134" s="3">
        <v>31</v>
      </c>
    </row>
    <row r="135" spans="1:3">
      <c r="A135" s="3">
        <v>134</v>
      </c>
      <c r="B135" s="3" t="s">
        <v>65</v>
      </c>
      <c r="C135" s="3">
        <v>33</v>
      </c>
    </row>
    <row r="136" spans="1:3">
      <c r="A136" s="3">
        <v>135</v>
      </c>
      <c r="B136" s="3" t="s">
        <v>65</v>
      </c>
      <c r="C136" s="3">
        <v>32</v>
      </c>
    </row>
    <row r="137" spans="1:3">
      <c r="A137" s="3">
        <v>136</v>
      </c>
      <c r="B137" s="3" t="s">
        <v>57</v>
      </c>
      <c r="C137" s="3">
        <v>18</v>
      </c>
    </row>
    <row r="138" spans="1:3">
      <c r="A138" s="3">
        <v>137</v>
      </c>
      <c r="B138" s="3" t="s">
        <v>57</v>
      </c>
      <c r="C138" s="3">
        <v>27</v>
      </c>
    </row>
    <row r="139" spans="1:3">
      <c r="A139" s="3">
        <v>138</v>
      </c>
      <c r="B139" s="3" t="s">
        <v>65</v>
      </c>
      <c r="C139" s="3">
        <v>38</v>
      </c>
    </row>
    <row r="140" spans="1:3">
      <c r="A140" s="3">
        <v>139</v>
      </c>
      <c r="B140" s="3" t="s">
        <v>58</v>
      </c>
      <c r="C140" s="3">
        <v>23</v>
      </c>
    </row>
    <row r="141" spans="1:3">
      <c r="A141" s="3">
        <v>140</v>
      </c>
      <c r="B141" s="3" t="s">
        <v>58</v>
      </c>
      <c r="C141" s="3">
        <v>32</v>
      </c>
    </row>
    <row r="142" spans="1:3">
      <c r="A142" s="3">
        <v>141</v>
      </c>
      <c r="B142" s="3" t="s">
        <v>58</v>
      </c>
      <c r="C142" s="3">
        <v>25</v>
      </c>
    </row>
    <row r="143" spans="1:3">
      <c r="A143" s="3">
        <v>142</v>
      </c>
      <c r="B143" s="3" t="s">
        <v>58</v>
      </c>
      <c r="C143" s="3">
        <v>28</v>
      </c>
    </row>
    <row r="144" spans="1:3">
      <c r="A144" s="3">
        <v>143</v>
      </c>
      <c r="B144" s="3" t="s">
        <v>57</v>
      </c>
      <c r="C144" s="3">
        <v>19</v>
      </c>
    </row>
    <row r="145" spans="1:3">
      <c r="A145" s="3">
        <v>144</v>
      </c>
      <c r="B145" s="3" t="s">
        <v>58</v>
      </c>
      <c r="C145" s="3">
        <v>14</v>
      </c>
    </row>
    <row r="146" spans="1:3">
      <c r="A146" s="3">
        <v>145</v>
      </c>
      <c r="B146" s="3" t="s">
        <v>58</v>
      </c>
      <c r="C146" s="3">
        <v>19</v>
      </c>
    </row>
    <row r="147" spans="1:3">
      <c r="A147" s="3">
        <v>146</v>
      </c>
      <c r="B147" s="3" t="s">
        <v>58</v>
      </c>
      <c r="C147" s="3">
        <v>18</v>
      </c>
    </row>
    <row r="148" spans="1:3">
      <c r="A148" s="3">
        <v>147</v>
      </c>
      <c r="B148" s="3" t="s">
        <v>58</v>
      </c>
      <c r="C148" s="3">
        <v>16</v>
      </c>
    </row>
    <row r="149" spans="1:3">
      <c r="A149" s="3">
        <v>148</v>
      </c>
      <c r="B149" s="3" t="s">
        <v>58</v>
      </c>
      <c r="C149" s="3">
        <v>42</v>
      </c>
    </row>
    <row r="150" spans="1:3">
      <c r="A150" s="3">
        <v>149</v>
      </c>
      <c r="B150" s="3" t="s">
        <v>58</v>
      </c>
      <c r="C150" s="3">
        <v>12</v>
      </c>
    </row>
    <row r="151" spans="1:3">
      <c r="A151" s="3">
        <v>150</v>
      </c>
      <c r="B151" s="3" t="s">
        <v>57</v>
      </c>
      <c r="C151" s="3">
        <v>14</v>
      </c>
    </row>
    <row r="152" spans="1:3">
      <c r="A152" s="3">
        <v>151</v>
      </c>
      <c r="B152" s="3" t="s">
        <v>58</v>
      </c>
      <c r="C152" s="3">
        <v>26</v>
      </c>
    </row>
    <row r="153" spans="1:3">
      <c r="A153" s="3">
        <v>152</v>
      </c>
      <c r="B153" s="3" t="s">
        <v>57</v>
      </c>
      <c r="C153" s="3">
        <v>15</v>
      </c>
    </row>
    <row r="154" spans="1:3">
      <c r="A154" s="3">
        <v>153</v>
      </c>
      <c r="B154" s="3" t="s">
        <v>58</v>
      </c>
      <c r="C154" s="3">
        <v>14</v>
      </c>
    </row>
    <row r="155" spans="1:3">
      <c r="A155" s="3">
        <v>154</v>
      </c>
      <c r="B155" s="3" t="s">
        <v>57</v>
      </c>
      <c r="C155" s="3">
        <v>20</v>
      </c>
    </row>
    <row r="156" spans="1:3">
      <c r="A156" s="3">
        <v>155</v>
      </c>
      <c r="B156" s="3" t="s">
        <v>58</v>
      </c>
      <c r="C156" s="3">
        <v>30</v>
      </c>
    </row>
    <row r="157" spans="1:3">
      <c r="A157" s="3">
        <v>156</v>
      </c>
      <c r="B157" s="3" t="s">
        <v>57</v>
      </c>
      <c r="C157" s="3">
        <v>16</v>
      </c>
    </row>
    <row r="158" spans="1:3">
      <c r="A158" s="3">
        <v>157</v>
      </c>
      <c r="B158" s="3" t="s">
        <v>57</v>
      </c>
      <c r="C158" s="3">
        <v>21</v>
      </c>
    </row>
    <row r="159" spans="1:3">
      <c r="A159" s="3">
        <v>158</v>
      </c>
      <c r="B159" s="3" t="s">
        <v>65</v>
      </c>
      <c r="C159" s="3">
        <v>35</v>
      </c>
    </row>
    <row r="160" spans="1:3">
      <c r="A160" s="3">
        <v>159</v>
      </c>
      <c r="B160" s="3" t="s">
        <v>58</v>
      </c>
      <c r="C160" s="3">
        <v>30</v>
      </c>
    </row>
    <row r="161" spans="1:3">
      <c r="A161" s="3">
        <v>160</v>
      </c>
      <c r="B161" s="3" t="s">
        <v>58</v>
      </c>
      <c r="C161" s="3">
        <v>31</v>
      </c>
    </row>
    <row r="162" spans="1:3">
      <c r="A162" s="3">
        <v>161</v>
      </c>
      <c r="B162" s="3" t="s">
        <v>58</v>
      </c>
      <c r="C162" s="3">
        <v>28</v>
      </c>
    </row>
    <row r="163" spans="1:3">
      <c r="A163" s="3">
        <v>162</v>
      </c>
      <c r="B163" s="3" t="s">
        <v>58</v>
      </c>
      <c r="C163" s="3">
        <v>19</v>
      </c>
    </row>
    <row r="164" spans="1:3">
      <c r="A164" s="3">
        <v>163</v>
      </c>
      <c r="B164" s="3" t="s">
        <v>65</v>
      </c>
      <c r="C164" s="3">
        <v>43</v>
      </c>
    </row>
    <row r="165" spans="1:3">
      <c r="A165" s="3">
        <v>164</v>
      </c>
      <c r="B165" s="3" t="s">
        <v>57</v>
      </c>
      <c r="C165" s="3">
        <v>17</v>
      </c>
    </row>
    <row r="166" spans="1:3">
      <c r="A166" s="3">
        <v>165</v>
      </c>
      <c r="B166" s="3" t="s">
        <v>65</v>
      </c>
      <c r="C166" s="3">
        <v>27</v>
      </c>
    </row>
    <row r="167" spans="1:3">
      <c r="A167" s="3">
        <v>166</v>
      </c>
      <c r="B167" s="3" t="s">
        <v>65</v>
      </c>
      <c r="C167" s="3">
        <v>32</v>
      </c>
    </row>
    <row r="168" spans="1:3">
      <c r="A168" s="3">
        <v>167</v>
      </c>
      <c r="B168" s="3" t="s">
        <v>65</v>
      </c>
      <c r="C168" s="3">
        <v>36</v>
      </c>
    </row>
    <row r="169" spans="1:3">
      <c r="A169" s="3">
        <v>168</v>
      </c>
      <c r="B169" s="3" t="s">
        <v>58</v>
      </c>
      <c r="C169" s="3">
        <v>21</v>
      </c>
    </row>
    <row r="170" spans="1:3">
      <c r="A170" s="3">
        <v>169</v>
      </c>
      <c r="B170" s="3" t="s">
        <v>58</v>
      </c>
      <c r="C170" s="3">
        <v>11</v>
      </c>
    </row>
    <row r="171" spans="1:3">
      <c r="A171" s="3">
        <v>170</v>
      </c>
      <c r="B171" s="3" t="s">
        <v>65</v>
      </c>
      <c r="C171" s="3">
        <v>48</v>
      </c>
    </row>
    <row r="172" spans="1:3">
      <c r="A172" s="3">
        <v>171</v>
      </c>
      <c r="B172" s="3" t="s">
        <v>58</v>
      </c>
      <c r="C172" s="3">
        <v>13</v>
      </c>
    </row>
    <row r="173" spans="1:3">
      <c r="A173" s="3">
        <v>172</v>
      </c>
      <c r="B173" s="3" t="s">
        <v>57</v>
      </c>
      <c r="C173" s="3">
        <v>19</v>
      </c>
    </row>
    <row r="174" spans="1:3">
      <c r="A174" s="3">
        <v>173</v>
      </c>
      <c r="B174" s="3" t="s">
        <v>58</v>
      </c>
      <c r="C174" s="3">
        <v>35</v>
      </c>
    </row>
    <row r="175" spans="1:3">
      <c r="A175" s="3">
        <v>174</v>
      </c>
      <c r="B175" s="3" t="s">
        <v>58</v>
      </c>
      <c r="C175" s="3">
        <v>28</v>
      </c>
    </row>
    <row r="176" spans="1:3">
      <c r="A176" s="3">
        <v>175</v>
      </c>
      <c r="B176" s="3" t="s">
        <v>57</v>
      </c>
      <c r="C176" s="3">
        <v>13</v>
      </c>
    </row>
    <row r="177" spans="1:3">
      <c r="A177" s="3">
        <v>176</v>
      </c>
      <c r="B177" s="3" t="s">
        <v>58</v>
      </c>
      <c r="C177" s="3">
        <v>32</v>
      </c>
    </row>
    <row r="178" spans="1:3">
      <c r="A178" s="3">
        <v>177</v>
      </c>
      <c r="B178" s="3" t="s">
        <v>65</v>
      </c>
      <c r="C178" s="3">
        <v>27</v>
      </c>
    </row>
    <row r="179" spans="1:3">
      <c r="A179" s="3">
        <v>178</v>
      </c>
      <c r="B179" s="3" t="s">
        <v>58</v>
      </c>
      <c r="C179" s="3">
        <v>33</v>
      </c>
    </row>
    <row r="180" spans="1:3">
      <c r="A180" s="3">
        <v>179</v>
      </c>
      <c r="B180" s="3" t="s">
        <v>58</v>
      </c>
      <c r="C180" s="3">
        <v>37</v>
      </c>
    </row>
    <row r="181" spans="1:3">
      <c r="A181" s="3">
        <v>180</v>
      </c>
      <c r="B181" s="3" t="s">
        <v>58</v>
      </c>
      <c r="C181" s="3">
        <v>28</v>
      </c>
    </row>
    <row r="182" spans="1:3">
      <c r="A182" s="3">
        <v>181</v>
      </c>
      <c r="B182" s="3" t="s">
        <v>57</v>
      </c>
      <c r="C182" s="3">
        <v>24</v>
      </c>
    </row>
    <row r="183" spans="1:3">
      <c r="A183" s="3">
        <v>182</v>
      </c>
      <c r="B183" s="3" t="s">
        <v>57</v>
      </c>
      <c r="C183" s="3">
        <v>10</v>
      </c>
    </row>
    <row r="184" spans="1:3">
      <c r="A184" s="3">
        <v>183</v>
      </c>
      <c r="B184" s="3" t="s">
        <v>58</v>
      </c>
      <c r="C184" s="3">
        <v>36</v>
      </c>
    </row>
    <row r="185" spans="1:3">
      <c r="A185" s="3">
        <v>184</v>
      </c>
      <c r="B185" s="3" t="s">
        <v>58</v>
      </c>
      <c r="C185" s="3">
        <v>37</v>
      </c>
    </row>
    <row r="186" spans="1:3">
      <c r="A186" s="3">
        <v>185</v>
      </c>
      <c r="B186" s="3" t="s">
        <v>58</v>
      </c>
      <c r="C186" s="3">
        <v>25</v>
      </c>
    </row>
    <row r="187" spans="1:3">
      <c r="A187" s="3">
        <v>186</v>
      </c>
      <c r="B187" s="3" t="s">
        <v>58</v>
      </c>
      <c r="C187" s="3">
        <v>11</v>
      </c>
    </row>
    <row r="188" spans="1:3">
      <c r="A188" s="3">
        <v>187</v>
      </c>
      <c r="B188" s="3" t="s">
        <v>57</v>
      </c>
      <c r="C188" s="3">
        <v>11</v>
      </c>
    </row>
    <row r="189" spans="1:3">
      <c r="A189" s="3">
        <v>188</v>
      </c>
      <c r="B189" s="3" t="s">
        <v>58</v>
      </c>
      <c r="C189" s="3">
        <v>11</v>
      </c>
    </row>
    <row r="190" spans="1:3">
      <c r="A190" s="3">
        <v>189</v>
      </c>
      <c r="B190" s="3" t="s">
        <v>57</v>
      </c>
      <c r="C190" s="3">
        <v>10</v>
      </c>
    </row>
    <row r="191" spans="1:3">
      <c r="A191" s="3">
        <v>190</v>
      </c>
      <c r="B191" s="3" t="s">
        <v>57</v>
      </c>
      <c r="C191" s="3">
        <v>29</v>
      </c>
    </row>
    <row r="192" spans="1:3">
      <c r="A192" s="3">
        <v>191</v>
      </c>
      <c r="B192" s="3" t="s">
        <v>58</v>
      </c>
      <c r="C192" s="3">
        <v>14</v>
      </c>
    </row>
    <row r="193" spans="1:3">
      <c r="A193" s="3">
        <v>192</v>
      </c>
      <c r="B193" s="3" t="s">
        <v>58</v>
      </c>
      <c r="C193" s="3">
        <v>21</v>
      </c>
    </row>
    <row r="194" spans="1:3">
      <c r="A194" s="3">
        <v>193</v>
      </c>
      <c r="B194" s="3" t="s">
        <v>57</v>
      </c>
      <c r="C194" s="3">
        <v>28</v>
      </c>
    </row>
    <row r="195" spans="1:3">
      <c r="A195" s="3">
        <v>194</v>
      </c>
      <c r="B195" s="3" t="s">
        <v>58</v>
      </c>
      <c r="C195" s="3">
        <v>42</v>
      </c>
    </row>
    <row r="196" spans="1:3">
      <c r="A196" s="3">
        <v>195</v>
      </c>
      <c r="B196" s="3" t="s">
        <v>58</v>
      </c>
      <c r="C196" s="3">
        <v>30</v>
      </c>
    </row>
    <row r="197" spans="1:3">
      <c r="A197" s="3">
        <v>196</v>
      </c>
      <c r="B197" s="3" t="s">
        <v>65</v>
      </c>
      <c r="C197" s="3">
        <v>41</v>
      </c>
    </row>
    <row r="198" spans="1:3">
      <c r="A198" s="3">
        <v>197</v>
      </c>
      <c r="B198" s="3" t="s">
        <v>57</v>
      </c>
      <c r="C198" s="3">
        <v>22</v>
      </c>
    </row>
    <row r="199" spans="1:3">
      <c r="A199" s="3">
        <v>198</v>
      </c>
      <c r="B199" s="3" t="s">
        <v>57</v>
      </c>
      <c r="C199" s="3">
        <v>23</v>
      </c>
    </row>
    <row r="200" spans="1:3">
      <c r="A200" s="3">
        <v>199</v>
      </c>
      <c r="B200" s="3" t="s">
        <v>58</v>
      </c>
      <c r="C200" s="3">
        <v>27</v>
      </c>
    </row>
    <row r="201" spans="1:3">
      <c r="A201" s="3">
        <v>200</v>
      </c>
      <c r="B201" s="3" t="s">
        <v>58</v>
      </c>
      <c r="C201" s="3">
        <v>13</v>
      </c>
    </row>
    <row r="202" spans="1:3">
      <c r="A202" s="3">
        <v>201</v>
      </c>
      <c r="B202" s="3" t="s">
        <v>58</v>
      </c>
      <c r="C202" s="3">
        <v>28</v>
      </c>
    </row>
    <row r="203" spans="1:3">
      <c r="A203" s="3">
        <v>202</v>
      </c>
      <c r="B203" s="3" t="s">
        <v>57</v>
      </c>
      <c r="C203" s="3">
        <v>12</v>
      </c>
    </row>
    <row r="204" spans="1:3">
      <c r="A204" s="3">
        <v>203</v>
      </c>
      <c r="B204" s="3" t="s">
        <v>65</v>
      </c>
      <c r="C204" s="3">
        <v>23</v>
      </c>
    </row>
    <row r="205" spans="1:3">
      <c r="A205" s="3">
        <v>204</v>
      </c>
      <c r="B205" s="3" t="s">
        <v>58</v>
      </c>
      <c r="C205" s="3">
        <v>30</v>
      </c>
    </row>
    <row r="206" spans="1:3">
      <c r="A206" s="3">
        <v>205</v>
      </c>
      <c r="B206" s="3" t="s">
        <v>57</v>
      </c>
      <c r="C206" s="3">
        <v>17</v>
      </c>
    </row>
    <row r="207" spans="1:3">
      <c r="A207" s="3">
        <v>206</v>
      </c>
      <c r="B207" s="3" t="s">
        <v>57</v>
      </c>
      <c r="C207" s="3">
        <v>20</v>
      </c>
    </row>
    <row r="208" spans="1:3">
      <c r="A208" s="3">
        <v>207</v>
      </c>
      <c r="B208" s="3" t="s">
        <v>57</v>
      </c>
      <c r="C208" s="3">
        <v>20</v>
      </c>
    </row>
    <row r="209" spans="1:3">
      <c r="A209" s="3">
        <v>208</v>
      </c>
      <c r="B209" s="3" t="s">
        <v>57</v>
      </c>
      <c r="C209" s="3">
        <v>26</v>
      </c>
    </row>
    <row r="210" spans="1:3">
      <c r="A210" s="3">
        <v>209</v>
      </c>
      <c r="B210" s="3" t="s">
        <v>57</v>
      </c>
      <c r="C210" s="3">
        <v>18</v>
      </c>
    </row>
    <row r="211" spans="1:3">
      <c r="A211" s="3">
        <v>210</v>
      </c>
      <c r="B211" s="3" t="s">
        <v>58</v>
      </c>
      <c r="C211" s="3">
        <v>13</v>
      </c>
    </row>
    <row r="212" spans="1:3">
      <c r="A212" s="3">
        <v>211</v>
      </c>
      <c r="B212" s="3" t="s">
        <v>58</v>
      </c>
      <c r="C212" s="3">
        <v>25</v>
      </c>
    </row>
    <row r="213" spans="1:3">
      <c r="A213" s="3">
        <v>212</v>
      </c>
      <c r="B213" s="3" t="s">
        <v>58</v>
      </c>
      <c r="C213" s="3">
        <v>22</v>
      </c>
    </row>
    <row r="214" spans="1:3">
      <c r="A214" s="3">
        <v>213</v>
      </c>
      <c r="B214" s="3" t="s">
        <v>58</v>
      </c>
      <c r="C214" s="3">
        <v>27</v>
      </c>
    </row>
    <row r="215" spans="1:3">
      <c r="A215" s="3">
        <v>214</v>
      </c>
      <c r="B215" s="3" t="s">
        <v>58</v>
      </c>
      <c r="C215" s="3">
        <v>21</v>
      </c>
    </row>
    <row r="216" spans="1:3">
      <c r="A216" s="3">
        <v>215</v>
      </c>
      <c r="B216" s="3" t="s">
        <v>58</v>
      </c>
      <c r="C216" s="3">
        <v>32</v>
      </c>
    </row>
    <row r="217" spans="1:3">
      <c r="A217" s="3">
        <v>216</v>
      </c>
      <c r="B217" s="3" t="s">
        <v>58</v>
      </c>
      <c r="C217" s="3">
        <v>16</v>
      </c>
    </row>
    <row r="218" spans="1:3">
      <c r="A218" s="3">
        <v>217</v>
      </c>
      <c r="B218" s="3" t="s">
        <v>58</v>
      </c>
      <c r="C218" s="3">
        <v>20</v>
      </c>
    </row>
    <row r="219" spans="1:3">
      <c r="A219" s="3">
        <v>218</v>
      </c>
      <c r="B219" s="3" t="s">
        <v>57</v>
      </c>
      <c r="C219" s="3">
        <v>27</v>
      </c>
    </row>
    <row r="220" spans="1:3">
      <c r="A220" s="3">
        <v>219</v>
      </c>
      <c r="B220" s="3" t="s">
        <v>65</v>
      </c>
      <c r="C220" s="3">
        <v>44</v>
      </c>
    </row>
    <row r="221" spans="1:3">
      <c r="A221" s="3">
        <v>220</v>
      </c>
      <c r="B221" s="3" t="s">
        <v>58</v>
      </c>
      <c r="C221" s="3">
        <v>35</v>
      </c>
    </row>
    <row r="222" spans="1:3">
      <c r="A222" s="3">
        <v>221</v>
      </c>
      <c r="B222" s="3" t="s">
        <v>58</v>
      </c>
      <c r="C222" s="3">
        <v>21</v>
      </c>
    </row>
    <row r="223" spans="1:3">
      <c r="A223" s="3">
        <v>222</v>
      </c>
      <c r="B223" s="3" t="s">
        <v>58</v>
      </c>
      <c r="C223" s="3">
        <v>30</v>
      </c>
    </row>
    <row r="224" spans="1:3">
      <c r="A224" s="3">
        <v>223</v>
      </c>
      <c r="B224" s="3" t="s">
        <v>57</v>
      </c>
      <c r="C224" s="3">
        <v>23</v>
      </c>
    </row>
    <row r="225" spans="1:3">
      <c r="A225" s="3">
        <v>224</v>
      </c>
      <c r="B225" s="3" t="s">
        <v>57</v>
      </c>
      <c r="C225" s="3">
        <v>19</v>
      </c>
    </row>
    <row r="226" spans="1:3">
      <c r="A226" s="3">
        <v>225</v>
      </c>
      <c r="B226" s="3" t="s">
        <v>58</v>
      </c>
      <c r="C226" s="3">
        <v>18</v>
      </c>
    </row>
    <row r="227" spans="1:3">
      <c r="A227" s="3">
        <v>226</v>
      </c>
      <c r="B227" s="3" t="s">
        <v>65</v>
      </c>
      <c r="C227" s="3">
        <v>36</v>
      </c>
    </row>
    <row r="228" spans="1:3">
      <c r="A228" s="3">
        <v>227</v>
      </c>
      <c r="B228" s="3" t="s">
        <v>57</v>
      </c>
      <c r="C228" s="3">
        <v>29</v>
      </c>
    </row>
    <row r="229" spans="1:3">
      <c r="A229" s="3">
        <v>228</v>
      </c>
      <c r="B229" s="3" t="s">
        <v>58</v>
      </c>
      <c r="C229" s="3">
        <v>20</v>
      </c>
    </row>
    <row r="230" spans="1:3">
      <c r="A230" s="3">
        <v>229</v>
      </c>
      <c r="B230" s="3" t="s">
        <v>57</v>
      </c>
      <c r="C230" s="3">
        <v>17</v>
      </c>
    </row>
    <row r="231" spans="1:3">
      <c r="A231" s="3">
        <v>230</v>
      </c>
      <c r="B231" s="3" t="s">
        <v>58</v>
      </c>
      <c r="C231" s="3">
        <v>45</v>
      </c>
    </row>
    <row r="232" spans="1:3">
      <c r="A232" s="3">
        <v>231</v>
      </c>
      <c r="B232" s="3" t="s">
        <v>57</v>
      </c>
      <c r="C232" s="3">
        <v>20</v>
      </c>
    </row>
    <row r="233" spans="1:3">
      <c r="A233" s="3">
        <v>232</v>
      </c>
      <c r="B233" s="3" t="s">
        <v>65</v>
      </c>
      <c r="C233" s="3">
        <v>41</v>
      </c>
    </row>
    <row r="234" spans="1:3">
      <c r="A234" s="3">
        <v>233</v>
      </c>
      <c r="B234" s="3" t="s">
        <v>57</v>
      </c>
      <c r="C234" s="3">
        <v>26</v>
      </c>
    </row>
    <row r="235" spans="1:3">
      <c r="A235" s="3">
        <v>234</v>
      </c>
      <c r="B235" s="3" t="s">
        <v>57</v>
      </c>
      <c r="C235" s="3">
        <v>16</v>
      </c>
    </row>
    <row r="236" spans="1:3">
      <c r="A236" s="3">
        <v>235</v>
      </c>
      <c r="B236" s="3" t="s">
        <v>58</v>
      </c>
      <c r="C236" s="3">
        <v>23</v>
      </c>
    </row>
    <row r="237" spans="1:3">
      <c r="A237" s="3">
        <v>236</v>
      </c>
      <c r="B237" s="3" t="s">
        <v>65</v>
      </c>
      <c r="C237" s="3">
        <v>31</v>
      </c>
    </row>
    <row r="238" spans="1:3">
      <c r="A238" s="3">
        <v>237</v>
      </c>
      <c r="B238" s="3" t="s">
        <v>58</v>
      </c>
      <c r="C238" s="3">
        <v>23</v>
      </c>
    </row>
    <row r="239" spans="1:3">
      <c r="A239" s="3">
        <v>238</v>
      </c>
      <c r="B239" s="3" t="s">
        <v>58</v>
      </c>
      <c r="C239" s="3">
        <v>20</v>
      </c>
    </row>
    <row r="240" spans="1:3">
      <c r="A240" s="3">
        <v>239</v>
      </c>
      <c r="B240" s="3" t="s">
        <v>58</v>
      </c>
      <c r="C240" s="3">
        <v>38</v>
      </c>
    </row>
    <row r="241" spans="1:3">
      <c r="A241" s="3">
        <v>240</v>
      </c>
      <c r="B241" s="3" t="s">
        <v>57</v>
      </c>
      <c r="C241" s="3">
        <v>17</v>
      </c>
    </row>
    <row r="242" spans="1:3">
      <c r="A242" s="3">
        <v>241</v>
      </c>
      <c r="B242" s="3" t="s">
        <v>65</v>
      </c>
      <c r="C242" s="3">
        <v>46</v>
      </c>
    </row>
    <row r="243" spans="1:3">
      <c r="A243" s="3">
        <v>242</v>
      </c>
      <c r="B243" s="3" t="s">
        <v>58</v>
      </c>
      <c r="C243" s="3">
        <v>26</v>
      </c>
    </row>
    <row r="244" spans="1:3">
      <c r="A244" s="3">
        <v>243</v>
      </c>
      <c r="B244" s="3" t="s">
        <v>58</v>
      </c>
      <c r="C244" s="3">
        <v>24</v>
      </c>
    </row>
    <row r="245" spans="1:3">
      <c r="A245" s="3">
        <v>244</v>
      </c>
      <c r="B245" s="3" t="s">
        <v>58</v>
      </c>
      <c r="C245" s="3">
        <v>21</v>
      </c>
    </row>
    <row r="246" spans="1:3">
      <c r="A246" s="3">
        <v>245</v>
      </c>
      <c r="B246" s="3" t="s">
        <v>65</v>
      </c>
      <c r="C246" s="3">
        <v>30</v>
      </c>
    </row>
    <row r="247" spans="1:3">
      <c r="A247" s="3">
        <v>246</v>
      </c>
      <c r="B247" s="3" t="s">
        <v>65</v>
      </c>
      <c r="C247" s="3">
        <v>13</v>
      </c>
    </row>
    <row r="248" spans="1:3">
      <c r="A248" s="3">
        <v>247</v>
      </c>
      <c r="B248" s="3" t="s">
        <v>65</v>
      </c>
      <c r="C248" s="3">
        <v>23</v>
      </c>
    </row>
    <row r="249" spans="1:3">
      <c r="A249" s="3">
        <v>248</v>
      </c>
      <c r="B249" s="3" t="s">
        <v>58</v>
      </c>
      <c r="C249" s="3">
        <v>25</v>
      </c>
    </row>
    <row r="250" spans="1:3">
      <c r="A250" s="3">
        <v>249</v>
      </c>
      <c r="B250" s="3" t="s">
        <v>58</v>
      </c>
      <c r="C250" s="3">
        <v>28</v>
      </c>
    </row>
    <row r="251" spans="1:3">
      <c r="A251" s="3">
        <v>250</v>
      </c>
      <c r="B251" s="3" t="s">
        <v>58</v>
      </c>
      <c r="C251" s="3">
        <v>13</v>
      </c>
    </row>
    <row r="252" spans="1:3">
      <c r="A252" s="3">
        <v>251</v>
      </c>
      <c r="B252" s="3" t="s">
        <v>58</v>
      </c>
      <c r="C252" s="3">
        <v>27</v>
      </c>
    </row>
    <row r="253" spans="1:3">
      <c r="A253" s="3">
        <v>252</v>
      </c>
      <c r="B253" s="3" t="s">
        <v>58</v>
      </c>
      <c r="C253" s="3">
        <v>15</v>
      </c>
    </row>
    <row r="254" spans="1:3">
      <c r="A254" s="3">
        <v>253</v>
      </c>
      <c r="B254" s="3" t="s">
        <v>57</v>
      </c>
      <c r="C254" s="3">
        <v>11</v>
      </c>
    </row>
    <row r="255" spans="1:3">
      <c r="A255" s="3">
        <v>254</v>
      </c>
      <c r="B255" s="3" t="s">
        <v>65</v>
      </c>
      <c r="C255" s="3">
        <v>40</v>
      </c>
    </row>
    <row r="256" spans="1:3">
      <c r="A256" s="3">
        <v>255</v>
      </c>
      <c r="B256" s="3" t="s">
        <v>57</v>
      </c>
      <c r="C256" s="3">
        <v>28</v>
      </c>
    </row>
    <row r="257" spans="1:3">
      <c r="A257" s="3">
        <v>256</v>
      </c>
      <c r="B257" s="3" t="s">
        <v>65</v>
      </c>
      <c r="C257" s="3">
        <v>46</v>
      </c>
    </row>
    <row r="258" spans="1:3">
      <c r="A258" s="3">
        <v>257</v>
      </c>
      <c r="B258" s="3" t="s">
        <v>58</v>
      </c>
      <c r="C258" s="3">
        <v>32</v>
      </c>
    </row>
    <row r="259" spans="1:3">
      <c r="A259" s="3">
        <v>258</v>
      </c>
      <c r="B259" s="3" t="s">
        <v>57</v>
      </c>
      <c r="C259" s="3">
        <v>12</v>
      </c>
    </row>
    <row r="260" spans="1:3">
      <c r="A260" s="3">
        <v>259</v>
      </c>
      <c r="B260" s="3" t="s">
        <v>57</v>
      </c>
      <c r="C260" s="3">
        <v>37</v>
      </c>
    </row>
    <row r="261" spans="1:3">
      <c r="A261" s="3">
        <v>260</v>
      </c>
      <c r="B261" s="3" t="s">
        <v>65</v>
      </c>
      <c r="C261" s="3">
        <v>22</v>
      </c>
    </row>
    <row r="262" spans="1:3">
      <c r="A262" s="3">
        <v>261</v>
      </c>
      <c r="B262" s="3" t="s">
        <v>65</v>
      </c>
      <c r="C262" s="3">
        <v>42</v>
      </c>
    </row>
    <row r="263" spans="1:3">
      <c r="A263" s="3">
        <v>262</v>
      </c>
      <c r="B263" s="3" t="s">
        <v>58</v>
      </c>
      <c r="C263" s="3">
        <v>21</v>
      </c>
    </row>
    <row r="264" spans="1:3">
      <c r="A264" s="3">
        <v>263</v>
      </c>
      <c r="B264" s="3" t="s">
        <v>65</v>
      </c>
      <c r="C264" s="3">
        <v>32</v>
      </c>
    </row>
    <row r="265" spans="1:3">
      <c r="A265" s="3">
        <v>264</v>
      </c>
      <c r="B265" s="3" t="s">
        <v>65</v>
      </c>
      <c r="C265" s="3">
        <v>34</v>
      </c>
    </row>
    <row r="266" spans="1:3">
      <c r="A266" s="3">
        <v>265</v>
      </c>
      <c r="B266" s="3" t="s">
        <v>58</v>
      </c>
      <c r="C266" s="3">
        <v>37</v>
      </c>
    </row>
    <row r="267" spans="1:3">
      <c r="A267" s="3">
        <v>266</v>
      </c>
      <c r="B267" s="3" t="s">
        <v>65</v>
      </c>
      <c r="C267" s="3">
        <v>20</v>
      </c>
    </row>
    <row r="268" spans="1:3">
      <c r="A268" s="3">
        <v>267</v>
      </c>
      <c r="B268" s="3" t="s">
        <v>58</v>
      </c>
      <c r="C268" s="3">
        <v>21</v>
      </c>
    </row>
    <row r="269" spans="1:3">
      <c r="A269" s="3">
        <v>268</v>
      </c>
      <c r="B269" s="3" t="s">
        <v>58</v>
      </c>
      <c r="C269" s="3">
        <v>16</v>
      </c>
    </row>
    <row r="270" spans="1:3">
      <c r="A270" s="3">
        <v>269</v>
      </c>
      <c r="B270" s="3" t="s">
        <v>65</v>
      </c>
      <c r="C270" s="3">
        <v>47</v>
      </c>
    </row>
    <row r="271" spans="1:3">
      <c r="A271" s="3">
        <v>270</v>
      </c>
      <c r="B271" s="3" t="s">
        <v>58</v>
      </c>
      <c r="C271" s="3">
        <v>33</v>
      </c>
    </row>
    <row r="272" spans="1:3">
      <c r="A272" s="3">
        <v>271</v>
      </c>
      <c r="B272" s="3" t="s">
        <v>65</v>
      </c>
      <c r="C272" s="3">
        <v>48</v>
      </c>
    </row>
    <row r="273" spans="1:3">
      <c r="A273" s="3">
        <v>272</v>
      </c>
      <c r="B273" s="3" t="s">
        <v>58</v>
      </c>
      <c r="C273" s="3">
        <v>33</v>
      </c>
    </row>
    <row r="274" spans="1:3">
      <c r="A274" s="3">
        <v>273</v>
      </c>
      <c r="B274" s="3" t="s">
        <v>58</v>
      </c>
      <c r="C274" s="3">
        <v>25</v>
      </c>
    </row>
    <row r="275" spans="1:3">
      <c r="A275" s="3">
        <v>274</v>
      </c>
      <c r="B275" s="3" t="s">
        <v>58</v>
      </c>
      <c r="C275" s="3">
        <v>34</v>
      </c>
    </row>
    <row r="276" spans="1:3">
      <c r="A276" s="3">
        <v>275</v>
      </c>
      <c r="B276" s="3" t="s">
        <v>58</v>
      </c>
      <c r="C276" s="3">
        <v>20</v>
      </c>
    </row>
    <row r="277" spans="1:3">
      <c r="A277" s="3">
        <v>276</v>
      </c>
      <c r="B277" s="3" t="s">
        <v>65</v>
      </c>
      <c r="C277" s="3">
        <v>36</v>
      </c>
    </row>
    <row r="278" spans="1:3">
      <c r="A278" s="3">
        <v>277</v>
      </c>
      <c r="B278" s="3" t="s">
        <v>65</v>
      </c>
      <c r="C278" s="3">
        <v>40</v>
      </c>
    </row>
    <row r="279" spans="1:3">
      <c r="A279" s="3">
        <v>278</v>
      </c>
      <c r="B279" s="3" t="s">
        <v>57</v>
      </c>
      <c r="C279" s="3">
        <v>13</v>
      </c>
    </row>
    <row r="280" spans="1:3">
      <c r="A280" s="3">
        <v>279</v>
      </c>
      <c r="B280" s="3" t="s">
        <v>58</v>
      </c>
      <c r="C280" s="3">
        <v>12</v>
      </c>
    </row>
    <row r="281" spans="1:3">
      <c r="A281" s="3">
        <v>280</v>
      </c>
      <c r="B281" s="3" t="s">
        <v>58</v>
      </c>
      <c r="C281" s="3">
        <v>27</v>
      </c>
    </row>
    <row r="282" spans="1:3">
      <c r="A282" s="3">
        <v>281</v>
      </c>
      <c r="B282" s="3" t="s">
        <v>58</v>
      </c>
      <c r="C282" s="3">
        <v>20</v>
      </c>
    </row>
    <row r="283" spans="1:3">
      <c r="A283" s="3">
        <v>282</v>
      </c>
      <c r="B283" s="3" t="s">
        <v>65</v>
      </c>
      <c r="C283" s="3">
        <v>30</v>
      </c>
    </row>
    <row r="284" spans="1:3">
      <c r="A284" s="3">
        <v>283</v>
      </c>
      <c r="B284" s="3" t="s">
        <v>57</v>
      </c>
      <c r="C284" s="3">
        <v>29</v>
      </c>
    </row>
    <row r="285" spans="1:3">
      <c r="A285" s="3">
        <v>284</v>
      </c>
      <c r="B285" s="3" t="s">
        <v>58</v>
      </c>
      <c r="C285" s="3">
        <v>22</v>
      </c>
    </row>
    <row r="286" spans="1:3">
      <c r="A286" s="3">
        <v>285</v>
      </c>
      <c r="B286" s="3" t="s">
        <v>57</v>
      </c>
      <c r="C286" s="3">
        <v>27</v>
      </c>
    </row>
    <row r="287" spans="1:3">
      <c r="A287" s="3">
        <v>286</v>
      </c>
      <c r="B287" s="3" t="s">
        <v>58</v>
      </c>
      <c r="C287" s="3">
        <v>20</v>
      </c>
    </row>
    <row r="288" spans="1:3">
      <c r="A288" s="3">
        <v>287</v>
      </c>
      <c r="B288" s="3" t="s">
        <v>65</v>
      </c>
      <c r="C288" s="3">
        <v>37</v>
      </c>
    </row>
    <row r="289" spans="1:3">
      <c r="A289" s="3">
        <v>288</v>
      </c>
      <c r="B289" s="3" t="s">
        <v>58</v>
      </c>
      <c r="C289" s="3">
        <v>27</v>
      </c>
    </row>
    <row r="290" spans="1:3">
      <c r="A290" s="3">
        <v>289</v>
      </c>
      <c r="B290" s="3" t="s">
        <v>57</v>
      </c>
      <c r="C290" s="3">
        <v>23</v>
      </c>
    </row>
    <row r="291" spans="1:3">
      <c r="A291" s="3">
        <v>290</v>
      </c>
      <c r="B291" s="3" t="s">
        <v>57</v>
      </c>
      <c r="C291" s="3">
        <v>16</v>
      </c>
    </row>
    <row r="292" spans="1:3">
      <c r="A292" s="3">
        <v>291</v>
      </c>
      <c r="B292" s="3" t="s">
        <v>58</v>
      </c>
      <c r="C292" s="3">
        <v>23</v>
      </c>
    </row>
    <row r="293" spans="1:3">
      <c r="A293" s="3">
        <v>292</v>
      </c>
      <c r="B293" s="3" t="s">
        <v>58</v>
      </c>
      <c r="C293" s="3">
        <v>24</v>
      </c>
    </row>
    <row r="294" spans="1:3">
      <c r="A294" s="3">
        <v>293</v>
      </c>
      <c r="B294" s="3" t="s">
        <v>65</v>
      </c>
      <c r="C294" s="3">
        <v>45</v>
      </c>
    </row>
    <row r="295" spans="1:3">
      <c r="A295" s="3">
        <v>294</v>
      </c>
      <c r="B295" s="3" t="s">
        <v>57</v>
      </c>
      <c r="C295" s="3">
        <v>14</v>
      </c>
    </row>
    <row r="296" spans="1:3">
      <c r="A296" s="3">
        <v>295</v>
      </c>
      <c r="B296" s="3" t="s">
        <v>57</v>
      </c>
      <c r="C296" s="3">
        <v>18</v>
      </c>
    </row>
    <row r="297" spans="1:3">
      <c r="A297" s="3">
        <v>296</v>
      </c>
      <c r="B297" s="3" t="s">
        <v>57</v>
      </c>
      <c r="C297" s="3">
        <v>17</v>
      </c>
    </row>
    <row r="298" spans="1:3">
      <c r="A298" s="3">
        <v>297</v>
      </c>
      <c r="B298" s="3" t="s">
        <v>57</v>
      </c>
      <c r="C298" s="3">
        <v>16</v>
      </c>
    </row>
    <row r="299" spans="1:3">
      <c r="A299" s="3">
        <v>298</v>
      </c>
      <c r="B299" s="3" t="s">
        <v>57</v>
      </c>
      <c r="C299" s="3">
        <v>15</v>
      </c>
    </row>
    <row r="300" spans="1:3">
      <c r="A300" s="3">
        <v>299</v>
      </c>
      <c r="B300" s="3" t="s">
        <v>58</v>
      </c>
      <c r="C300" s="3">
        <v>38</v>
      </c>
    </row>
    <row r="301" spans="1:3">
      <c r="A301" s="3">
        <v>300</v>
      </c>
      <c r="B301" s="3" t="s">
        <v>58</v>
      </c>
      <c r="C301" s="3">
        <v>31</v>
      </c>
    </row>
  </sheetData>
  <printOptions headings="1" gridLines="1"/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G9" sqref="G9"/>
    </sheetView>
  </sheetViews>
  <sheetFormatPr defaultRowHeight="15.75"/>
  <cols>
    <col min="1" max="2" width="10.625" style="3" customWidth="1"/>
    <col min="3" max="16384" width="9" style="2"/>
  </cols>
  <sheetData>
    <row r="1" spans="1:5">
      <c r="A1" s="1" t="s">
        <v>66</v>
      </c>
      <c r="B1" s="1" t="s">
        <v>67</v>
      </c>
      <c r="E1" s="2" t="s">
        <v>68</v>
      </c>
    </row>
    <row r="2" spans="1:5">
      <c r="A2" s="3">
        <v>34.200000000000003</v>
      </c>
      <c r="B2" s="3">
        <v>33.5</v>
      </c>
    </row>
    <row r="3" spans="1:5">
      <c r="A3" s="14">
        <v>45</v>
      </c>
      <c r="B3" s="3">
        <v>57.1</v>
      </c>
    </row>
    <row r="4" spans="1:5">
      <c r="A4" s="3">
        <v>39.5</v>
      </c>
      <c r="B4" s="3">
        <v>49.7</v>
      </c>
    </row>
    <row r="5" spans="1:5">
      <c r="A5" s="3">
        <v>28.4</v>
      </c>
      <c r="B5" s="3">
        <v>40.200000000000003</v>
      </c>
    </row>
    <row r="6" spans="1:5">
      <c r="A6" s="3">
        <v>37.700000000000003</v>
      </c>
      <c r="B6" s="3">
        <v>44.2</v>
      </c>
    </row>
    <row r="7" spans="1:5">
      <c r="A7" s="3">
        <v>35.799999999999997</v>
      </c>
      <c r="B7" s="3">
        <v>45.2</v>
      </c>
    </row>
    <row r="8" spans="1:5">
      <c r="A8" s="3">
        <v>30.6</v>
      </c>
      <c r="B8" s="3">
        <v>47.8</v>
      </c>
    </row>
    <row r="9" spans="1:5">
      <c r="A9" s="3">
        <v>35.200000000000003</v>
      </c>
      <c r="B9" s="14">
        <v>38</v>
      </c>
    </row>
    <row r="10" spans="1:5">
      <c r="A10" s="3">
        <v>34.200000000000003</v>
      </c>
      <c r="B10" s="3">
        <v>53.9</v>
      </c>
    </row>
    <row r="11" spans="1:5">
      <c r="A11" s="3">
        <v>42.4</v>
      </c>
      <c r="B11" s="3">
        <v>41.1</v>
      </c>
    </row>
    <row r="12" spans="1:5">
      <c r="B12" s="3">
        <v>41.7</v>
      </c>
    </row>
    <row r="13" spans="1:5">
      <c r="B13" s="3">
        <v>40.799999999999997</v>
      </c>
    </row>
    <row r="14" spans="1:5">
      <c r="B14" s="3">
        <v>55.5</v>
      </c>
    </row>
    <row r="15" spans="1:5">
      <c r="B15" s="3">
        <v>43.5</v>
      </c>
    </row>
    <row r="16" spans="1:5">
      <c r="B16" s="3">
        <v>49.1</v>
      </c>
    </row>
    <row r="17" spans="2:2">
      <c r="B17" s="3">
        <v>49.9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zoomScale="130" zoomScaleNormal="130" workbookViewId="0">
      <selection activeCell="H21" sqref="H21"/>
    </sheetView>
  </sheetViews>
  <sheetFormatPr defaultRowHeight="15.75"/>
  <cols>
    <col min="1" max="1" width="10.125" style="2" bestFit="1" customWidth="1"/>
    <col min="2" max="4" width="9" style="2"/>
    <col min="5" max="5" width="19" style="2" bestFit="1" customWidth="1"/>
    <col min="6" max="6" width="9" style="2"/>
    <col min="7" max="7" width="11.375" style="2" customWidth="1"/>
    <col min="8" max="16384" width="9" style="2"/>
  </cols>
  <sheetData>
    <row r="1" spans="1:9">
      <c r="A1" s="1" t="s">
        <v>69</v>
      </c>
      <c r="C1" t="s">
        <v>70</v>
      </c>
    </row>
    <row r="2" spans="1:9">
      <c r="A2" s="3">
        <v>12</v>
      </c>
      <c r="C2" s="2" t="s">
        <v>71</v>
      </c>
      <c r="D2" s="2">
        <f>AVERAGE(A2:A21)</f>
        <v>19.25</v>
      </c>
      <c r="E2" s="2" t="str">
        <f t="shared" ref="E2:E7" ca="1" si="0">_xlfn.FORMULATEXT(D2)</f>
        <v>=AVERAGE(A2:A21)</v>
      </c>
      <c r="G2" s="2" t="s">
        <v>72</v>
      </c>
    </row>
    <row r="3" spans="1:9">
      <c r="A3" s="3">
        <v>15</v>
      </c>
      <c r="C3" s="2" t="s">
        <v>73</v>
      </c>
      <c r="D3" s="2">
        <f>MAX(A2:A21)</f>
        <v>33</v>
      </c>
      <c r="E3" s="2" t="str">
        <f t="shared" ca="1" si="0"/>
        <v>=MAX(A2:A21)</v>
      </c>
    </row>
    <row r="4" spans="1:9">
      <c r="A4" s="3">
        <v>20</v>
      </c>
      <c r="C4" s="2" t="s">
        <v>74</v>
      </c>
      <c r="D4" s="2">
        <f>MIN(audTime)</f>
        <v>12</v>
      </c>
      <c r="E4" s="2" t="str">
        <f t="shared" ca="1" si="0"/>
        <v>=MIN(audTime)</v>
      </c>
    </row>
    <row r="5" spans="1:9">
      <c r="A5" s="3">
        <v>22</v>
      </c>
      <c r="C5" s="2" t="s">
        <v>75</v>
      </c>
      <c r="D5" s="2">
        <f>MEDIAN(audTime)</f>
        <v>18</v>
      </c>
      <c r="E5" s="2" t="str">
        <f t="shared" ca="1" si="0"/>
        <v>=MEDIAN(audTime)</v>
      </c>
    </row>
    <row r="6" spans="1:9">
      <c r="A6" s="3">
        <v>14</v>
      </c>
      <c r="C6" s="2" t="s">
        <v>76</v>
      </c>
      <c r="D6" s="2">
        <f>MODE(audTime)</f>
        <v>18</v>
      </c>
      <c r="E6" s="2" t="str">
        <f t="shared" ca="1" si="0"/>
        <v>=MODE(audTime)</v>
      </c>
    </row>
    <row r="7" spans="1:9">
      <c r="A7" s="3">
        <v>14</v>
      </c>
      <c r="C7" s="2" t="s">
        <v>77</v>
      </c>
      <c r="D7" s="2">
        <f>SKEW(audTime)</f>
        <v>0.98775556372558437</v>
      </c>
      <c r="E7" s="2" t="str">
        <f t="shared" ca="1" si="0"/>
        <v>=SKEW(audTime)</v>
      </c>
    </row>
    <row r="8" spans="1:9">
      <c r="A8" s="3">
        <v>15</v>
      </c>
      <c r="C8" s="11" t="s">
        <v>78</v>
      </c>
      <c r="D8" s="11">
        <f>_xlfn.VAR.S(audTime)</f>
        <v>29.565789473684209</v>
      </c>
      <c r="E8" s="2" t="str">
        <f t="shared" ref="E8:E20" ca="1" si="1">_xlfn.FORMULATEXT(D8)</f>
        <v>=VAR.S(audTime)</v>
      </c>
    </row>
    <row r="9" spans="1:9">
      <c r="A9" s="3">
        <v>27</v>
      </c>
      <c r="C9" s="11" t="s">
        <v>79</v>
      </c>
      <c r="D9" s="11">
        <f>_xlfn.STDEV.S(audTime)</f>
        <v>5.4374432846406968</v>
      </c>
      <c r="E9" s="2" t="str">
        <f t="shared" ca="1" si="1"/>
        <v>=STDEV.S(audTime)</v>
      </c>
      <c r="G9" s="2" t="s">
        <v>80</v>
      </c>
    </row>
    <row r="10" spans="1:9">
      <c r="A10" s="3">
        <v>21</v>
      </c>
      <c r="C10" s="2" t="s">
        <v>81</v>
      </c>
      <c r="D10" s="2">
        <f>SQRT(D8)</f>
        <v>5.4374432846406968</v>
      </c>
      <c r="E10" s="2" t="str">
        <f t="shared" ca="1" si="1"/>
        <v>=SQRT(D8)</v>
      </c>
      <c r="G10" s="2" t="s">
        <v>82</v>
      </c>
    </row>
    <row r="11" spans="1:9">
      <c r="A11" s="3">
        <v>18</v>
      </c>
      <c r="C11" s="2" t="s">
        <v>83</v>
      </c>
      <c r="D11" s="2">
        <f>POWER(D10,2)</f>
        <v>29.565789473684209</v>
      </c>
      <c r="E11" s="2" t="str">
        <f t="shared" ca="1" si="1"/>
        <v>=POWER(D10,2)</v>
      </c>
    </row>
    <row r="12" spans="1:9">
      <c r="A12" s="3">
        <v>19</v>
      </c>
      <c r="C12" s="2" t="s">
        <v>84</v>
      </c>
      <c r="D12" s="2">
        <f>D10^2</f>
        <v>29.565789473684209</v>
      </c>
      <c r="E12" s="2" t="str">
        <f t="shared" ca="1" si="1"/>
        <v>=D10^2</v>
      </c>
    </row>
    <row r="13" spans="1:9">
      <c r="A13" s="3">
        <v>18</v>
      </c>
      <c r="C13" s="2" t="s">
        <v>85</v>
      </c>
      <c r="D13" s="2">
        <f>QUARTILE(audTime,0)</f>
        <v>12</v>
      </c>
      <c r="G13" s="2" t="s">
        <v>86</v>
      </c>
      <c r="H13" s="2">
        <f>PERCENTILE(audTime,0)</f>
        <v>12</v>
      </c>
      <c r="I13" s="2" t="str">
        <f ca="1">_xlfn.FORMULATEXT(H13)</f>
        <v>=PERCENTILE(audTime,0)</v>
      </c>
    </row>
    <row r="14" spans="1:9">
      <c r="A14" s="3">
        <v>22</v>
      </c>
      <c r="C14" s="12" t="s">
        <v>87</v>
      </c>
      <c r="D14" s="12">
        <f>QUARTILE(audTime,1)</f>
        <v>15</v>
      </c>
      <c r="E14" s="2" t="str">
        <f t="shared" ca="1" si="1"/>
        <v>=QUARTILE(audTime,1)</v>
      </c>
      <c r="G14" s="2" t="s">
        <v>88</v>
      </c>
      <c r="H14" s="2">
        <f>PERCENTILE(audTime,0.25)</f>
        <v>15</v>
      </c>
      <c r="I14" s="2" t="str">
        <f ca="1">_xlfn.FORMULATEXT(H14)</f>
        <v>=PERCENTILE(audTime,0.25)</v>
      </c>
    </row>
    <row r="15" spans="1:9">
      <c r="A15" s="3">
        <v>33</v>
      </c>
      <c r="C15" s="2" t="s">
        <v>89</v>
      </c>
      <c r="D15" s="2">
        <f>QUARTILE(audTime,2)</f>
        <v>18</v>
      </c>
      <c r="E15" s="2" t="str">
        <f t="shared" ca="1" si="1"/>
        <v>=QUARTILE(audTime,2)</v>
      </c>
      <c r="G15" s="2" t="s">
        <v>90</v>
      </c>
      <c r="H15" s="2">
        <f>PERCENTILE(audTime,0.5)</f>
        <v>18</v>
      </c>
      <c r="I15" s="2" t="str">
        <f t="shared" ref="I15:I17" ca="1" si="2">_xlfn.FORMULATEXT(H15)</f>
        <v>=PERCENTILE(audTime,0.5)</v>
      </c>
    </row>
    <row r="16" spans="1:9">
      <c r="A16" s="3">
        <v>16</v>
      </c>
      <c r="C16" s="12" t="s">
        <v>91</v>
      </c>
      <c r="D16" s="12">
        <f>QUARTILE(audTime,3)</f>
        <v>22</v>
      </c>
      <c r="E16" s="2" t="str">
        <f t="shared" ca="1" si="1"/>
        <v>=QUARTILE(audTime,3)</v>
      </c>
      <c r="G16" s="2" t="s">
        <v>92</v>
      </c>
      <c r="H16" s="2">
        <f>PERCENTILE(audTime,0.75)</f>
        <v>22</v>
      </c>
      <c r="I16" s="2" t="str">
        <f t="shared" ca="1" si="2"/>
        <v>=PERCENTILE(audTime,0.75)</v>
      </c>
    </row>
    <row r="17" spans="1:9">
      <c r="A17" s="3">
        <v>18</v>
      </c>
      <c r="C17" s="2" t="s">
        <v>93</v>
      </c>
      <c r="D17" s="2">
        <f>QUARTILE(audTime,4)</f>
        <v>33</v>
      </c>
      <c r="E17" s="2" t="str">
        <f t="shared" ca="1" si="1"/>
        <v>=QUARTILE(audTime,4)</v>
      </c>
      <c r="G17" s="2" t="s">
        <v>94</v>
      </c>
      <c r="H17" s="2">
        <f>PERCENTILE(audTime,1)</f>
        <v>33</v>
      </c>
      <c r="I17" s="2" t="str">
        <f t="shared" ca="1" si="2"/>
        <v>=PERCENTILE(audTime,1)</v>
      </c>
    </row>
    <row r="18" spans="1:9">
      <c r="A18" s="3">
        <v>17</v>
      </c>
      <c r="C18" s="11" t="s">
        <v>95</v>
      </c>
      <c r="D18" s="11">
        <f>D16-D14</f>
        <v>7</v>
      </c>
      <c r="E18" s="2" t="str">
        <f t="shared" ca="1" si="1"/>
        <v>=D16-D14</v>
      </c>
      <c r="G18" s="2" t="s">
        <v>96</v>
      </c>
    </row>
    <row r="19" spans="1:9">
      <c r="A19" s="3">
        <v>23</v>
      </c>
      <c r="C19" s="13" t="s">
        <v>97</v>
      </c>
      <c r="D19" s="2">
        <f>1.5*D18+D16</f>
        <v>32.5</v>
      </c>
      <c r="E19" s="2" t="str">
        <f t="shared" ca="1" si="1"/>
        <v>=1.5*D18+D16</v>
      </c>
      <c r="G19" s="13" t="s">
        <v>98</v>
      </c>
    </row>
    <row r="20" spans="1:9">
      <c r="A20" s="3">
        <v>28</v>
      </c>
      <c r="C20" s="13" t="s">
        <v>99</v>
      </c>
      <c r="D20" s="2">
        <f>D14-1.5*D18</f>
        <v>4.5</v>
      </c>
      <c r="E20" s="2" t="str">
        <f t="shared" ca="1" si="1"/>
        <v>=D14-1.5*D18</v>
      </c>
      <c r="G20" s="13" t="s">
        <v>100</v>
      </c>
    </row>
    <row r="21" spans="1:9">
      <c r="A21" s="3">
        <v>13</v>
      </c>
    </row>
    <row r="22" spans="1:9">
      <c r="C22" s="13" t="s">
        <v>101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H19" sqref="H19"/>
    </sheetView>
  </sheetViews>
  <sheetFormatPr defaultRowHeight="15.75"/>
  <cols>
    <col min="1" max="1" width="11.125" style="2" bestFit="1" customWidth="1"/>
    <col min="2" max="2" width="17" style="2" customWidth="1"/>
    <col min="3" max="3" width="10.625" style="2" customWidth="1"/>
    <col min="4" max="4" width="14.75" style="2" bestFit="1" customWidth="1"/>
    <col min="5" max="5" width="10.75" style="7" customWidth="1"/>
    <col min="6" max="6" width="14.625" style="2" bestFit="1" customWidth="1"/>
    <col min="7" max="7" width="10.75" style="2" customWidth="1"/>
    <col min="8" max="8" width="14.625" style="2" bestFit="1" customWidth="1"/>
    <col min="9" max="9" width="10.375" style="2" customWidth="1"/>
    <col min="10" max="16384" width="9" style="2"/>
  </cols>
  <sheetData>
    <row r="1" spans="1:18" s="5" customFormat="1" ht="31.5">
      <c r="A1" s="4" t="s">
        <v>102</v>
      </c>
      <c r="B1" s="4" t="s">
        <v>103</v>
      </c>
      <c r="C1" s="4" t="s">
        <v>104</v>
      </c>
      <c r="D1" s="4"/>
      <c r="E1" s="7"/>
      <c r="F1" s="2"/>
      <c r="G1" s="3"/>
      <c r="H1" s="6"/>
      <c r="I1" s="3"/>
      <c r="J1" s="2"/>
      <c r="K1" s="2"/>
      <c r="L1" s="2"/>
      <c r="M1" s="2"/>
    </row>
    <row r="2" spans="1:18" ht="18.75">
      <c r="A2" s="3">
        <v>1</v>
      </c>
      <c r="B2" s="6" t="s">
        <v>105</v>
      </c>
      <c r="C2" s="3">
        <v>42</v>
      </c>
      <c r="E2" s="8"/>
      <c r="F2" s="8" t="s">
        <v>106</v>
      </c>
      <c r="G2" s="8"/>
      <c r="H2" s="8"/>
      <c r="I2" s="9"/>
      <c r="J2" s="10"/>
      <c r="K2" s="10"/>
      <c r="L2" s="10"/>
      <c r="M2" s="10"/>
      <c r="N2" s="10"/>
      <c r="O2" s="10"/>
      <c r="P2" s="10"/>
      <c r="Q2" s="10"/>
      <c r="R2" s="10"/>
    </row>
    <row r="3" spans="1:18" ht="18.75">
      <c r="A3" s="3">
        <v>2</v>
      </c>
      <c r="B3" s="6" t="s">
        <v>107</v>
      </c>
      <c r="C3" s="3">
        <v>86</v>
      </c>
      <c r="E3" s="8"/>
      <c r="F3" s="8"/>
      <c r="G3" s="8"/>
      <c r="H3" s="8"/>
      <c r="I3" s="9"/>
      <c r="J3" s="10"/>
      <c r="K3" s="10"/>
      <c r="L3" s="10"/>
      <c r="M3" s="10"/>
      <c r="N3" s="10"/>
      <c r="O3" s="10"/>
      <c r="P3" s="10"/>
      <c r="Q3" s="10"/>
      <c r="R3" s="10"/>
    </row>
    <row r="4" spans="1:18" ht="18.75">
      <c r="A4" s="3">
        <v>3</v>
      </c>
      <c r="B4" s="6" t="s">
        <v>105</v>
      </c>
      <c r="C4" s="3">
        <v>42</v>
      </c>
      <c r="E4" s="8"/>
      <c r="F4" s="8"/>
      <c r="G4" s="9" t="s">
        <v>108</v>
      </c>
      <c r="H4" s="8"/>
      <c r="I4" s="9"/>
      <c r="J4" s="10"/>
      <c r="K4" s="10"/>
      <c r="L4" s="10"/>
      <c r="M4" s="10"/>
      <c r="N4" s="10"/>
      <c r="O4" s="10"/>
      <c r="P4" s="10"/>
      <c r="Q4" s="10"/>
      <c r="R4" s="10"/>
    </row>
    <row r="5" spans="1:18" ht="18.75">
      <c r="A5" s="3">
        <v>4</v>
      </c>
      <c r="B5" s="6" t="s">
        <v>109</v>
      </c>
      <c r="C5" s="3">
        <v>55</v>
      </c>
      <c r="E5" s="8"/>
      <c r="F5" s="8" t="s">
        <v>110</v>
      </c>
      <c r="G5" s="8"/>
      <c r="H5" s="8"/>
      <c r="I5" s="9"/>
      <c r="J5" s="10"/>
      <c r="K5" s="10"/>
      <c r="L5" s="10"/>
      <c r="M5" s="10"/>
      <c r="N5" s="10"/>
      <c r="O5" s="10"/>
      <c r="P5" s="10"/>
      <c r="Q5" s="10"/>
      <c r="R5" s="10"/>
    </row>
    <row r="6" spans="1:18" ht="18.75">
      <c r="A6" s="3">
        <v>5</v>
      </c>
      <c r="B6" s="6" t="s">
        <v>105</v>
      </c>
      <c r="C6" s="3">
        <v>38</v>
      </c>
      <c r="E6" s="8"/>
      <c r="F6" s="8" t="s">
        <v>111</v>
      </c>
      <c r="G6" s="8"/>
      <c r="H6" s="8"/>
      <c r="I6" s="9"/>
      <c r="J6" s="10"/>
      <c r="K6" s="10"/>
      <c r="L6" s="10"/>
      <c r="M6" s="10"/>
      <c r="N6" s="10"/>
      <c r="O6" s="10"/>
      <c r="P6" s="10"/>
      <c r="Q6" s="10"/>
      <c r="R6" s="10"/>
    </row>
    <row r="7" spans="1:18" ht="18.75">
      <c r="A7" s="3">
        <v>6</v>
      </c>
      <c r="B7" s="6" t="s">
        <v>112</v>
      </c>
      <c r="C7" s="3">
        <v>79</v>
      </c>
      <c r="E7" s="8"/>
      <c r="F7" s="8"/>
      <c r="G7" s="8"/>
      <c r="H7" s="8"/>
      <c r="I7" s="9"/>
      <c r="J7" s="10"/>
      <c r="K7" s="10"/>
      <c r="L7" s="10"/>
      <c r="M7" s="10"/>
      <c r="N7" s="10"/>
      <c r="O7" s="10"/>
      <c r="P7" s="10"/>
      <c r="Q7" s="10"/>
      <c r="R7" s="10"/>
    </row>
    <row r="8" spans="1:18" ht="18.75">
      <c r="A8" s="3">
        <v>7</v>
      </c>
      <c r="B8" s="6" t="s">
        <v>105</v>
      </c>
      <c r="C8" s="3">
        <v>44</v>
      </c>
      <c r="E8" s="8"/>
      <c r="F8" s="8" t="s">
        <v>113</v>
      </c>
      <c r="G8" s="8"/>
      <c r="H8" s="8"/>
      <c r="I8" s="9"/>
      <c r="J8" s="10"/>
      <c r="K8" s="10"/>
      <c r="L8" s="10"/>
      <c r="M8" s="10"/>
      <c r="N8" s="10"/>
      <c r="O8" s="10"/>
      <c r="P8" s="10"/>
      <c r="Q8" s="10"/>
      <c r="R8" s="10"/>
    </row>
    <row r="9" spans="1:18" ht="18.75">
      <c r="A9" s="3">
        <v>8</v>
      </c>
      <c r="B9" s="6" t="s">
        <v>109</v>
      </c>
      <c r="C9" s="3">
        <v>41</v>
      </c>
      <c r="E9" s="8"/>
      <c r="F9" s="8"/>
      <c r="G9" s="8"/>
      <c r="H9" s="8"/>
      <c r="I9" s="9"/>
      <c r="J9" s="10"/>
      <c r="K9" s="10"/>
      <c r="L9" s="10"/>
      <c r="M9" s="10"/>
      <c r="N9" s="10"/>
      <c r="O9" s="10"/>
      <c r="P9" s="10"/>
      <c r="Q9" s="10"/>
      <c r="R9" s="10"/>
    </row>
    <row r="10" spans="1:18" ht="18.75">
      <c r="A10" s="3">
        <v>9</v>
      </c>
      <c r="B10" s="6" t="s">
        <v>107</v>
      </c>
      <c r="C10" s="3">
        <v>55</v>
      </c>
      <c r="E10" s="8"/>
      <c r="F10" s="8" t="s">
        <v>114</v>
      </c>
      <c r="G10" s="8"/>
      <c r="H10" s="8"/>
      <c r="I10" s="9"/>
      <c r="J10" s="10"/>
      <c r="K10" s="10"/>
      <c r="L10" s="10"/>
      <c r="M10" s="10"/>
      <c r="N10" s="10"/>
      <c r="O10" s="10"/>
      <c r="P10" s="10"/>
      <c r="Q10" s="10"/>
      <c r="R10" s="10"/>
    </row>
    <row r="11" spans="1:18">
      <c r="A11" s="3">
        <v>10</v>
      </c>
      <c r="B11" s="6" t="s">
        <v>109</v>
      </c>
      <c r="C11" s="3">
        <v>66</v>
      </c>
      <c r="D11" s="6"/>
    </row>
    <row r="12" spans="1:18">
      <c r="A12" s="3">
        <v>11</v>
      </c>
      <c r="B12" s="6" t="s">
        <v>105</v>
      </c>
      <c r="C12" s="3">
        <v>53</v>
      </c>
      <c r="D12" s="6"/>
    </row>
    <row r="13" spans="1:18">
      <c r="A13" s="3">
        <v>12</v>
      </c>
      <c r="B13" s="6" t="s">
        <v>112</v>
      </c>
      <c r="C13" s="3">
        <v>65</v>
      </c>
      <c r="D13" s="6"/>
    </row>
    <row r="14" spans="1:18">
      <c r="A14" s="3">
        <v>13</v>
      </c>
      <c r="B14" s="6" t="s">
        <v>105</v>
      </c>
      <c r="C14" s="3">
        <v>74</v>
      </c>
      <c r="D14" s="6"/>
    </row>
    <row r="15" spans="1:18">
      <c r="A15" s="3">
        <v>14</v>
      </c>
      <c r="B15" s="6" t="s">
        <v>107</v>
      </c>
      <c r="C15" s="3">
        <v>52</v>
      </c>
      <c r="D15" s="6"/>
    </row>
    <row r="16" spans="1:18">
      <c r="A16" s="3">
        <v>15</v>
      </c>
      <c r="B16" s="6" t="s">
        <v>107</v>
      </c>
      <c r="C16" s="3">
        <v>78</v>
      </c>
    </row>
    <row r="17" spans="1:3">
      <c r="A17" s="3">
        <v>16</v>
      </c>
      <c r="B17" s="6" t="s">
        <v>109</v>
      </c>
      <c r="C17" s="3">
        <v>44</v>
      </c>
    </row>
    <row r="18" spans="1:3">
      <c r="A18" s="3">
        <v>17</v>
      </c>
      <c r="B18" s="6" t="s">
        <v>109</v>
      </c>
      <c r="C18" s="3">
        <v>71</v>
      </c>
    </row>
    <row r="19" spans="1:3">
      <c r="A19" s="3">
        <v>18</v>
      </c>
      <c r="B19" s="6" t="s">
        <v>105</v>
      </c>
      <c r="C19" s="3">
        <v>50</v>
      </c>
    </row>
    <row r="20" spans="1:3">
      <c r="A20" s="3">
        <v>19</v>
      </c>
      <c r="B20" s="6" t="s">
        <v>105</v>
      </c>
      <c r="C20" s="3">
        <v>48</v>
      </c>
    </row>
    <row r="21" spans="1:3">
      <c r="A21" s="3">
        <v>20</v>
      </c>
      <c r="B21" s="6" t="s">
        <v>112</v>
      </c>
      <c r="C21" s="3">
        <v>69</v>
      </c>
    </row>
    <row r="22" spans="1:3">
      <c r="A22" s="3">
        <v>21</v>
      </c>
      <c r="B22" s="6" t="s">
        <v>107</v>
      </c>
      <c r="C22" s="3">
        <v>80</v>
      </c>
    </row>
    <row r="23" spans="1:3">
      <c r="A23" s="3">
        <v>22</v>
      </c>
      <c r="B23" s="6" t="s">
        <v>109</v>
      </c>
      <c r="C23" s="3">
        <v>64</v>
      </c>
    </row>
    <row r="24" spans="1:3">
      <c r="A24" s="3">
        <v>23</v>
      </c>
      <c r="B24" s="6" t="s">
        <v>107</v>
      </c>
      <c r="C24" s="3">
        <v>55</v>
      </c>
    </row>
    <row r="25" spans="1:3">
      <c r="A25" s="3">
        <v>24</v>
      </c>
      <c r="B25" s="6" t="s">
        <v>112</v>
      </c>
      <c r="C25" s="3">
        <v>64</v>
      </c>
    </row>
    <row r="26" spans="1:3">
      <c r="A26" s="3">
        <v>25</v>
      </c>
      <c r="B26" s="6" t="s">
        <v>112</v>
      </c>
      <c r="C26" s="3">
        <v>59</v>
      </c>
    </row>
    <row r="27" spans="1:3">
      <c r="A27" s="3">
        <v>26</v>
      </c>
      <c r="B27" s="6" t="s">
        <v>112</v>
      </c>
      <c r="C27" s="3">
        <v>54</v>
      </c>
    </row>
    <row r="28" spans="1:3">
      <c r="A28" s="3">
        <v>27</v>
      </c>
      <c r="B28" s="6" t="s">
        <v>109</v>
      </c>
      <c r="C28" s="3">
        <v>76</v>
      </c>
    </row>
    <row r="29" spans="1:3">
      <c r="A29" s="3">
        <v>28</v>
      </c>
      <c r="B29" s="6" t="s">
        <v>109</v>
      </c>
      <c r="C29" s="3">
        <v>60</v>
      </c>
    </row>
    <row r="30" spans="1:3">
      <c r="A30" s="3">
        <v>29</v>
      </c>
      <c r="B30" s="6" t="s">
        <v>107</v>
      </c>
      <c r="C30" s="3">
        <v>59</v>
      </c>
    </row>
    <row r="31" spans="1:3">
      <c r="A31" s="3">
        <v>30</v>
      </c>
      <c r="B31" s="6" t="s">
        <v>112</v>
      </c>
      <c r="C31" s="3">
        <v>78</v>
      </c>
    </row>
    <row r="32" spans="1:3">
      <c r="A32" s="3">
        <v>31</v>
      </c>
      <c r="B32" s="6" t="s">
        <v>107</v>
      </c>
      <c r="C32" s="3">
        <v>60</v>
      </c>
    </row>
    <row r="33" spans="1:3">
      <c r="A33" s="3">
        <v>32</v>
      </c>
      <c r="B33" s="6" t="s">
        <v>107</v>
      </c>
      <c r="C33" s="3">
        <v>50</v>
      </c>
    </row>
    <row r="34" spans="1:3">
      <c r="A34" s="3">
        <v>33</v>
      </c>
      <c r="B34" s="6" t="s">
        <v>112</v>
      </c>
      <c r="C34" s="3">
        <v>79</v>
      </c>
    </row>
    <row r="35" spans="1:3">
      <c r="A35" s="3">
        <v>34</v>
      </c>
      <c r="B35" s="6" t="s">
        <v>109</v>
      </c>
      <c r="C35" s="3">
        <v>62</v>
      </c>
    </row>
    <row r="36" spans="1:3">
      <c r="A36" s="3">
        <v>35</v>
      </c>
      <c r="B36" s="6" t="s">
        <v>105</v>
      </c>
      <c r="C36" s="3">
        <v>45</v>
      </c>
    </row>
    <row r="37" spans="1:3">
      <c r="A37" s="3">
        <v>36</v>
      </c>
      <c r="B37" s="6" t="s">
        <v>112</v>
      </c>
      <c r="C37" s="3">
        <v>84</v>
      </c>
    </row>
    <row r="38" spans="1:3">
      <c r="A38" s="3">
        <v>37</v>
      </c>
      <c r="B38" s="6" t="s">
        <v>107</v>
      </c>
      <c r="C38" s="3">
        <v>62</v>
      </c>
    </row>
    <row r="39" spans="1:3">
      <c r="A39" s="3">
        <v>38</v>
      </c>
      <c r="B39" s="6" t="s">
        <v>109</v>
      </c>
      <c r="C39" s="3">
        <v>73</v>
      </c>
    </row>
    <row r="40" spans="1:3">
      <c r="A40" s="3">
        <v>39</v>
      </c>
      <c r="B40" s="6" t="s">
        <v>112</v>
      </c>
      <c r="C40" s="3">
        <v>60</v>
      </c>
    </row>
    <row r="41" spans="1:3">
      <c r="A41" s="3">
        <v>40</v>
      </c>
      <c r="B41" s="6" t="s">
        <v>105</v>
      </c>
      <c r="C41" s="3">
        <v>64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B8C97B4C058E4BBCF959815C650DAF" ma:contentTypeVersion="8" ma:contentTypeDescription="Create a new document." ma:contentTypeScope="" ma:versionID="1222cc4eeef0bd5b4f2a4074706a273d">
  <xsd:schema xmlns:xsd="http://www.w3.org/2001/XMLSchema" xmlns:xs="http://www.w3.org/2001/XMLSchema" xmlns:p="http://schemas.microsoft.com/office/2006/metadata/properties" xmlns:ns2="676bc0bf-9503-419a-a3af-990c5dc7942e" targetNamespace="http://schemas.microsoft.com/office/2006/metadata/properties" ma:root="true" ma:fieldsID="f54e449377e46dc8bbbaf5be06a33253" ns2:_="">
    <xsd:import namespace="676bc0bf-9503-419a-a3af-990c5dc79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bc0bf-9503-419a-a3af-990c5dc794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1 7 a d b 8 1 - a 7 f 8 - 4 7 5 6 - b 7 d e - a 0 e 1 2 1 4 f 8 f 3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 1 0 5 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B 4 S U R B V H h e 7 X 0 H d x x J k l 6 0 h / e G I E C A J A D a I Y d m O J Y c j l 9 3 0 k l 6 e / v u d L d 3 u 7 r b P e m k X y S 9 p x 9 w e k 8 n n X Z 3 d n d m d j w 5 5 N B z 6 A k S A O G 9 a + 8 U X 2 R m d X W j 4 Q E O q t E f E J 1 Z W d X V V Z X 5 Z U R G m n L 9 5 q t v 0 1 T E u h D w + e i t k 4 f I R S l K J p O U S q V E E o k E z c 7 O U i A Q I B 8 f 8 + T J U 1 q Y X 6 C G x g Z q b W 0 l t 9 t F e O g u d Z p N w 7 1 7 9 + n w 4 U N 6 i 8 / v y v 4 F b D 9 4 1 E O H D n R R P B 6 X a / N 4 P H w t H h p d 8 F H v n J + C o 1 f 0 0 U W s B 0 V C r Q M e t 5 s + O H N E y G O I l E 6 n L Q E Q X u 4 P 0 O H a C a q o q J A 0 Y G p q i m p r a x c V 9 s 3 E z M w M x W I x G h w c o p M n T 0 g a r s f N 1 2 0 A 0 u N S v V 4 P i 1 e u Z z r s p Y o S N 1 0 Z K q X w e J F Y 6 0 G R U G u A x + O m H 7 z 8 A i W 5 M I 7 M p q m + L G G R C T C h S U M h z S X O 3 b t 3 q a 6 u j t P d H N a K l j D f W w + + + v J r a t 7 V R K F Q m A 4 e P E B + v 1 + 0 T i 6 C w Q V K p 9 J U U V k p 2 + a 6 h k f G 6 N n w J P k 8 L u o 8 + A L V l R P d G C q h 8 o C b J i I + i k x c 4 + t L y b F F r A w m 1 J U i o V Y A y t 5 7 p w 8 T W 2 p Z p l 2 S C + j j C S 8 1 l C e p t l R p q 0 e P H l N X V 2 f e Q g 3 k k u f u 3 X t Z Z p r B S h o M 5 4 E m i k S i 1 N K y S 6 c u h j k P S B F m 0 p W V M 2 M Y u H 5 o L P v v P H 7 0 i P Z 3 d r L 2 i t O F g X o 6 u z 9 O l 5 6 V U Q l r r e D o V X 1 U E c v B 9 d u v i 4 R a D u d P H K J S v 0 f a H I Z I K M x X n / n p V F t U j s H 2 9 P S 0 m H K 5 W E n 7 R C M R C p S U U J x N N B 9 r F z t A g H A k T A M D g x T g f X v 3 7 Z V 2 2 V L A b 4 E g C G H S R c I h q q y q 1 n v 5 t 6 J R I X 1 Z W Z l F p A T f F 2 9 Q T 8 8 T q m n q o F 1 1 J b I P 5 u p 8 1 E 0 v 7 E 7 S / T G 0 B b 1 U W R K k 6 Z E H 8 r 0 i 8 q N I q C X g Z f P u / T N H p a C j E K K Q g k y A I U m U 9 8 2 y l i g t L e V a v F T a I 8 B K J M o H R Y I 4 a w 3 P k t p t J R h y A q F Q k I l T L q Z e e X m m D W c w P z f H Z K u S O M h 3 / / 5 D m v E f o H M H f U K o j x 8 q Y g E 1 Z X x 8 V F 1 X I O C l 6 G R R W y 2 F T C u 1 C A v v n X m R T h 8 + L A U U h c 1 o J p h X d + 7 c F Y L N h F 1 M O g + n J 8 X p A D K B F C u R K c Z a I h f 4 D g q v z 6 f a P + Y Y p C e T C Y k D M 6 w F 7 Z g c H 5 d r M U Q H m a Y m J 0 S b p u V 6 I 0 I m n O e z x y V C E g O Y q z d u 3 J T 4 w s I C H T l 6 l K J U Q R 8 / C N B H 9 / 3 y f X M / M y G i s / v C 8 i z C 4 R h 5 q 0 9 R 5 a 4 X 5 b t F Z I M 1 1 N W i h r L h x 6 8 d o 4 s 3 n 1 H 3 7 h K a G J + g t j 1 t X I j C U r B K d O 2 P b R R 8 O A A A 7 F s J u Z p i f G y U N V u Z k A C O C Q M h K x O n v q F B p 2 Q D 3 2 t s a q a p q U m q q 6 t n s z B E p W z C A b l m I 6 7 r k 0 e l e o s z m w V K N J 7 k 0 M 1 k T b v o 3 e 4 I P Z z w U f + U x 9 J I u U D 6 s Z Y 4 l f J l 1 p Q x O Z / A Z D T a 6 p o + q g j A 9 d s L R U I B P n 8 5 v b i 7 n K p r q q V Q g z T R W J x C T A S Y R i i s 4 0 y w z s 7 9 + h u r I 5 I B j l 2 q w C 4 F m I B e r y I b N C E 8 g 6 Y N B 1 c 3 g O u E y W m A 4 2 A 2 R r n t F W A z F M B l f v K o h P b W J a h / 2 k u s n A S R h U n 6 8 c l y I d p 8 V L W b g H z X i b T m y i S N L S g X O w S V i n g p w w 8 o G Q v q I 3 c 2 4 L i S B 7 q T 5 d j h E / R a d x O N T 0 x Y J h R q + j v f 3 a H Z 2 T n q 7 + u X z l l D J h T o l c i E / X C v A 4 o M + K W 1 I Z F g V a K R T K a s c 4 B M M O u A W D Q i o Q H I B K Q M a x j 4 2 n s H I r S / P k E + T y a 9 p K K e / s R E A 9 m q S t J y D J D v / r A 9 M u d m j R a W c + M Z 4 V m h v y s d 6 K b K 5 l N 5 n + 1 O k x 3 f h u r u O k G h 4 b t c 2 7 o p w e 0 V F J Q Q m 1 F c g q i p q V F I 1 N H R T o m 4 I s d y R F K u a f 4 u Q 2 p w L v g 4 3 h T y t Q D t H 2 N i A s Y s h F b A O c 0 2 X N + h Y F A 8 e A a 4 h 5 L S z H c B f A f k i S a Q 7 Y s R 0 U 0 1 Q y o g 3 7 1 e e O q n d 5 h U 2 G d I B X I v B J N U 0 n B K H 7 V z w Y T K 5 d j O k a r G F 6 m 9 M k T t 7 X u k c J S X l d P j x 4 9 p b m 6 O h o e H Z a T B z Z u 3 R C O 0 7 2 2 n I J O l v 7 + f 5 u f n R W P B w y f Q B Q 8 m m W n P G K y k m U C c a I 6 W m Z m e U s T h a 5 q a n N S p q h 0 G 2 M 8 J t z j 6 l u z u d N W / 5 O Z z h / l a 5 6 T w 4 z t n 9 y 1 2 i B j M h N i c 5 N u A 2 K 8 Y 3 z X E O t Y S o 5 f b o 7 x f b Z t 9 e H b K Y Z E g f x 1 I l X n G O 0 1 c v 7 t 4 T T 2 d H Y b S u p P 0 e v u C F A R T K O b n F 8 R b B 8 0 A w u z f v 0 + O x X 7 U x C j k 0 A R x 1 l Y V F a q D d C X A i V B b V 2 + 1 e X I B M g U C S p v g G t B m K 6 + o z C I N x g V C I y m v Y 4 w a m z I d u f i O f U i R A U h Z U 1 s n 8 d x j 7 N 6 + l f D m / i j 5 v a q I x J M u j k u U p p i A 1 w b 8 c p 1 2 w X 2 i z y o x e 1 0 d u M P g + n A H E s p b c 5 L 2 p G / T 0 6 e 9 9 P r r r 4 m J V 8 6 1 v K m J E a J t Y L x 4 d i S Y W H C X b w Q 4 P w T a C Z 2 s 6 w E 8 g S C 4 6 U u y I x Z j E v g D 0 m n r t X k Q D e I p o s 8 f L 0 8 q L 7 e 1 z j O Z P u X j 9 t Q k q K s h S c G 4 i 2 4 N + u l 0 e 4 y + f h r g e 1 D H G v I j B H G V s 8 J L q b k b k r 6 T s O P a U C D T q Y Y R 2 r N n D 7 W 0 t F B v b 1 8 W m R 4 / 7 h H P G c g 0 w C a f H Q 8 f P h J v 3 0 Z h C t 5 6 y T Q y P M j a p 1 b M S 5 h 1 u Q C Z A O O 4 M J h j T Q f 4 O N d Z 3 0 l 8 K S R Y G / 2 J y f R O d 4 Q G Z r 3 0 y a M A f d P r J 7 b q 6 M s e v 0 U m w F 4 R Q R u q d l W C X B X H J X 0 n Y U e 1 o R p b T t K 5 j n k x 6 W C 6 w a T b t 2 + v V S B G R k Z o f + d + y w 2 d i M e k g A A 4 B m 0 t u 4 v 6 e Q I u d F w D T N R d L a 3 S g Q v z C i M 0 Y N 4 F g 8 p t b e 4 F y G 3 P V V V X y 3 m S M A G 1 V l k O O B U 6 s J O 2 s b H m 9 P b f A c w 2 Q k O q B H 8 x X f Y C p y 7 O i 0 I V 1 4 f f X M 9 + M g W K H 7 7 8 g r i Y U S C R 4 f Y C A B g T z 2 x D S 4 F 4 x p w B J i c n p W 0 V C k X o x I l j V M 0 F d K 1 4 + O g x f X f 7 j n g A / / z f / k T S c E 0 w k + y / l Q / Q j m 6 P M i r g d I g z 4 U 3 7 y 4 7 R 4 S G q a 2 i U d p d B O B S U 3 z T a C / i K z b Y I m 3 E b Q e 4 1 m 2 2 j h U V c a X J H 7 k l 6 o W N H E O o H L x + l O G s k Q y Y M Z K 2 p q b F q 0 5 k Z D G x V D X j A u K B z B 6 K C U B g A i 0 I C T + C 1 a z f o 7 N n X 8 z o c M J z H P g 8 K v 4 P v A d A m E f 6 N D 3 / 3 B 9 q 9 u 4 V e f f U M z f I 1 V f O 5 M f 4 u F y A 7 f m N q Y p w a m p p 1 q j L h o H V W C x A Q w 5 s M M B w p Y d M + G 4 G d W I t J x T U 3 p c g T L f y B t X K r h f z 3 9 v F O S n C B N N 4 8 F H R D p g h r L G S 4 n U x w F E B T 5 R v V / c k n n 4 n L H K i q q q L z 5 8 / J 6 I n L l 7 + l J z 1 P J P y X f / m / 9 O U X X 8 l 5 M b 3 i v / + P / y m / h e 3 f / O Z D i U N z z M z M 0 i u v n K H X X n u V P v r j p 9 T S 2 i Z k G h s d k f M b w A u I a 8 f 3 7 W Q C Z m e m d C w b 0 K 6 5 A K F B p o j e h 2 k n m 0 U m A P d l Y O I I I a o j m K / B f 8 C W M w X 6 9 / t v b h S s h q q t L K d T X b u l c Y 4 C F e E 2 + t C z p 9 J R q 7 R Q O s s E G h 0 Z p Y b G e j a / 8 r u 4 g Y m J C f r k 4 0 + p q b l J n A o v v X R K z D X g 6 t V r Q k Z I P B Y X 8 u F 3 T 5 w 8 w b U 1 y f F w g l R X V 4 m m Q 2 F D L f 7 p p 5 / T 2 2 + f l 3 M A 4 X B I 2 k Y g k 5 t N u 7 m 5 G b 6 u b D L Z o Q o u N G D G + 4 h 7 N i b f L G v g 6 p r M 1 B K M e H g 4 5 q V Y a v N 9 U r m a K i O c w M / C n x o k V 3 o x 4 Q s F r t 9 f K l x C v X f y g B Q s N J C j i T T d v X 1 T a v r G p k Z q b m q S Y 1 A Y o b W m p q Z p z 5 6 2 r A K x E n B e f H d u b l 6 0 E T R J c D 5 I I 2 N j 9 N O f / n t 9 V A Y 4 / s K F b + j c u T d 0 C l H P 4 x 7 W P I 1 U n c f 9 b Z A 7 6 B W / g + t E a D S p 3 a Q E 7 P 1 Q G L 3 u t 2 n c Y M x F F 3 s X a + B c Y F y a b Q T T q p D 7 / D K E Q j o T P 5 W g 0 v R T t b M A U b C E e m l f s 3 S + o h C j s I E 4 0 C C n T p 3 U R y g y 9 f c / o x Z u x / j y t I P W i q G h Y T n n t Z v 3 q L z E I + e s q 6 + l w 4 c P S 2 F / 9 B A z Y v d b G u 3 Z s w F q b G w Q 5 8 d y G B 8 f p Z r q W n L x O Z b q I I Z W Q + W B / a Y d Z h w t u W R b b c d u q S 9 F 4 f j a t d h y p E q n k k K q M l e f 3 l t Y K M g 2 1 P t n j l H a V 5 V F J s D e L j J p V 6 9 c 2 x Q y o d 2 C 3 2 p t 3 U 2 n 3 v i A 3 n n n L T p w 8 I C Y d t i H 0 Q 7 Q E o Z M A N a B 6 O 3 t p Z H h 7 H Z T L h r Z 3 E M H L R r 3 S w F T Q W D i 2 Z 0 a I B M A M u H a g C v P M p q u t T o h / U x L Y T 1 k A s y z t Q N p k g 5 S c R 6 F 0 3 u s / C q k v 8 0 3 o r 9 n 1 F V V 0 E d 3 i c p 9 q t / G Z C 4 K l H 2 0 u E E 5 t 7 M 2 A + i f u n X z N s 1 z 0 w z D c o Z H x v l 3 U q x d x o V Q K E R o u 9 n R 3 d 1 J h w 4 d o o s X L 8 l q S L l A O w 9 a Z p R N y M 8 / / 1 J G v s v A 3 S W A d t d S w I z b T 1 g z + d y Z e z / c D K / n 0 i T d C O z P 2 M Q R o t C x q t 1 U h 8 h 2 g h v 3 V 0 j S 3 V w p 0 y Z A o E u 9 q l F u a m f y l t C F 3 k w N j Q w u y d O P s 1 6 0 7 N 7 F R E 7 J Z L z 6 u m r R E L F Y X D q M a 6 o X t 5 G M G X b 2 3 O v k 1 o 4 Q E O j S p c t 0 6 9 Y t G m M i D Q 0 O U 0 V 5 O b 3 1 1 p t U W V l J 9 + 7 e l + N y M c F m o T G 1 F q I u e j L h F d P u s 8 c B G T 7 0 7 b O A D G k d D 2 Y 0 J N p S g 7 N b V 6 f m J R W q F r l O F 8 3 G d i 3 K P 6 e L 6 w + X b 2 b u 2 u H 4 g E 2 9 a 0 9 j N D C d p t D c O L 3 S X U H R B N H d J + O s i n Z b m d r Z k K C e 6 3 + i 0 6 e O i U m 2 G R g P u m m w 5 z u a C J y k u v K 0 a K k D T X G 6 9 M d / p h / 8 8 H 1 x s y 8 F 9 E l h j Y d o N C b D m 6 q q K s V D + M o r L 4 t n 0 A 6 Q E + 2 + X a 3 t V F 2 3 S 0 h S 6 V c d w 5 N 8 D U + n v D Q T d l O J L 7 3 h T t t N A d p O O g o Y 0 q e S C a 7 4 Y l y j J 6 k q M C Z p h Q D X H y / f K h h C v X O i i y 4 + I Z p c 4 J o + E i K v v y R v L Y l p 4 K 9 1 R C m S c F F 1 y c Z t j w u 9 A Q p x b Z + L 2 f F n d K 4 7 T U 3 a o 7 g c 4 L G D + / z U q R O i u S A P H z 6 W 9 t 3 e f R 3 S d w b g F j A h E B M F M f o b z S q Q J 9 / v r x Z 4 B r O R r d N U h k S A x P k m k B c Y O Z 9 O x q m u l C u 8 A k H B m H z v n z n C N X 2 C p o I u 6 v I / W J J M Q D L J h O P C i I L 0 z S r c x 8 t h a N a z Z G G u b t x D I 4 l W v b U Y u C Z 4 5 o a H h u j G j R v U 3 N x E 9 f X 1 o j U x r A l 9 X I e P H K L P P v 1 C 3 P N J T S Y A Z A L g 1 i 7 R 0 y v W i 6 0 k E 7 A o H 0 A q / H O I V t V k s M 7 K R 6 d L Q T g l y k r 8 l I h F 6 U H P M 3 q n K y y D W J f z X g G V A a W Z G i o y 0 8 z X C p h 1 d 0 c X T 4 + w Y 2 z B Q 9 / 2 Z 9 p t d n z 4 4 R / E G Y E J g q d P n 6 b x s X H 6 5 J N P 9 V 6 F 7 2 5 / R y d P v S g j 4 j / V Z D L w s 5 b C p M F T b T E 6 y O b l d o a d 8 o p g b A q 6 1 E T I t f Z 1 b W c U B K H e O L J P X O T D / Y / o + n U 1 s S 1 k m 2 V h r y E B b M H j h U Z 7 a / X a C Y U C g O n k m G C 3 G s y x B s C q Q n Z M T 8 9 I R 3 J z c 7 N o I 9 T W b 7 / z F g V K M h o T W u n I 0 S M c B m m I t V g u d l U m x d w D H o w t T + z v H T l 5 A I j 5 p 2 V s d u 0 D j b c j X H / 8 9 v b i O 3 U Q 6 i r L 6 f j e J m m D m H 4 n w H R e 5 p I p F / Y 1 F F Y D T G X 4 r A f m p E 5 Y J b o b 4 t R R l y E v h j A B D b b l w j D U q L 9 / g P p 6 + 6 i q u k r W Q B 8 d H a G j R 1 + g 8 f E x q m / c T d f G 6 v X R m 4 P K Q F p W Q 8 L Y v v B z c G L Y 2 1 P o 5 M W 6 g 0 l M K e H 2 V H 1 F k N u 3 6 7 c Y t g N k W o y T 5 f S B N o t I M J + Q Y X A T b w U G u b 2 E c 6 + V T A B c 1 H a g n Y S R G x i M a 4 D 2 F N p R 7 7 3 / L p 0 5 8 5 K s k f 7 6 6 6 / T v X v 3 2 I x t p z v f 3 a C 2 0 s w a E 5 u B E h / X E H w / r + 1 d f s L h 1 k C Z f Z K R H J + Y D V j 5 6 l R x t M l X U 1 U h 0 7 x B J m g i e M K + f u q 3 J s S t p J 1 M O 2 o 1 + G 7 Y R / d W a C 8 t h w N N q u Y d m v P Q z S E f j Y f 8 d P 7 8 m 9 T X 1 2 d d Z 0 V F p e V e N z W 5 C e E W P 3 f 2 D b p / 5 R N q L t u 8 w a U L U T c 1 V y X F W / g 8 Y M 8 T D K W S E K 1 5 J h Y c F N H 4 x k e t f J 9 w N K F e 6 t 4 j p h 4 y C f 0 2 K H x r c x + v 7 l h 0 l I 7 M Z 7 e B 1 g I U 1 t 5 J D 0 3 D i T H C Z F r w 0 B 0 m K E j S 1 9 u v j 1 o a L 7 x w l D 7 9 0 2 d y n x / 8 8 H 0 K D V y m N / f O 6 b 0 b w 5 H m j D O j s m Q d q n e d M M S S C o P F h B M z 6 3 / O 2 w H Q t x w 4 U 5 L x m A z F g W A y 3 0 c P F o / V W w 6 1 Z c t r K J A T b b F v + j b m W o c T o 3 f a S 1 d t T g x c 3 d T k F B 0 5 e l g V p m W A E R K 7 W 1 t k Y m J Z a S n t a m m R T u B z + 5 W 5 a F Y l W g + M U w O m 7 H x k + e v Y L C B v c M + S R z Y y I U 9 T k m 8 q 7 k R x b B v q 1 J E j M k w H A 1 4 x j m 6 1 I 6 j t m F j g E y 0 B L N q K D t u t R D C a F L L k A z Q v x g H i V T Y D z w b 4 n t 1 y v 1 g X E E O S 0 G 4 M a O s o t s T i l a v B p X 4 / 9 U 5 5 q a N W r 3 T 5 3 I F r h 9 G n M 5 b D g V E s B 6 A 2 n S a O N f l q / W o B F d R y G K 9 m 1 0 i r 0 U 5 A f J m B o R s x 8 V Y L b + V u u n 7 9 p g y e t Q N k Q X 8 U K o q G h n q q q 6 + T V W x v X L 8 l 0 z 2 w d q D f r 9 p z D e W r b w f m A 1 Y 3 w k I s W K Y Z Q N / W 8 0 B W H i E b U C B 1 B I v I O B W u j 6 9 + 9 3 y e 4 C b C 5 f Z S P S 1 Q d 1 c n f X w 3 S U n X 0 q M i V s J S b n O Q N L H B k d h l G B K 0 g i v 6 Z P 2 Q 1 G x 3 Z l o k R E f t x O S k v M d X p n 7 w 9 0 u 1 W W Y A b y b a X + i / e j T h p T 7 W M B u B G X q E t p 7 H n a a 6 0 h S N c j v v e Q B 5 p c b 1 x V k r s 8 S j Y s q 3 t 6 T 4 W v R B D o I j 2 1 C + Q C s d O n h A M g N k 2 g r s q t x 4 L b k S m Q C M M h 8 d G Z M 1 x w P e l H g A S 0 v L 6 a 4 e V Y 5 p D v a R B H L P r M E M s M b e R o E 3 F a J i w e 9 g S N M M k 8 u z 8 q V v M s w P c s g 1 S 9 8 g 7 l H l t 5 P E k W 2 o N 7 q 9 Y u 7 l 6 7 x d i 3 Z a D g O z z 6 e G D p R X 0 5 2 7 9 + S 6 Z 8 M e 8 Q B e H K i h 4 b F Z u U d 0 v C a 1 p s Q 0 / f / 3 r 7 + V Y 0 3 b a 6 O 1 O F 5 R A y L Z 2 6 A t V a z 1 O c 0 4 P b Y c k r E 6 1 M A 1 2 f P c K e I 4 p Y p l k F F D w 6 O 3 W e T J B Q a 8 b h R 4 u K v B 7 P Q U u d v e 4 u O z v + D f + 6 6 V h o m K m P H 7 1 V d f y 1 Q Q j F 7 H a H T c / o O x j Z l 7 o 7 a 2 I g p D e 0 1 C n B T A 1 0 9 L q K t + q 8 c I 8 k 3 o f M T d q n t e 5 c P b h n A c o W p L q 2 h g W r t c c 7 A e g n 3 e s 9 h k 7 J v e e O f i a i 4 F U x d 6 H t 6 l q r o W n Z J B W X k l f f G k l E Z n E 3 T z + l U K h y N i 5 k J r A Q / H s T z y + s 1 d w 1 8 7 j 3 H m r s a E 1 c l 7 d l 9 E 3 P 1 b i 6 X I 4 6 K H T 5 + T h t x E M K F w Q 8 4 R X 0 U j 3 R l R m e x 1 Z 9 a L W C 8 8 r s X f z x 0 m t F U I z k 7 Q 8 e P H 9 N Z i 4 N W d t 4 b L a L L 0 J d q 1 q 1 n W q H D 7 y s Q 8 w 5 s I N w I 8 t s 4 8 2 g e D f t / s j N K h p r h 0 G 2 z U M b M S s h W z 3 u A A u a J e G o c 0 5 4 j j 5 k P 1 T s L U 4 Q f N Y u Y E b Q S Y Z G j H p Q 1 2 4 q 4 F H W 0 N y 8 7 k B T A 8 p 6 x U X R N m 4 3 7 5 Z H O u D x M U e y Z 9 i z Q p P H 4 j 8 2 4 Z I o V 3 8 G 6 5 p 0 1 + P z c f 1 b a 1 y 0 E i 2 t 0 p 0 r 2 7 S U w e z H n K K Q e b A o w B x L t m T + + J s f b T i V u I P b X q L l Y a 8 Q 4 t A a 3 U M 7 E 5 5 l d j e X L J y g j u 8 w e j P p l y A r L V l y V X n F u 2 X q B i x J + m j g 7 N d X H I m x M T e M F b d j n Y z u I o k 6 + x M i D v e M 1 k Q A Y b M f 3 M C j x m l H p t a U r M n q 2 G n S D 7 6 p Y e q W B 3 m 2 8 G 7 A u 1 5 E N j Z Z L v P 0 J n u G I 5 v j t u t a m 2 A o v z L X t 7 f B J k X l w W t q s 4 y i k R X F i Q D I h x 2 Z P a b Q M k s g O L 5 h u 3 s U + X N b w x I t u + 3 3 y g / w c T H X E X c F V v B 4 B E m F J / b 8 R H 1 V y x G D Q x y T Y b 5 v F K L v I H Q n u O I p 7 c 7 N p k i + G o N l Q o F B Q S f d 6 z d e 0 c + 3 p x 9 S s M n t 0 M o L h c 7 v P R z M Q Q t V U G N 2 X R m H w w Q 4 p W 0 j a z E Z c 4 P K D F z L O A N 3 F i K 0 Z O m B o L l S O e h O G O j U N S Z 9 r K w H Y X x 7 S h P P z w M V 0 c q 6 1 u J Y z S Q z A R f D 4 K f H o h S Q v J E h q 8 8 w V 1 V 4 9 T Z D z / 2 n s b A R a l q Q h w + 5 P b Q 8 u 1 2 Z 5 M Z u Z 8 G f J B Y z 0 f R a F + R L W r F A z R c s v D t p V P b 9 x / L o 9 q o 2 i p r 6 Z 9 D R U y C v u P 9 9 W L 0 Y z J t 1 m m 3 1 Y C b m i s + 7 D U l a L d V h N 7 I J X 2 r u Y m e j h T u + m E P t 0 W s 6 a s Y K g T 2 n D w 5 i 0 H F J I a / g 7 m c q 0 E e A T t b z t c D V L W N H g s Y c A S x 6 u H M K a P Q 5 Z k P E o d r W V U W / v 9 v D l y r X B M G 2 p 3 f Y 2 M k L g 9 v M 0 X I 1 k C 6 I h 9 l z X D 2 1 2 R v F 6 z p o o k d X b u k 9 e U Y h W k E 6 0 b f 5 c v E I 9 F K B a c J l d 4 O G v + V 4 C 1 D t Y n h B Z C f C l g z 2 r I F G C T c q 1 k k r O j M j Q / j 0 p S h w Z I G Z 9 c e v n p 7 Q b H t K E q S / 2 i n f B u I y d o p F y k 0 i 4 h F W p x F O K 3 c 0 j 1 Y H x r K o q y 4 H 3 a l b 5 P t c l e u n 3 7 O 5 n 5 + 9 2 d u z Q 0 n a R n 0 x 4 x 5 a C t N g L 0 a U X X 0 S d o u K T M O p 2 n h l R 6 D 7 A Q j O Y t E 9 t R H K O h K I 0 3 8 G U K n R N J h c b + 0 0 n l K s d o 7 l c 7 s l 3 z c 5 s 8 Y 3 Z X V Z L e f P k g H T 5 8 U D Q f 3 g z y 5 v l z 1 N q + j + 6 M l u r i u n G s v 4 N d m + 0 g k R F c l c R V H i N U I y a c A a 4 s n f G H x U w K A T 1 M q A t P l Z e y I p A W B 4 G Z K n G 5 f / O 8 l 7 u Z T C / s i n O b z E V 4 s f W j h 4 8 p U F I i 8 6 h i V G E t k P J 9 I o t M F r n k X 6 X J b p V u L w v b + c 8 x G q q h v o 4 u 9 W X e 0 u 5 k Y J 4 U p k c Y w P z D N A o A / V L o Z w N W G k F h g H a S w b n 9 U f n e E S a T A U a q l 1 e U U b l + 8 Q B + y 2 t 7 r c 3 3 A U M U y U 9 c i l y O 2 T Y J S p y U 5 4 5 p Q 2 E 6 + G a b R N 8 n s K y y / e V n e A X O u 0 w s F J 0 v n p R Y U y i a y 1 Y e s d F 3 6 Z / Z I l Y e A T g Y s L 4 f 3 i 0 F C Q Z D N D g 4 R B 1 7 9 8 p + A 7 T p 1 o O 2 m s 1 Z e 8 J O H P n j + H K S r 0 x s R 3 F O G 6 q A Y N Z v w G t n 7 I D L H N o F j X y s 5 H r t 4 S S F R m 7 y n q V r 6 P r y J P 3 F v 3 u X 9 t B t e r H 2 m S z s 8 t m n n 8 s i m t e v 3 6 D e p 0 + p r a 3 V 0 k 4 G 8 D T m r k u I 3 8 3 F U Z u m A w 4 0 J u h 4 y y Z 4 I H N J o 0 l l C I b 9 E L P f K X B 9 f u u h I 6 7 2 x P 4 9 9 P l D N p W S y U U P 2 U k P 3 A D r R G C 9 i J f 2 x K j G N s Q H 5 i C 0 z K M x L w 3 O e l G 0 l g X c 6 1 i o Z X 5 + z m q 8 4 0 V v 0 O j L A S 8 w M G / d w H C r I 8 0 x a q x Q 1 4 G B s e j M j b I V m j v 6 / p 2 u C F 0 b 9 C + q D N Y C y T / W q O h 3 Q j 9 U i v M 0 m c R y z A n p g 5 L 1 J X Q / F N a Y g L z x q n r 7 5 H a H Y w h V W b W P n k 2 q N x M W A q E M U H B f 6 Y h a Y w g B 9 O f E W U r Y 6 r N P T c 8 H W B r o 3 1 o r 7 O f F S w d W u 8 p T J 2 v X J 2 y O N r B m x H T 9 N Q N 5 x 0 G G S J y n 6 N D V n b t L E e r s a 5 3 q + 9 s c j m l D 4 b U w m 4 F 8 Z s 3 3 C c z H w q x h + x h C 9 F W B T F + s Y u 4 T 7 m a t S 5 4 9 z H l T h 9 F M q 8 E + J h T q L 0 M m M z z J v j b 6 k g 5 E I Z O u D B F f t f D 1 5 Z S H 7 S r r 1 9 v f A 3 L X X V g P N m N S 4 m Y B 5 D a a 6 c q z x e R 5 c 3 + U X m 5 f 2 S m B d d e 5 3 K 0 K T y a 9 1 G 9 b 7 h i F H w N n u 7 l t B N P R t O H K / P l P e H M o + x U + m P W L 9 l g 5 H 4 / v Y u k 0 7 R 9 Z B J w R B M H F W k S x 4 p k 0 J d l x p 8 A x / V C F C J D b u K + x f n q + / s u q k j R r r L Q s m d x S t f E 5 U y C U H W V s c m J I E l a O 7 W y I 0 + e P S + S 6 z B r x Z 9 p j 1 G 5 b V X Z 8 I b s O f j T h k 2 n z A C 7 B 3 h 2 A 8 Y k g G Y Y 4 W e D 9 h i S 4 9 6 q S T J s 4 Q 6 T F c X t Z 2 M 5 / j t F Q m 6 C c t i X s 7 2 T C / K h 8 e L s r S i + 1 w X m h x t 8 B u Y 8 D j o T V w L 4 O O s 6 B F 3 g D X G 5 l y b I y f 7 Z 6 g f N i N e t X o E 0 G V 3 9 b j e p P g y m I m c / A W 5 0 R 6 R K Y H b w t 2 4 Y k s U S a Z k K K Y B g J 4 3 F p j c W 1 g 0 U m t J m d N F J C n q o D B O w v Z K D d h N f l 2 N t S d k B D o d C b O V p V O f O m v h v x S e G / M a h M M h T B X P M 2 y F r Q v g 4 6 K q l G / U p U s 4 I S N F I + Y L I h x I z u g L z c k T k W z g r M O t 6 j + 6 n s A 4 B B D F x R d f K Z r P V X 7 j d a K a O F 4 K G M s 3 p T T i e Q S I s + z l 4 W t r M 4 R k M Z b E Y 7 a j s C n j 2 Y f Z g 9 j F f e 5 A O G L Y 3 O q y z L f d E 0 B r g i D V M + o C 0 w 4 g I T M R G H 5 o t y O f 8 m Z 2 g T K n 7 7 U m S z y 7 j C w 2 w C Q n C N O C f k c p / f s h x g S o L U Q 3 N e S z M Z C J 2 Y G H i x A 1 a q O r M n S h W G V B Z x U l w Y U x T w q L i R l A 6 d A n 6 C N n p t Z 8 F / o d p 9 O c A c p T t L k G o 9 w J C t L 5 / k f / O i P e 0 6 a z c Q p j 3 P + h a Y o A j J B b 5 f 6 m d i c H y E r / v h m J d N P 4 + c x w K I w w f U 1 9 e J J g K R T r V G y c M E U h q I d 7 J 0 1 M T Z B D Z a S o c s 2 J d V F r a x i N f T C Z K 7 f l 6 h k 2 u Y C y e 0 w F b D 7 s 2 D u Y l 3 Y Z W s s W s B m s u O y a B H z o P r F y 4 I 0 v I m e 9 E 6 W i M p 0 y 9 F L Z U J e r U j T I 8 n P J a Z Z 5 l + E I 7 b y 8 J 2 F s e 0 o e r L w h a J d o q m A m A C Y l Q C J L U F i 0 6 a l 8 r Z s V o H R z 6 c a M 0 e q m Q 0 L U g S C G R m W o M w x 1 q i 1 F Y d p 8 F Z F 3 3 9 x G e R q L U q b p m C 6 P w t K + V z 6 H K w 3 W X 9 T + 4 5 I + A K C p F 2 E p k A a A 0 M o o V 0 s C l 2 v C U u S 3 t t 5 X u c N v J u r D 4 2 9 w R Q T S x m Q i g m h + I t k y C N C I j F Y d 8 U K o q M 1 k L Y L 0 t t Z 9 K a d 9 W q c z o A j m l D T e A d u h z L h 5 1 A M g x k r S 5 N i 6 c N 0 + W x b i C m 0 6 N D F o J B q 9 g G 2 W D G o Y 8 H I f q w t h p m t A Q w r R 0 b + F W I f b l s B C B J B O 2 k J A g D b a U 0 k W g u h F o w N C k t k q L 9 n a 3 8 7 U x Z 2 M 7 i m D Y U B A 9 / p 2 k o A 3 j q r g / 4 5 N 1 N B n C 1 o 0 M W g s 5 X b I N s r + + N U k t V S s w 5 8 y o c w F 7 w 1 w r 0 L 2 H c Y S 4 w 2 n 3 p b q I 0 v b E v Q u M L L o r F 4 + T m C 8 A 6 e z D v P u + B A y R N r 7 a H L V K J p h L N x O c 0 2 x z H y + d M G d j 2 8 t X d n i U f x 3 b D T H Q 3 P 3 C X 9 b B N z Q f Y 4 z s R m O 6 + n 0 1 C D G X K H a 9 4 b U C N D r c X f K m X e B t J p o 4 y j x B a E E T E + X q n P e t o U 0 H z q D y B l k F e d V W O 0 a 6 6 E o o n k v R V j 5 c J h s G x C X q l P U h f P M I r i j A 4 N j M o N p 2 M U i Q S 5 b Q o / e Q n r + r z b n 8 4 i l C R e A O F k n 7 O I N W o B T L m h G N u 4 7 k C m m V A j 9 0 7 3 B y n O d Z 0 h 5 v i 0 i a D R k N H L z q N 6 8 q g C U j W v D C j N + Z n p 6 g u 1 U u H j x 6 j W 0 O r d + O r v F B 5 J J J M U i Q 0 T 6 U l f o r G 1 b Y Q i O X V P U G 6 + N R D 0 R j I x J I w o 8 z V S P N k P E J / 9 m / e U C d 2 A J h Q T x x T E j v q y u n 6 Y K X U t F L 7 a Q G K h F o 7 8 E I E T J W H I y G 3 o 7 g x M E N 1 7 g k 2 M 7 1 U V p 8 9 2 3 c l S L 4 Y M o m G 0 s J E Q o g 5 b f Y p G 5 Z 2 y p 2 2 E Y t Q c 1 M V v X T m i D 7 z 9 o e j 2 l D 9 U 0 H J J K w 7 n o u d 2 r b a C O B B x E h 1 M 5 7 P j s 5 d Z f Q g 3 L V G M p l K j o m E d p F d O N 8 O N k Q l / 3 w u 5 W w Q k X 0 g m t 7 O I d / p 0 4 f z l o X t K g 5 q 7 W l J 8 4 N m P h U J t D n A s 0 Q b y w 6 8 u O C b v u w 0 + 4 s D D G A i 2 g f b C r R 2 g m R I o u I N 5 Q m J x 5 n J 2 B Y R 4 t i I Z K U p L 5 8 b S 0 L Z 8 3 + b C z + S P K n b W H x u z l i u 1 Q C Q q k i s z Q d G a e Q + 1 n z j / L C u I N p g 8 D J i k C 2 s b m g m + 3 g 8 5 b V L y 0 h y Q 6 I E C C T p m k C W 8 L Y m E 0 I Q K j f / t 7 s s f k r b H C + 2 R c Q G P 7 c P 7 t b s 2 r F I r s 1 D z q P N C 3 j / M O o c / W B H m 2 P 0 T l e I 3 u 4 M U W 2 p 0 k S W s F V x s F G Z e 8 b 8 U x r I b G d I l A k T u v / J W X A c o f q m I 5 I B H r b D Y b M X 8 f 3 g V B s W d V F T P 1 C x u U h p m Z m Q i w Z m M F k y r b W T k u q A W g 9 k k Q h 5 d M g C B w X I h D w + / u J B O b + T 4 E a l 7 j T h p y 1 a y m i o o m Z 6 v s A o j L o y O I c U m e w E u T / m p v p S j M X T G k i L 2 f 9 y W 4 h D o 4 W U K B L p b U 2 s N E t u v j t B H N e G g j R V u S j B D x z D / 3 N R J N f a Y V 9 x y Q 6 M u j C T C T H j 1 i A z y z e b T M F o m u Z C a R q b N 5 3 v T A 6 u / F A B Y j v J 2 9 z K s o 6 3 S G Q j k o o n 6 M Q p a K f F e b / d x X E m H + D 1 L V A o m q K X d G 2 X 2 5 Y q Y v X A q I q 4 s t w W o b o k 8 1 x R T 9 W U J q m 7 a l T W T c 8 l E y T g S V J j u V 7 q z S Z t 1 T E h E 8 b v j c 2 B X 9 B e h k T 8 X Q 5 h c S T Z 1 A O Z I J 1 d 7 f q X n Q V H E g q 4 3 O f l d p S y t d G w t a O o p V a P p V a B a q 1 O U q V t m j 3 q r F O t c W q p K 5 V + Q G k j M V l y B c 6 H 1 z r C t v Z T k n Z X x o Q 4 I J X f D c K o d C X Y N q H q 4 K X 0 4 n 4 x p 8 C R b S j I 7 g Y s i K h q N t S C k u N F b A q w q i 2 G I y E 0 w D P H k m N 4 p Z A M / R I S g F Q Z Y i U 1 g V x M i D f 2 w n p I 0 Y s t E U k z G u r Z N M x B l W 9 G M w m x E E 8 w q T j + w 5 + 8 u S i / n S K O b E N B s P r P 4 3 E X N Z R G d a O 2 q K V W g + U e i 6 x i 2 x 4 T I m H B F U M o m H d G j N Y x J M q K i + b h t l R w n v M k R a 8 z q U q 8 G F q k 9 o F U E w v p D I k g Q i q l m a C h X O k 4 V V V V 8 q 9 m 5 7 d T x L E m H x B M e u h A g 6 o B x W T g 0 I u l q I r I C y x G u Z w i P 7 s / K m Y e X O J 2 E h l E I n j W m j w i G T I Z 7 Y T Q 6 / P r N h K n a Z J J G 4 k t i i N N O I c y 8 y R N y A T S K e n Y 6 7 y + J z s c T a i 6 6 p R 4 + 8 T 2 5 h D 2 e T T B D W F d C I p a K o M K J l M w Z + 0 H O / L N d T L A 8 8 T z B T J k y o i Q S R M H I Z Z 8 Q x o 0 k i J N R g J u a C K V Z 4 s l T q + 8 d l J + x 6 l w b B v K y O 0 x P 9 W W K H M h F F H t K e l 9 t 9 W s O x 1 o D y 0 s Q y Y A 2 i k f 8 B w N c V B B m T h E S G N p I R A m R Z F w S I i k S J O f V K K d J N 1 o J v W C g N K A b 1 H + O k 0 c 2 4 Y y 0 l z v o e 7 6 s B A K m a N q O u X 5 Q 2 E o a i n M I 1 v 6 G b R V J + n d b j W M K 1 f s 5 F G C N 7 2 r u J 1 I h k x C J D 6 n E E l E k 0 o T y U j A o 1 5 d Y x d o p / / w s x / x t 7 P z 1 2 n i a J P P 4 M Z w g D N E E U l l o h b O Y B S M I r L R V K H W H I c c a l a r F O W S C W I R h 0 M s s i L k M U T R R D L H K K 2 E 0 R N u p X 0 g f F x C K j o T V z I f x r a q A E U 7 s T Q 1 1 c l 1 O B 0 F Q a j 2 3 T 4 2 9 V T m G E 0 l 2 k p n e h F E J 9 t i F o m O 7 8 6 / 3 H I 2 k R R Z 8 P x A m O m p S a 2 d N I k M k Q z B Q B Y 2 2 w y R 4 I A A e U y o 4 g n C r F x o q B S O 1 Z J K x O i D H 7 2 p r 8 L Z c N 5 8 q C V k f 4 f S U h a Z O A P t m m q n A q + X A Y n M m u g r w d 6 v Z G Q m l K b J S K k 8 S 0 M i 8 1 w V 8 V T 6 z M y M b J v + Q U t A J E u S F I v p f B J C x e h H f / Z 2 3 j x 1 o r j h k S m E v x K / h 6 t Y l U l L E Y u r X 7 7 r n Y X X 9 y 1 2 N u S a d d k C E q i 4 k I H D C n + C O h r V Q p R K Q 6 l 0 t V 8 d j 3 h 5 R U U O m Z h A H I r Y S B W K Z s j E G c P m X r 0 t J 5 3 9 V x A m n 8 E L B 6 v Y 9 F M Z l W v + i X D m G W c F p J C B S X / Q T L l Y m k h a 8 0 g c R N F x i x x q f 0 Z U m t l v b y u p b Q 5 B L h u R 4 i z 9 k / x d J h P W j Y D Z 9 3 d / / x f 6 y g o D B U U o o L L M r Y g k N a A i E r Z V m s p 0 G f t X 4 K T K 5 9 w 0 9 4 s g l 1 S m f S Q k s Y i k y D M 7 y 6 a c k E y L J o 1 d w u E w T U 9 O U j g S z r S X O A S J 7 N p p d I 7 P y W R C / u x u b Z L r K S Q U T B v K y L 6 9 l e K g s D d 6 s 4 i F O A s K j S p g h U m q r j x T L K y 4 N X B V C Q h h N I 0 i F U S l g 0 B + f 0 C c C c G F e X l 2 U 5 M T F I / B C t D m H D 9 X j 8 d L Z R W V c p y Q i S U u y 4 J x P J 7 g d l O M y Q b N F O U 0 N Q D 2 g x + f z 5 u H T h b X 5 c c D B V m i r t 4 c J 5 f b S 2 7 O a I j H y 6 H b o 4 X r E S t k k e q c L W A O C 6 X f 6 m R r T N b a A 4 m W E z v R T C i O C Z j G m n D G U Q F y y b Z o M R v p c s S u k U K h E D 9 a l 5 D r R n 9 K T L 0 k k + r v / / G v 9 J U W F g r O 5 D O o r 4 X X j 2 t L I 5 y 5 m f Y U a m S j t V Q h M X N 3 s t p Y E C d B X z P m J I 3 N 5 x 8 m Z C T j V F C h p J l t E A d x l l A o q N L 1 c z N O B 6 O Z L j z B q q 8 q L R g M 0 t z c r J h 5 R j J k S m v t F a O D h 7 r 0 B R c e C p Z Q e 9 u r W O d w w b D M P m W 3 Z 0 i l y K R C m I B 8 r D a F h E w M + + e 2 B l + v V A I S T d P o v I u 6 G 7 j R z / e S K 0 a r m D a S h J K u t u 3 7 I N D c h j B Z I g 6 H J O 2 r g w m n t B G s A B / M Q 7 0 t J h + b e z N B b O P 5 x 8 j v 8 9 L Z 8 2 f k s g s R r s s 9 h W n y G V y + M s h 3 6 e F / N v u 0 + e f 2 G N M v Y / a h h 1 + Z f 8 o E N K a g M g G 3 j y m o y M 6 i c y 2 T e R m t i u B 8 Z 5 j v C a a a J p t N 8 5 p X y U h c 9 o N s y q y z x 7 O F C Y Q Q R B N z L 0 m x O J w 7 S R q Z T V O l N 4 i n x M R R J l + c K y + Q K R S N 0 Z 3 B t J h 5 W M j l P x W o q W f g + r a H 7 7 b A c f F y P + t i 3 Z Z a R C g m G w i l i a U I Z U g F I u k 4 / w m E Z B K R T Q O V t H W k E 7 K o C K g D / q j Q p E l 6 J l 7 i T d G r H R G J K w K p 9 N 4 p N + 2 p w S I q 2 A Z R T K j i m b Z T m i Y n x q i q p l b t g z b j 0 N J Q H P + 2 z 0 M v t o R Z 8 7 A G 4 j S j m Y x 2 i k b j d F u T C U u J / e o / / 7 V c b i F j R x A K N 3 j h U h 8 T B A T K J R a I x K H W U L K t 4 0 Z D G V I B E i I N F M r i j 6 T o t K w d G w c I Y Y U c k 3 9 8 2 L Y 5 b r a F X C x v s Z Y y c Y j R P P h C h k i G R G q f I Z R o I 4 g m k k U m D r / t 9 d C J 3 U w k k I g F 5 I G Z C O 1 k N F M s H q N b A y R k g q n 9 6 3 / 6 G + s Z F j J 2 B K E A v D 7 l 8 p V + J o o i F M g k p B I N Z Y h l M / 0 s Q p k w I 0 I e h N g G e X Q 5 k b i K 2 J C 1 w c D j t q f p x 5 8 n F 7 j I 6 4 i O 2 U L Z y w G I o u K y I a H 8 c X h + P z S U M u 0 g i k Q Q E C Q T 5 h I K J H o 6 6 a Z B r K + H t i W n Y 8 L g g Y Y o l f l U 2 / P 6 g F s m C y o X u X J Q g E g g F F z k t 9 n S R n 8 T 2 q c / / + V P q b R 0 6 9 8 X v B 3 g + v b J k O T R T g A y / u K l p x l S g U g m F B L l I Z Z F J B U X E i E E f S S O M + t 0 R C U u / y p u C / J C n r 7 K A i s j u N B L Y I 9 L a I v L v y I I j s G f h D b B S 9 j w Z n W 1 D b J w m I 9 I s p 2 i R + M e b g / x a U A g n W b I B G I h H Z r p C p t 6 x 9 n U g 2 k H x 0 Q 0 h s V H S c g U j 8 H M w 7 N W I y F + 8 a u / l H f r 7 h T s K E I B I N X X F 3 s y p I K m k r h u S w m R N L E k n i G T I Z Y Q R g g k E Y k D a l v F r K j + X B 1 Q 2 H X U i q s E I Y 6 K C H l k U 8 c l V A k S G n l 5 T 5 T 8 1 j r j i z W U k I W 3 v 3 q C 0 f q c h u O E Q C p u S A S N h L j P n a R w D N s J O r Y r L J o I 3 4 d m A r k w S u L u s E e 8 e T D z f v n r v 9 p R Z A J c V 3 Y Y o Y B o N E E X v n k s n j / V p g K B E K I N h Y X y Q a T l 2 1 O K R A g R g E p g k H x K a K D S 9 c Z y A C / w Y Y C C r y K Z f V Y I U q h 9 K N D q W F t c y 9 l 9 y i l h 1 0 5 4 v + 3 I H C 4 o z R o l R Q M z b k U a E E l I p A k l o g m l N R S I 1 V A W o + H Z N L 3 Q D G d E x q P 3 b D J F 4 3 P c x m I y Y a T K 3 / 7 y Z 1 R W X o q L 3 F F w X X m 6 8 w g F R M I x 1 l R M K r v Z J y E I l M / 0 y x D J E I s / 8 M 9 Q a S p U 2 x k e q U 8 T K J g N 2 6 O 3 o l z w V W A + h B S L Q 0 U a H C K k U R E V Z 6 k v S 9 D B J r 3 Y C h P p 1 p C X Z s M 4 B I T B M U w U 2 Z d D J N l v S M Q h k 8 i Y f H B C Q D v B V X 6 o U Z l 8 c D y o F 6 W p / j 7 s + + t f / J Q q K 8 v l W n c a m F D D K p d 2 K D 7 + 5 B Y / B a O l M u S y a 6 j 8 m g q M 0 d s 4 k Y R I w z 5 J w I e 1 b 7 U Q k h i g w K s I o h J a a Q i 1 S L r e l z H r 7 A L S 2 E I h k d o 2 R M o i l S G T J p L y 9 N k 7 w l U I A r n S M Y r I d I w Y 3 2 u a / v G / / Z 0 8 k 5 2 K H U 8 o 4 K O P b v C T 0 N 4 + y / x T p p + l q Q y p D I l Q a C T E N q I o R D o d w D 4 d G u i U v F C Z o L N C A i 7 w E u g 9 W S H I I B t y l K Q h b g T f l L g h k C 0 u x N H b I I 0 O T V x p J B x j I 5 V F J I w w w X a C 3 E y k j p o w 3 R k i I Z b P 6 6 F f / d P P 5 R p 3 M l x X i 4 Q S f P T x N U q m Q J 6 l N Z X E D a E 4 L q Q x A r L o O K B C E 5 d P i a 8 M F H Y d t e I g i G z Z Q n x i v 4 5 r s a f n E k m l q V C 0 U Q 6 p c k m k t l m 4 r a T W H c 9 o p q 6 6 E N 3 V Z K q o K K N f / M N f y h X v d B Q J Z c O t W 0 9 o Y G i a C W A 0 l d Z a e Y h l E c m u s U A r h P K P D 0 U i t c 8 O 2 W u B i 7 m O 2 S D E U K E E 2 J J / f P C n S T d x H W Y I l L s N 0 q g w P 5 k U k S R u I 5 P d x B M N B V d 5 E i P G s b h L m o 4 d P 0 L n 3 n p F r q U I z t m r v S M q Z 4 o Q o P D 9 7 r e X + M l k T E D L S Q G i I b Q I t Z h Y / I F / h k o X I E 3 F G C Z N B Y K s H D B E s c f 1 A S A G 0 u Q f 5 E B E h e q Y T B z E s O K G V D Y C W c R C m g g I h G 1 D J A 5 z y S S E U s 4 H v 9 9 H / / B f f s 7 P w 3 4 j R R Q J t Q R + / + F F i s v s A y a U p a 1 g 8 q k Q B E J h y h D J T i 5 V y F S I f f h X o Y I V y Q O d H Z o 0 K q 5 j E s o O I Y g c I Y R R I v t F N I F M f L W a C W Q C g S T M T y Y 4 H q q q q u h v f v l T X F E R O S g S a g X 8 6 / / 5 k t K i m W y a S o s i V 4 Z U C P l D x T W B F p H K D t l n o I i S A U i g o 5 o 4 E k M I o t j j N i H K E M i k 5 S O S n U x 5 N Z P E O R Q T T 7 2 R E G / e + P V / / V u 5 j i L y w 3 W t r 0 i o l X D x q 5 s 0 M j p D b P 9 p U n E I E o F U W l s t I p Q W o Z G E i H J c x X L I Z I P k B h N B N h g g h Q 4 l n Q N J 0 W R R J M r E h S z W P h 0 H c e x E k r g i k t J K h l g g E D R U R i u B U B 6 P m 7 q 6 9 6 s p 6 0 U s C y b U q O R X E S v j D x 9 e o I V g l L n A R O J C R q T N P 4 t U h l g s S A N 9 Z B v f z o Q C p K t Y F i Q z M h 9 C C B 3 R y Q h B F t 5 C 3 A j 2 5 n j 1 7 B 2 3 Q i Q d N 0 S S N G g k I R M T i c l j v f i M B Q v f N z Y 1 0 M / + 4 5 / L J R S x M o q E W g f + 9 / / 6 i G t x k M V G p q w Q 5 N F h D q k k L m d h q M T F U M z R U R D H F j J J Z A u h E C d X M o Q y Z D L 9 T h a J N K F A J m g q e 5 s J I d q G Z e V l 9 M t f F f Z k w M 0 H 0 f 8 H a e K f k e v v L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 G u i d = " 5 5 5 9 b a 0 3 - 7 b a 4 - 4 e d 6 - 8 d 9 8 - 2 0 6 e c 8 1 1 2 5 a a "   R e v = " 1 "   R e v G u i d = " b 1 1 c 5 8 0 0 - 9 4 1 a - 4 3 2 1 - 8 c 8 3 - 2 7 6 c 1 6 8 5 5 6 0 c " 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A E F 1 E 7 7 - 6 D 9 E - 4 A A F - 8 5 2 5 - 7 8 E 2 8 C 8 C 3 E 6 C } "   T o u r I d = " 7 5 6 4 b 7 5 1 - 8 c a d - 4 e 0 3 - 8 3 b 7 - 0 2 1 3 8 3 4 c b 3 2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B 4 S U R B V H h e 7 X 0 H d x x J k l 6 0 h / e G I E C A J A D a I Y d m O J Y c j l 9 3 0 k l 6 e / v u d L d 3 u 7 r b P e m k X y S 9 p x 9 w e k 8 n n X Z 3 d n d m d j w 5 5 N B z 6 A k S A O G 9 a + 8 U X 2 R m d X W j 4 Q E O q t E f E J 1 Z W d X V V Z X 5 Z U R G m n L 9 5 q t v 0 1 T E u h D w + e i t k 4 f I R S l K J p O U S q V E E o k E z c 7 O U i A Q I B 8 f 8 + T J U 1 q Y X 6 C G x g Z q b W 0 l t 9 t F e O g u d Z p N w 7 1 7 9 + n w 4 U N 6 i 8 / v y v 4 F b D 9 4 1 E O H D n R R P B 6 X a / N 4 P H w t H h p d 8 F H v n J + C o 1 f 0 0 U W s B 0 V C r Q M e t 5 s + O H N E y G O I l E 6 n L Q E Q X u 4 P 0 O H a C a q o q J A 0 Y G p q i m p r a x c V 9 s 3 E z M w M x W I x G h w c o p M n T 0 g a r s f N 1 2 0 A 0 u N S v V 4 P i 1 e u Z z r s p Y o S N 1 0 Z K q X w e J F Y 6 0 G R U G u A x + O m H 7 z 8 A i W 5 M I 7 M p q m + L G G R C T C h S U M h z S X O 3 b t 3 q a 6 u j t P d H N a K l j D f W w + + + v J r a t 7 V R K F Q m A 4 e P E B + v 1 + 0 T i 6 C w Q V K p 9 J U U V k p 2 + a 6 h k f G 6 N n w J P k 8 L u o 8 + A L V l R P d G C q h 8 o C b J i I + i k x c 4 + t L y b F F r A w m 1 J U i o V Y A y t 5 7 p w 8 T W 2 p Z p l 2 S C + j j C S 8 1 l C e p t l R p q 0 e P H l N X V 2 f e Q g 3 k k u f u 3 X t Z Z p r B S h o M 5 4 E m i k S i 1 N K y S 6 c u h j k P S B F m 0 p W V M 2 M Y u H 5 o L P v v P H 7 0 i P Z 3 d r L 2 i t O F g X o 6 u z 9 O l 5 6 V U Q l r r e D o V X 1 U E c v B 9 d u v i 4 R a D u d P H K J S v 0 f a H I Z I K M x X n / n p V F t U j s H 2 9 P S 0 m H K 5 W E n 7 R C M R C p S U U J x N N B 9 r F z t A g H A k T A M D g x T g f X v 3 7 Z V 2 2 V L A b 4 E g C G H S R c I h q q y q 1 n v 5 t 6 J R I X 1 Z W Z l F p A T f F 2 9 Q T 8 8 T q m n q o F 1 1 J b I P 5 u p 8 1 E 0 v 7 E 7 S / T G 0 B b 1 U W R K k 6 Z E H 8 r 0 i 8 q N I q C X g Z f P u / T N H p a C j E K K Q g k y A I U m U 9 8 2 y l i g t L e V a v F T a I 8 B K J M o H R Y I 4 a w 3 P k t p t J R h y A q F Q k I l T L q Z e e X m m D W c w P z f H Z K u S O M h 3 / / 5 D m v E f o H M H f U K o j x 8 q Y g E 1 Z X x 8 V F 1 X I O C l 6 G R R W y 2 F T C u 1 C A v v n X m R T h 8 + L A U U h c 1 o J p h X d + 7 c F Y L N h F 1 M O g + n J 8 X p A D K B F C u R K c Z a I h f 4 D g q v z 6 f a P + Y Y p C e T C Y k D M 6 w F 7 Z g c H 5 d r M U Q H m a Y m J 0 S b p u V 6 I 0 I m n O e z x y V C E g O Y q z d u 3 J T 4 w s I C H T l 6 l K J U Q R 8 / C N B H 9 / 3 y f X M / M y G i s / v C 8 i z C 4 R h 5 q 0 9 R 5 a 4 X 5 b t F Z I M 1 1 N W i h r L h x 6 8 d o 4 s 3 n 1 H 3 7 h K a G J + g t j 1 t X I j C U r B K d O 2 P b R R 8 O A A A 7 F s J u Z p i f G y U N V u Z k A C O C Q M h K x O n v q F B p 2 Q D 3 2 t s a q a p q U m q q 6 t n s z B E p W z C A b l m I 6 7 r k 0 e l e o s z m w V K N J 7 k 0 M 1 k T b v o 3 e 4 I P Z z w U f + U x 9 J I u U D 6 s Z Y 4 l f J l 1 p Q x O Z / A Z D T a 6 p o + q g j A 9 d s L R U I B P n 8 5 v b i 7 n K p r q q V Q g z T R W J x C T A S Y R i i s 4 0 y w z s 7 9 + h u r I 5 I B j l 2 q w C 4 F m I B e r y I b N C E 8 g 6 Y N B 1 c 3 g O u E y W m A 4 2 A 2 R r n t F W A z F M B l f v K o h P b W J a h / 2 k u s n A S R h U n 6 8 c l y I d p 8 V L W b g H z X i b T m y i S N L S g X O w S V i n g p w w 8 o G Q v q I 3 c 2 4 L i S B 7 q T 5 d j h E / R a d x O N T 0 x Y J h R q + j v f 3 a H Z 2 T n q 7 + u X z l l D J h T o l c i E / X C v A 4 o M + K W 1 I Z F g V a K R T K a s c 4 B M M O u A W D Q i o Q H I B K Q M a x j 4 2 n s H I r S / P k E + T y a 9 p K K e / s R E A 9 m q S t J y D J D v / r A 9 M u d m j R a W c + M Z 4 V m h v y s d 6 K b K 5 l N 5 n + 1 O k x 3 f h u r u O k G h 4 b t c 2 7 o p w e 0 V F J Q Q m 1 F c g q i p q V F I 1 N H R T o m 4 I s d y R F K u a f 4 u Q 2 p w L v g 4 3 h T y t Q D t H 2 N i A s Y s h F b A O c 0 2 X N + h Y F A 8 e A a 4 h 5 L S z H c B f A f k i S a Q 7 Y s R 0 U 0 1 Q y o g 3 7 1 e e O q n d 5 h U 2 G d I B X I v B J N U 0 n B K H 7 V z w Y T K 5 d j O k a r G F 6 m 9 M k T t 7 X u k c J S X l d P j x 4 9 p b m 6 O h o e H Z a T B z Z u 3 R C O 0 7 2 2 n I J O l v 7 + f 5 u f n R W P B w y f Q B Q 8 m m W n P G K y k m U C c a I 6 W m Z m e U s T h a 5 q a n N S p q h 0 G 2 M 8 J t z j 6 l u z u d N W / 5 O Z z h / l a 5 6 T w 4 z t n 9 y 1 2 i B j M h N i c 5 N u A 2 K 8 Y 3 z X E O t Y S o 5 f b o 7 x f b Z t 9 e H b K Y Z E g f x 1 I l X n G O 0 1 c v 7 t 4 T T 2 d H Y b S u p P 0 e v u C F A R T K O b n F 8 R b B 8 0 A w u z f v 0 + O x X 7 U x C j k 0 A R x 1 l Y V F a q D d C X A i V B b V 2 + 1 e X I B M g U C S p v g G t B m K 6 + o z C I N x g V C I y m v Y 4 w a m z I d u f i O f U i R A U h Z U 1 s n 8 d x j 7 N 6 + l f D m / i j 5 v a q I x J M u j k u U p p i A 1 w b 8 c p 1 2 w X 2 i z y o x e 1 0 d u M P g + n A H E s p b c 5 L 2 p G / T 0 6 e 9 9 P r r r 4 m J V 8 6 1 v K m J E a J t Y L x 4 d i S Y W H C X b w Q 4 P w T a C Z 2 s 6 w E 8 g S C 4 6 U u y I x Z j E v g D 0 m n r t X k Q D e I p o s 8 f L 0 8 q L 7 e 1 z j O Z P u X j 9 t Q k q K s h S c G 4 i 2 4 N + u l 0 e 4 y + f h r g e 1 D H G v I j B H G V s 8 J L q b k b k r 6 T s O P a U C D T q Y Y R 2 r N n D 7 W 0 t F B v b 1 8 W m R 4 / 7 h H P G c g 0 w C a f H Q 8 f P h J v 3 0 Z h C t 5 6 y T Q y P M j a p 1 b M S 5 h 1 u Q C Z A O O 4 M J h j T Q f 4 O N d Z 3 0 l 8 K S R Y G / 2 J y f R O d 4 Q G Z r 3 0 y a M A f d P r J 7 b q 6 M s e v 0 U m w F 4 R Q R u q d l W C X B X H J X 0 n Y U e 1 o R p b T t K 5 j n k x 6 W C 6 w a T b t 2 + v V S B G R k Z o f + d + y w 2 d i M e k g A A 4 B m 0 t u 4 v 6 e Q I u d F w D T N R d L a 3 S g Q v z C i M 0 Y N 4 F g 8 p t b e 4 F y G 3 P V V V X y 3 m S M A G 1 V l k O O B U 6 s J O 2 s b H m 9 P b f A c w 2 Q k O q B H 8 x X f Y C p y 7 O i 0 I V 1 4 f f X M 9 + M g W K H 7 7 8 g r i Y U S C R 4 f Y C A B g T z 2 x D S 4 F 4 x p w B J i c n p W 0 V C k X o x I l j V M 0 F d K 1 4 + O g x f X f 7 j n g A / / z f / k T S c E 0 w k + y / l Q / Q j m 6 P M i r g d I g z 4 U 3 7 y 4 7 R 4 S G q a 2 i U d p d B O B S U 3 z T a C / i K z b Y I m 3 E b Q e 4 1 m 2 2 j h U V c a X J H 7 k l 6 o W N H E O o H L x + l O G s k Q y Y M Z K 2 p q b F q 0 5 k Z D G x V D X j A u K B z B 6 K C U B g A i 0 I C T + C 1 a z f o 7 N n X 8 z o c M J z H P g 8 K v 4 P v A d A m E f 6 N D 3 / 3 B 9 q 9 u 4 V e f f U M z f I 1 V f O 5 M f 4 u F y A 7 f m N q Y p w a m p p 1 q j L h o H V W C x A Q w 5 s M M B w p Y d M + G 4 G d W I t J x T U 3 p c g T L f y B t X K r h f z 3 9 v F O S n C B N N 4 8 F H R D p g h r L G S 4 n U x w F E B T 5 R v V / c k n n 4 n L H K i q q q L z 5 8 / J 6 I n L l 7 + l J z 1 P J P y X f / m / 9 O U X X 8 l 5 M b 3 i v / + P / y m / h e 3 f / O Z D i U N z z M z M 0 i u v n K H X X n u V P v r j p 9 T S 2 i Z k G h s d k f M b w A u I a 8 f 3 7 W Q C Z m e m d C w b 0 K 6 5 A K F B p o j e h 2 k n m 0 U m A P d l Y O I I I a o j m K / B f 8 C W M w X 6 9 / t v b h S s h q q t L K d T X b u l c Y 4 C F e E 2 + t C z p 9 J R q 7 R Q O s s E G h 0 Z p Y b G e j a / 8 r u 4 g Y m J C f r k 4 0 + p q b l J n A o v v X R K z D X g 6 t V r Q k Z I P B Y X 8 u F 3 T 5 w 8 w b U 1 y f F w g l R X V 4 m m Q 2 F D L f 7 p p 5 / T 2 2 + f l 3 M A 4 X B I 2 k Y g k 5 t N u 7 m 5 G b 6 u b D L Z o Q o u N G D G + 4 h 7 N i b f L G v g 6 p r M 1 B K M e H g 4 5 q V Y a v N 9 U r m a K i O c w M / C n x o k V 3 o x 4 Q s F r t 9 f K l x C v X f y g B Q s N J C j i T T d v X 1 T a v r G p k Z q b m q S Y 1 A Y o b W m p q Z p z 5 6 2 r A K x E n B e f H d u b l 6 0 E T R J c D 5 I I 2 N j 9 N O f / n t 9 V A Y 4 / s K F b + j c u T d 0 C l H P 4 x 7 W P I 1 U n c f 9 b Z A 7 6 B W / g + t E a D S p 3 a Q E 7 P 1 Q G L 3 u t 2 n c Y M x F F 3 s X a + B c Y F y a b Q T T q p D 7 / D K E Q j o T P 5 W g 0 v R T t b M A U b C E e m l f s 3 S + o h C j s I E 4 0 C C n T p 3 U R y g y 9 f c / o x Z u x / j y t I P W i q G h Y T n n t Z v 3 q L z E I + e s q 6 + l w 4 c P S 2 F / 9 B A z Y v d b G u 3 Z s w F q b G w Q 5 8 d y G B 8 f p Z r q W n L x O Z b q I I Z W Q + W B / a Y d Z h w t u W R b b c d u q S 9 F 4 f j a t d h y p E q n k k K q M l e f 3 l t Y K M g 2 1 P t n j l H a V 5 V F J s D e L j J p V 6 9 c 2 x Q y o d 2 C 3 2 p t 3 U 2 n 3 v i A 3 n n n L T p w 8 I C Y d t i H 0 Q 7 Q E o Z M A N a B 6 O 3 t p Z H h 7 H Z T L h r Z 3 E M H L R r 3 S w F T Q W D i 2 Z 0 a I B M A M u H a g C v P M p q u t T o h / U x L Y T 1 k A s y z t Q N p k g 5 S c R 6 F 0 3 u s / C q k v 8 0 3 o r 9 n 1 F V V 0 E d 3 i c p 9 q t / G Z C 4 K l H 2 0 u E E 5 t 7 M 2 A + i f u n X z N s 1 z 0 w z D c o Z H x v l 3 U q x d x o V Q K E R o u 9 n R 3 d 1 J h w 4 d o o s X L 8 l q S L l A O w 9 a Z p R N y M 8 / / 1 J G v s v A 3 S W A d t d S w I z b T 1 g z + d y Z e z / c D K / n 0 i T d C O z P 2 M Q R o t C x q t 1 U h 8 h 2 g h v 3 V 0 j S 3 V w p 0 y Z A o E u 9 q l F u a m f y l t C F 3 k w N j Q w u y d O P s 1 6 0 7 N 7 F R E 7 J Z L z 6 u m r R E L F Y X D q M a 6 o X t 5 G M G X b 2 3 O v k 1 o 4 Q E O j S p c t 0 6 9 Y t G m M i D Q 0 O U 0 V 5 O b 3 1 1 p t U W V l J 9 + 7 e l + N y M c F m o T G 1 F q I u e j L h F d P u s 8 c B G T 7 0 7 b O A D G k d D 2 Y 0 J N p S g 7 N b V 6 f m J R W q F r l O F 8 3 G d i 3 K P 6 e L 6 w + X b 2 b u 2 u H 4 g E 2 9 a 0 9 j N D C d p t D c O L 3 S X U H R B N H d J + O s i n Z b m d r Z k K C e 6 3 + i 0 6 e O i U m 2 G R g P u m m w 5 z u a C J y k u v K 0 a K k D T X G 6 9 M d / p h / 8 8 H 1 x s y 8 F 9 E l h j Y d o N C b D m 6 q q K s V D + M o r L 4 t n 0 A 6 Q E + 2 + X a 3 t V F 2 3 S 0 h S 6 V c d w 5 N 8 D U + n v D Q T d l O J L 7 3 h T t t N A d p O O g o Y 0 q e S C a 7 4 Y l y j J 6 k q M C Z p h Q D X H y / f K h h C v X O i i y 4 + I Z p c 4 J o + E i K v v y R v L Y l p 4 K 9 1 R C m S c F F 1 y c Z t j w u 9 A Q p x b Z + L 2 f F n d K 4 7 T U 3 a o 7 g c 4 L G D + / z U q R O i u S A P H z 6 W 9 t 3 e f R 3 S d w b g F j A h E B M F M f o b z S q Q J 9 / v r x Z 4 B r O R r d N U h k S A x P k m k B c Y O Z 9 O x q m u l C u 8 A k H B m H z v n z n C N X 2 C p o I u 6 v I / W J J M Q D L J h O P C i I L 0 z S r c x 8 t h a N a z Z G G u b t x D I 4 l W v b U Y u C Z 4 5 o a H h u j G j R v U 3 N x E 9 f X 1 o j U x r A l 9 X I e P H K L P P v 1 C 3 P N J T S Y A Z A L g 1 i 7 R 0 y v W i 6 0 k E 7 A o H 0 A q / H O I V t V k s M 7 K R 6 d L Q T g l y k r 8 l I h F 6 U H P M 3 q n K y y D W J f z X g G V A a W Z G i o y 0 8 z X C p h 1 d 0 c X T 4 + w Y 2 z B Q 9 / 2 Z 9 p t d n z 4 4 R / E G Y E J g q d P n 6 b x s X H 6 5 J N P 9 V 6 F 7 2 5 / R y d P v S g j 4 j / V Z D L w s 5 b C p M F T b T E 6 y O b l d o a d 8 o p g b A q 6 1 E T I t f Z 1 b W c U B K H e O L J P X O T D / Y / o + n U 1 s S 1 k m 2 V h r y E B b M H j h U Z 7 a / X a C Y U C g O n k m G C 3 G s y x B s C q Q n Z M T 8 9 I R 3 J z c 7 N o I 9 T W b 7 / z F g V K M h o T W u n I 0 S M c B m m I t V g u d l U m x d w D H o w t T + z v H T l 5 A I j 5 p 2 V s d u 0 D j b c j X H / 8 9 v b i O 3 U Q 6 i r L 6 f j e J m m D m H 4 n w H R e 5 p I p F / Y 1 F F Y D T G X 4 r A f m p E 5 Y J b o b 4 t R R l y E v h j A B D b b l w j D U q L 9 / g P p 6 + 6 i q u k r W Q B 8 d H a G j R 1 + g 8 f E x q m / c T d f G 6 v X R m 4 P K Q F p W Q 8 L Y v v B z c G L Y 2 1 P o 5 M W 6 g 0 l M K e H 2 V H 1 F k N u 3 6 7 c Y t g N k W o y T 5 f S B N o t I M J + Q Y X A T b w U G u b 2 E c 6 + V T A B c 1 H a g n Y S R G x i M a 4 D 2 F N p R 7 7 3 / L p 0 5 8 5 K s k f 7 6 6 6 / T v X v 3 2 I x t p z v f 3 a C 2 0 s w a E 5 u B E h / X E H w / r + 1 d f s L h 1 k C Z f Z K R H J + Y D V j 5 6 l R x t M l X U 1 U h 0 7 x B J m g i e M K + f u q 3 J s S t p J 1 M O 2 o 1 + G 7 Y R / d W a C 8 t h w N N q u Y d m v P Q z S E f j Y f 8 d P 7 8 m 9 T X 1 2 d d Z 0 V F p e V e N z W 5 C e E W P 3 f 2 D b p / 5 R N q L t u 8 w a U L U T c 1 V y X F W / g 8 Y M 8 T D K W S E K 1 5 J h Y c F N H 4 x k e t f J 9 w N K F e 6 t 4 j p h 4 y C f 0 2 K H x r c x + v 7 l h 0 l I 7 M Z 7 e B 1 g I U 1 t 5 J D 0 3 D i T H C Z F r w 0 B 0 m K E j S 1 9 u v j 1 o a L 7 x w l D 7 9 0 2 d y n x / 8 8 H 0 K D V y m N / f O 6 b 0 b w 5 H m j D O j s m Q d q n e d M M S S C o P F h B M z 6 3 / O 2 w H Q t x w 4 U 5 L x m A z F g W A y 3 0 c P F o / V W w 6 1 Z c t r K J A T b b F v + j b m W o c T o 3 f a S 1 d t T g x c 3 d T k F B 0 5 e l g V p m W A E R K 7 W 1 t k Y m J Z a S n t a m m R T u B z + 5 W 5 a F Y l W g + M U w O m 7 H x k + e v Y L C B v c M + S R z Y y I U 9 T k m 8 q 7 k R x b B v q 1 J E j M k w H A 1 4 x j m 6 1 I 6 j t m F j g E y 0 B L N q K D t u t R D C a F L L k A z Q v x g H i V T Y D z w b 4 n t 1 y v 1 g X E E O S 0 G 4 M a O s o t s T i l a v B p X 4 / 9 U 5 5 q a N W r 3 T 5 3 I F r h 9 G n M 5 b D g V E s B 6 A 2 n S a O N f l q / W o B F d R y G K 9 m 1 0 i r 0 U 5 A f J m B o R s x 8 V Y L b + V u u n 7 9 p g y e t Q N k Q X 8 U K o q G h n q q q 6 + T V W x v X L 8 l 0 z 2 w d q D f r 9 p z D e W r b w f m A 1 Y 3 w k I s W K Y Z Q N / W 8 0 B W H i E b U C B 1 B I v I O B W u j 6 9 + 9 3 y e 4 C b C 5 f Z S P S 1 Q d 1 c n f X w 3 S U n X 0 q M i V s J S b n O Q N L H B k d h l G B K 0 g i v 6 Z P 2 Q 1 G x 3 Z l o k R E f t x O S k v M d X p n 7 w 9 0 u 1 W W Y A b y b a X + i / e j T h p T 7 W M B u B G X q E t p 7 H n a a 6 0 h S N c j v v e Q B 5 p c b 1 x V k r s 8 S j Y s q 3 t 6 T 4 W v R B D o I j 2 1 C + Q C s d O n h A M g N k 2 g r s q t x 4 L b k S m Q C M M h 8 d G Z M 1 x w P e l H g A S 0 v L 6 a 4 e V Y 5 p D v a R B H L P r M E M s M b e R o E 3 F a J i w e 9 g S N M M k 8 u z 8 q V v M s w P c s g 1 S 9 8 g 7 l H l t 5 P E k W 2 o N 7 q 9 Y u 7 l 6 7 x d i 3 Z a D g O z z 6 e G D p R X 0 5 2 7 9 + S 6 Z 8 M e 8 Q B e H K i h 4 b F Z u U d 0 v C a 1 p s Q 0 / f / 3 r 7 + V Y 0 3 b a 6 O 1 O F 5 R A y L Z 2 6 A t V a z 1 O c 0 4 P b Y c k r E 6 1 M A 1 2 f P c K e I 4 p Y p l k F F D w 6 O 3 W e T J B Q a 8 b h R 4 u K v B 7 P Q U u d v e 4 u O z v + D f + 6 6 V h o m K m P H 7 1 V d f y 1 Q Q j F 7 H a H T c / o O x j Z l 7 o 7 a 2 I g p D e 0 1 C n B T A 1 0 9 L q K t + q 8 c I 8 k 3 o f M T d q n t e 5 c P b h n A c o W p L q 2 h g W r t c c 7 A e g n 3 e s 9 h k 7 J v e e O f i a i 4 F U x d 6 H t 6 l q r o W n Z J B W X k l f f G k l E Z n E 3 T z + l U K h y N i 5 k J r A Q / H s T z y + s 1 d w 1 8 7 j 3 H m r s a E 1 c l 7 d l 9 E 3 P 1 b i 6 X I 4 6 K H T 5 + T h t x E M K F w Q 8 4 R X 0 U j 3 R l R m e x 1 Z 9 a L W C 8 8 r s X f z x 0 m t F U I z k 7 Q 8 e P H 9 N Z i 4 N W d t 4 b L a L L 0 J d q 1 q 1 n W q H D 7 y s Q 8 w 5 s I N w I 8 t s 4 8 2 g e D f t / s j N K h p r h 0 G 2 z U M b M S s h W z 3 u A A u a J e G o c 0 5 4 j j 5 k P 1 T s L U 4 Q f N Y u Y E b Q S Y Z G j H p Q 1 2 4 q 4 F H W 0 N y 8 7 k B T A 8 p 6 x U X R N m 4 3 7 5 Z H O u D x M U e y Z 9 i z Q p P H 4 j 8 2 4 Z I o V 3 8 G 6 5 p 0 1 + P z c f 1 b a 1 y 0 E i 2 t 0 p 0 r 2 7 S U w e z H n K K Q e b A o w B x L t m T + + J s f b T i V u I P b X q L l Y a 8 Q 4 t A a 3 U M 7 E 5 5 l d j e X L J y g j u 8 w e j P p l y A r L V l y V X n F u 2 X q B i x J + m j g 7 N d X H I m x M T e M F b d j n Y z u I o k 6 + x M i D v e M 1 k Q A Y b M f 3 M C j x m l H p t a U r M n q 2 G n S D 7 6 p Y e q W B 3 m 2 8 G 7 A u 1 5 E N j Z Z L v P 0 J n u G I 5 v j t u t a m 2 A o v z L X t 7 f B J k X l w W t q s 4 y i k R X F i Q D I h x 2 Z P a b Q M k s g O L 5 h u 3 s U + X N b w x I t u + 3 3 y g / w c T H X E X c F V v B 4 B E m F J / b 8 R H 1 V y x G D Q x y T Y b 5 v F K L v I H Q n u O I p 7 c 7 N p k i + G o N l Q o F B Q S f d 6 z d e 0 c + 3 p x 9 S s M n t 0 M o L h c 7 v P R z M Q Q t V U G N 2 X R m H w w Q 4 p W 0 j a z E Z c 4 P K D F z L O A N 3 F i K 0 Z O m B o L l S O e h O G O j U N S Z 9 r K w H Y X x 7 S h P P z w M V 0 c q 6 1 u J Y z S Q z A R f D 4 K f H o h S Q v J E h q 8 8 w V 1 V 4 9 T Z D z / 2 n s b A R a l q Q h w + 5 P b Q 8 u 1 2 Z 5 M Z u Z 8 G f J B Y z 0 f R a F + R L W r F A z R c s v D t p V P b 9 x / L o 9 q o 2 i p r 6 Z 9 D R U y C v u P 9 9 W L 0 Y z J t 1 m m 3 1 Y C b m i s + 7 D U l a L d V h N 7 I J X 2 r u Y m e j h T u + m E P t 0 W s 6 a s Y K g T 2 n D w 5 i 0 H F J I a / g 7 m c q 0 E e A T t b z t c D V L W N H g s Y c A S x 6 u H M K a P Q 5 Z k P E o d r W V U W / v 9 v D l y r X B M G 2 p 3 f Y 2 M k L g 9 v M 0 X I 1 k C 6 I h 9 l z X D 2 1 2 R v F 6 z p o o k d X b u k 9 e U Y h W k E 6 0 b f 5 c v E I 9 F K B a c J l d 4 O G v + V 4 C 1 D t Y n h B Z C f C l g z 2 r I F G C T c q 1 k k r O j M j Q / j 0 p S h w Z I G Z 9 c e v n p 7 Q b H t K E q S / 2 i n f B u I y d o p F y k 0 i 4 h F W p x F O K 3 c 0 j 1 Y H x r K o q y 4 H 3 a l b 5 P t c l e u n 3 7 O 5 n 5 + 9 2 d u z Q 0 n a R n 0 x 4 x 5 a C t N g L 0 a U X X 0 S d o u K T M O p 2 n h l R 6 D 7 A Q j O Y t E 9 t R H K O h K I 0 3 8 G U K n R N J h c b + 0 0 n l K s d o 7 l c 7 s l 3 z c 5 s 8 Y 3 Z X V Z L e f P k g H T 5 8 U D Q f 3 g z y 5 v l z 1 N q + j + 6 M l u r i u n G s v 4 N d m + 0 g k R F c l c R V H i N U I y a c A a 4 s n f G H x U w K A T 1 M q A t P l Z e y I p A W B 4 G Z K n G 5 f / O 8 l 7 u Z T C / s i n O b z E V 4 s f W j h 4 8 p U F I i 8 6 h i V G E t k P J 9 I o t M F r n k X 6 X J b p V u L w v b + c 8 x G q q h v o 4 u 9 W X e 0 u 5 k Y J 4 U p k c Y w P z D N A o A / V L o Z w N W G k F h g H a S w b n 9 U f n e E S a T A U a q l 1 e U U b l + 8 Q B + y 2 t 7 r c 3 3 A U M U y U 9 c i l y O 2 T Y J S p y U 5 4 5 p Q 2 E 6 + G a b R N 8 n s K y y / e V n e A X O u 0 w s F J 0 v n p R Y U y i a y 1 Y e s d F 3 6 Z / Z I l Y e A T g Y s L 4 f 3 i 0 F C Q Z D N D g 4 R B 1 7 9 8 p + A 7 T p 1 o O 2 m s 1 Z e 8 J O H P n j + H K S r 0 x s R 3 F O G 6 q A Y N Z v w G t n 7 I D L H N o F j X y s 5 H r t 4 S S F R m 7 y n q V r 6 P r y J P 3 F v 3 u X 9 t B t e r H 2 m S z s 8 t m n n 8 s i m t e v 3 6 D e p 0 + p r a 3 V 0 k 4 G 8 D T m r k u I 3 8 3 F U Z u m A w 4 0 J u h 4 y y Z 4 I H N J o 0 l l C I b 9 E L P f K X B 9 f u u h I 6 7 2 x P 4 9 9 P l D N p W S y U U P 2 U k P 3 A D r R G C 9 i J f 2 x K j G N s Q H 5 i C 0 z K M x L w 3 O e l G 0 l g X c 6 1 i o Z X 5 + z m q 8 4 0 V v 0 O j L A S 8 w M G / d w H C r I 8 0 x a q x Q 1 4 G B s e j M j b I V m j v 6 / p 2 u C F 0 b 9 C + q D N Y C y T / W q O h 3 Q j 9 U i v M 0 m c R y z A n p g 5 L 1 J X Q / F N a Y g L z x q n r 7 5 H a H Y w h V W b W P n k 2 q N x M W A q E M U H B f 6 Y h a Y w g B 9 O f E W U r Y 6 r N P T c 8 H W B r o 3 1 o r 7 O f F S w d W u 8 p T J 2 v X J 2 y O N r B m x H T 9 N Q N 5 x 0 G G S J y n 6 N D V n b t L E e r s a 5 3 q + 9 s c j m l D 4 b U w m 4 F 8 Z s 3 3 C c z H w q x h + x h C 9 F W B T F + s Y u 4 T 7 m a t S 5 4 9 z H l T h 9 F M q 8 E + J h T q L 0 M m M z z J v j b 6 k g 5 E I Z O u D B F f t f D 1 5 Z S H 7 S r r 1 9 v f A 3 L X X V g P N m N S 4 m Y B 5 D a a 6 c q z x e R 5 c 3 + U X m 5 f 2 S m B d d e 5 3 K 0 K T y a 9 1 G 9 b 7 h i F H w N n u 7 l t B N P R t O H K / P l P e H M o + x U + m P W L 9 l g 5 H 4 / v Y u k 0 7 R 9 Z B J w R B M H F W k S x 4 p k 0 J d l x p 8 A x / V C F C J D b u K + x f n q + / s u q k j R r r L Q s m d x S t f E 5 U y C U H W V s c m J I E l a O 7 W y I 0 + e P S + S 6 z B r x Z 9 p j 1 G 5 b V X Z 8 I b s O f j T h k 2 n z A C 7 B 3 h 2 A 8 Y k g G Y Y 4 W e D 9 h i S 4 9 6 q S T J s 4 Q 6 T F c X t Z 2 M 5 / j t F Q m 6 C c t i X s 7 2 T C / K h 8 e L s r S i + 1 w X m h x t 8 B u Y 8 D j o T V w L 4 O O s 6 B F 3 g D X G 5 l y b I y f 7 Z 6 g f N i N e t X o E 0 G V 3 9 b j e p P g y m I m c / A W 5 0 R 6 R K Y H b w t 2 4 Y k s U S a Z k K K Y B g J 4 3 F p j c W 1 g 0 U m t J m d N F J C n q o D B O w v Z K D d h N f l 2 N t S d k B D o d C b O V p V O f O m v h v x S e G / M a h M M h T B X P M 2 y F r Q v g 4 6 K q l G / U p U s 4 I S N F I + Y L I h x I z u g L z c k T k W z g r M O t 6 j + 6 n s A 4 B B D F x R d f K Z r P V X 7 j d a K a O F 4 K G M s 3 p T T i e Q S I s + z l 4 W t r M 4 R k M Z b E Y 7 a j s C n j 2 Y f Z g 9 j F f e 5 A O G L Y 3 O q y z L f d E 0 B r g i D V M + o C 0 w 4 g I T M R G H 5 o t y O f 8 m Z 2 g T K n 7 7 U m S z y 7 j C w 2 w C Q n C N O C f k c p / f s h x g S o L U Q 3 N e S z M Z C J 2 Y G H i x A 1 a q O r M n S h W G V B Z x U l w Y U x T w q L i R l A 6 d A n 6 C N n p t Z 8 F / o d p 9 O c A c p T t L k G o 9 w J C t L 5 / k f / O i P e 0 6 a z c Q p j 3 P + h a Y o A j J B b 5 f 6 m d i c H y E r / v h m J d N P 4 + c x w K I w w f U 1 9 e J J g K R T r V G y c M E U h q I d 7 J 0 1 M T Z B D Z a S o c s 2 J d V F r a x i N f T C Z K 7 f l 6 h k 2 u Y C y e 0 w F b D 7 s 2 D u Y l 3 Y Z W s s W s B m s u O y a B H z o P r F y 4 I 0 v I m e 9 E 6 W i M p 0 y 9 F L Z U J e r U j T I 8 n P J a Z Z 5 l + E I 7 b y 8 J 2 F s e 0 o e r L w h a J d o q m A m A C Y l Q C J L U F i 0 6 a l 8 r Z s V o H R z 6 c a M 0 e q m Q 0 L U g S C G R m W o M w x 1 q i 1 F Y d p 8 F Z F 3 3 9 x G e R q L U q b p m C 6 P w t K + V z 6 H K w 3 W X 9 T + 4 5 I + A K C p F 2 E p k A a A 0 M o o V 0 s C l 2 v C U u S 3 t t 5 X u c N v J u r D 4 2 9 w R Q T S x m Q i g m h + I t k y C N C I j F Y d 8 U K o q M 1 k L Y L 0 t t Z 9 K a d 9 W q c z o A j m l D T e A d u h z L h 5 1 A M g x k r S 5 N i 6 c N 0 + W x b i C m 0 6 N D F o J B q 9 g G 2 W D G o Y 8 H I f q w t h p m t A Q w r R 0 b + F W I f b l s B C B J B O 2 k J A g D b a U 0 k W g u h F o w N C k t k q L 9 n a 3 8 7 U x Z 2 M 7 i m D Y U B A 9 / p 2 k o A 3 j q r g / 4 5 N 1 N B n C 1 o 0 M W g s 5 X b I N s r + + N U k t V S s w 5 8 y o c w F 7 w 1 w r 0 L 2 H c Y S 4 w 2 n 3 p b q I 0 v b E v Q u M L L o r F 4 + T m C 8 A 6 e z D v P u + B A y R N r 7 a H L V K J p h L N x O c 0 2 x z H y + d M G d j 2 8 t X d n i U f x 3 b D T H Q 3 P 3 C X 9 b B N z Q f Y 4 z s R m O 6 + n 0 1 C D G X K H a 9 4 b U C N D r c X f K m X e B t J p o 4 y j x B a E E T E + X q n P e t o U 0 H z q D y B l k F e d V W O 0 a 6 6 E o o n k v R V j 5 c J h s G x C X q l P U h f P M I r i j A 4 N j M o N p 2 M U i Q S 5 b Q o / e Q n r + r z b n 8 4 i l C R e A O F k n 7 O I N W o B T L m h G N u 4 7 k C m m V A j 9 0 7 3 B y n O d Z 0 h 5 v i 0 i a D R k N H L z q N 6 8 q g C U j W v D C j N + Z n p 6 g u 1 U u H j x 6 j W 0 O r d + O r v F B 5 J J J M U i Q 0 T 6 U l f o r G 1 b Y Q i O X V P U G 6 + N R D 0 R j I x J I w o 8 z V S P N k P E J / 9 m / e U C d 2 A J h Q T x x T E j v q y u n 6 Y K X U t F L 7 a Q G K h F o 7 8 E I E T J W H I y G 3 o 7 g x M E N 1 7 g k 2 M 7 1 U V p 8 9 2 3 c l S L 4 Y M o m G 0 s J E Q o g 5 b f Y p G 5 Z 2 y p 2 2 E Y t Q c 1 M V v X T m i D 7 z 9 o e j 2 l D 9 U 0 H J J K w 7 n o u d 2 r b a C O B B x E h 1 M 5 7 P j s 5 d Z f Q g 3 L V G M p l K j o m E d p F d O N 8 O N k Q l / 3 w u 5 W w Q k X 0 g m t 7 O I d / p 0 4 f z l o X t K g 5 q 7 W l J 8 4 N m P h U J t D n A s 0 Q b y w 6 8 u O C b v u w 0 + 4 s D D G A i 2 g f b C r R 2 g m R I o u I N 5 Q m J x 5 n J 2 B Y R 4 t i I Z K U p L 5 8 b S 0 L Z 8 3 + b C z + S P K n b W H x u z l i u 1 Q C Q q k i s z Q d G a e Q + 1 n z j / L C u I N p g 8 D J i k C 2 s b m g m + 3 g 8 5 b V L y 0 h y Q 6 I E C C T p m k C W 8 L Y m E 0 I Q K j f / t 7 s s f k r b H C + 2 R c Q G P 7 c P 7 t b s 2 r F I r s 1 D z q P N C 3 j / M O o c / W B H m 2 P 0 T l e I 3 u 4 M U W 2 p 0 k S W s F V x s F G Z e 8 b 8 U x r I b G d I l A k T u v / J W X A c o f q m I 5 I B H r b D Y b M X 8 f 3 g V B s W d V F T P 1 C x u U h p m Z m Q i w Z m M F k y r b W T k u q A W g 9 k k Q h 5 d M g C B w X I h D w + / u J B O b + T 4 E a l 7 j T h p y 1 a y m i o o m Z 6 v s A o j L o y O I c U m e w E u T / m p v p S j M X T G k i L 2 f 9 y W 4 h D o 4 W U K B L p b U 2 s N E t u v j t B H N e G g j R V u S j B D x z D / 3 N R J N f a Y V 9 x y Q 6 M u j C T C T H j 1 i A z y z e b T M F o m u Z C a R q b N 5 3 v T A 6 u / F A B Y j v J 2 9 z K s o 6 3 S G Q j k o o n 6 M Q p a K f F e b / d x X E m H + D 1 L V A o m q K X d G 2 X 2 5 Y q Y v X A q I q 4 s t w W o b o k 8 1 x R T 9 W U J q m 7 a l T W T c 8 l E y T g S V J j u V 7 q z S Z t 1 T E h E 8 b v j c 2 B X 9 B e h k T 8 X Q 5 h c S T Z 1 A O Z I J 1 d 7 f q X n Q V H E g q 4 3 O f l d p S y t d G w t a O o p V a P p V a B a q 1 O U q V t m j 3 q r F O t c W q p K 5 V + Q G k j M V l y B c 6 H 1 z r C t v Z T k n Z X x o Q 4 I J X f D c K o d C X Y N q H q 4 K X 0 4 n 4 x p 8 C R b S j I 7 g Y s i K h q N t S C k u N F b A q w q i 2 G I y E 0 w D P H k m N 4 p Z A M / R I S g F Q Z Y i U 1 g V x M i D f 2 w n p I 0 Y s t E U k z G u r Z N M x B l W 9 G M w m x E E 8 w q T j + w 5 + 8 u S i / n S K O b E N B s P r P 4 3 E X N Z R G d a O 2 q K V W g + U e i 6 x i 2 x 4 T I m H B F U M o m H d G j N Y x J M q K i + b h t l R w n v M k R a 8 z q U q 8 G F q k 9 o F U E w v p D I k g Q i q l m a C h X O k 4 V V V V 8 q 9 m 5 7 d T x L E m H x B M e u h A g 6 o B x W T g 0 I u l q I r I C y x G u Z w i P 7 s / K m Y e X O J 2 E h l E I n j W m j w i G T I Z 7 Y T Q 6 / P r N h K n a Z J J G 4 k t i i N N O I c y 8 y R N y A T S K e n Y 6 7 y + J z s c T a i 6 6 p R 4 + 8 T 2 5 h D 2 e T T B D W F d C I p a K o M K J l M w Z + 0 H O / L N d T L A 8 8 T z B T J k y o i Q S R M H I Z Z 8 Q x o 0 k i J N R g J u a C K V Z 4 s l T q + 8 d l J + x 6 l w b B v K y O 0 x P 9 W W K H M h F F H t K e l 9 t 9 W s O x 1 o D y 0 s Q y Y A 2 i k f 8 B w N c V B B m T h E S G N p I R A m R Z F w S I i k S J O f V K K d J N 1 o J v W C g N K A b 1 H + O k 0 c 2 4 Y y 0 l z v o e 7 6 s B A K m a N q O u X 5 Q 2 E o a i n M I 1 v 6 G b R V J + n d b j W M K 1 f s 5 F G C N 7 2 r u J 1 I h k x C J D 6 n E E l E k 0 o T y U j A o 1 5 d Y x d o p / / w s x / x t 7 P z 1 2 n i a J P P 4 M Z w g D N E E U l l o h b O Y B S M I r L R V K H W H I c c a l a r F O W S C W I R h 0 M s s i L k M U T R R D L H K K 2 E 0 R N u p X 0 g f F x C K j o T V z I f x r a q A E U 7 s T Q 1 1 c l 1 O B 0 F Q a j 2 3 T 4 2 9 V T m G E 0 l 2 k p n e h F E J 9 t i F o m O 7 8 6 / 3 H I 2 k R R Z 8 P x A m O m p S a 2 d N I k M k Q z B Q B Y 2 2 w y R 4 I A A e U y o 4 g n C r F x o q B S O 1 Z J K x O i D H 7 2 p r 8 L Z c N 5 8 q C V k f 4 f S U h a Z O A P t m m q n A q + X A Y n M m u g r w d 6 v Z G Q m l K b J S K k 8 S 0 M i 8 1 w V 8 V T 6 z M y M b J v + Q U t A J E u S F I v p f B J C x e h H f / Z 2 3 j x 1 o r j h k S m E v x K / h 6 t Y l U l L E Y u r X 7 7 r n Y X X 9 y 1 2 N u S a d d k C E q i 4 k I H D C n + C O h r V Q p R K Q 6 l 0 t V 8 d j 3 h 5 R U U O m Z h A H I r Y S B W K Z s j E G c P m X r 0 t J 5 3 9 V x A m n 8 E L B 6 v Y 9 F M Z l W v + i X D m G W c F p J C B S X / Q T L l Y m k h a 8 0 g c R N F x i x x q f 0 Z U m t l v b y u p b Q 5 B L h u R 4 i z 9 k / x d J h P W j Y D Z 9 3 d / / x f 6 y g o D B U U o o L L M r Y g k N a A i E r Z V m s p 0 G f t X 4 K T K 5 9 w 0 9 4 s g l 1 S m f S Q k s Y i k y D M 7 y 6 a c k E y L J o 1 d w u E w T U 9 O U j g S z r S X O A S J 7 N p p d I 7 P y W R C / u x u b Z L r K S Q U T B v K y L 6 9 l e K g s D d 6 s 4 i F O A s K j S p g h U m q r j x T L K y 4 N X B V C Q h h N I 0 i F U S l g 0 B + f 0 C c C c G F e X l 2 U 5 M T F I / B C t D m H D 9 X j 8 d L Z R W V c p y Q i S U u y 4 J x P J 7 g d l O M y Q b N F O U 0 N Q D 2 g x + f z 5 u H T h b X 5 c c D B V m i r t 4 c J 5 f b S 2 7 O a I j H y 6 H b o 4 X r E S t k k e q c L W A O C 6 X f 6 m R r T N b a A 4 m W E z v R T C i O C Z j G m n D G U Q F y y b Z o M R v p c s S u k U K h E D 9 a l 5 D r R n 9 K T L 0 k k + r v / / G v 9 J U W F g r O 5 D O o r 4 X X j 2 t L I 5 y 5 m f Y U a m S j t V Q h M X N 3 s t p Y E C d B X z P m J I 3 N 5 x 8 m Z C T j V F C h p J l t E A d x l l A o q N L 1 c z N O B 6 O Z L j z B q q 8 q L R g M 0 t z c r J h 5 R j J k S m v t F a O D h 7 r 0 B R c e C p Z Q e 9 u r W O d w w b D M P m W 3 Z 0 i l y K R C m I B 8 r D a F h E w M + + e 2 B l + v V A I S T d P o v I u 6 G 7 j R z / e S K 0 a r m D a S h J K u t u 3 7 I N D c h j B Z I g 6 H J O 2 r g w m n t B G s A B / M Q 7 0 t J h + b e z N B b O P 5 x 8 j v 8 9 L Z 8 2 f k s g s R r s s 9 h W n y G V y + M s h 3 6 e F / N v u 0 + e f 2 G N M v Y / a h h 1 + Z f 8 o E N K a g M g G 3 j y m o y M 6 i c y 2 T e R m t i u B 8 Z 5 j v C a a a J p t N 8 5 p X y U h c 9 o N s y q y z x 7 O F C Y Q Q R B N z L 0 m x O J w 7 S R q Z T V O l N 4 i n x M R R J l + c K y + Q K R S N 0 Z 3 B t J h 5 W M j l P x W o q W f g + r a H 7 7 b A c f F y P + t i 3 Z Z a R C g m G w i l i a U I Z U g F I u k 4 / w m E Z B K R T Q O V t H W k E 7 K o C K g D / q j Q p E l 6 J l 7 i T d G r H R G J K w K p 9 N 4 p N + 2 p w S I q 2 A Z R T K j i m b Z T m i Y n x q i q p l b t g z b j 0 N J Q H P + 2 z 0 M v t o R Z 8 7 A G 4 j S j m Y x 2 i k b j d F u T C U u J / e o / / 7 V c b i F j R x A K N 3 j h U h 8 T B A T K J R a I x K H W U L K t 4 0 Z D G V I B E i I N F M r i j 6 T o t K w d G w c I Y Y U c k 3 9 8 2 L Y 5 b r a F X C x v s Z Y y c Y j R P P h C h k i G R G q f I Z R o I 4 g m k k U m D r / t 9 d C J 3 U w k k I g F 5 I G Z C O 1 k N F M s H q N b A y R k g q n 9 6 3 / 6 G + s Z F j J 2 B K E A v D 7 l 8 p V + J o o i F M g k p B I N Z Y h l M / 0 s Q p k w I 0 I e h N g G e X Q 5 k b i K 2 J C 1 w c D j t q f p x 5 8 n F 7 j I 6 4 i O 2 U L Z y w G I o u K y I a H 8 c X h + P z S U M u 0 g i k Q Q E C Q T 5 h I K J H o 6 6 a Z B r K + H t i W n Y 8 L g g Y Y o l f l U 2 / P 6 g F s m C y o X u X J Q g E g g F F z k t 9 n S R n 8 T 2 q c / / + V P q b R 0 6 9 8 X v B 3 g + v b J k O T R T g A y / u K l p x l S g U g m F B L l I Z Z F J B U X E i E E f S S O M + t 0 R C U u / y p u C / J C n r 7 K A i s j u N B L Y I 9 L a I v L v y I I j s G f h D b B S 9 j w Z n W 1 D b J w m I 9 I s p 2 i R + M e b g / x a U A g n W b I B G I h H Z r p C p t 6 x 9 n U g 2 k H x 0 Q 0 h s V H S c g U j 8 H M w 7 N W I y F + 8 a u / l H f r 7 h T s K E I B I N X X F 3 s y p I K m k r h u S w m R N L E k n i G T I Z Y Q R g g k E Y k D a l v F r K j + X B 1 Q 2 H X U i q s E I Y 6 K C H l k U 8 c l V A k S G n l 5 T 5 T 8 1 j r j i z W U k I W 3 v 3 q C 0 f q c h u O E Q C p u S A S N h L j P n a R w D N s J O r Y r L J o I 3 4 d m A r k w S u L u s E e 8 e T D z f v n r v 9 p R Z A J c V 3 Y Y o Y B o N E E X v n k s n j / V p g K B E K I N h Y X y Q a T l 2 1 O K R A g R g E p g k H x K a K D S 9 c Z y A C / w Y Y C C r y K Z f V Y I U q h 9 K N D q W F t c y 9 l 9 y i l h 1 0 5 4 v + 3 I H C 4 o z R o l R Q M z b k U a E E l I p A k l o g m l N R S I 1 V A W o + H Z N L 3 Q D G d E x q P 3 b D J F 4 3 P c x m I y Y a T K 3 / 7 y Z 1 R W X o q L 3 F F w X X m 6 8 w g F R M I x 1 l R M K r v Z J y E I l M / 0 y x D J E I s / 8 M 9 Q a S p U 2 x k e q U 8 T K J g N 2 6 O 3 o l z w V W A + h B S L Q 0 U a H C K k U R E V Z 6 k v S 9 D B J r 3 Y C h P p 1 p C X Z s M 4 B I T B M U w U 2 Z d D J N l v S M Q h k 8 i Y f H B C Q D v B V X 6 o U Z l 8 c D y o F 6 W p / j 7 s + + t f / J Q q K 8 v l W n c a m F D D K p d 2 K D 7 + 5 B Y / B a O l M u S y a 6 j 8 m g q M 0 d s 4 k Y R I w z 5 J w I e 1 b 7 U Q k h i g w K s I o h J a a Q i 1 S L r e l z H r 7 A L S 2 E I h k d o 2 R M o i l S G T J p L y 9 N k 7 w l U I A r n S M Y r I d I w Y 3 2 u a / v G / / Z 0 8 k 5 2 K H U 8 o 4 K O P b v C T 0 N 4 + y / x T p p + l q Q y p D I l Q a C T E N q I o R D o d w D 4 d G u i U v F C Z o L N C A i 7 w E u g 9 W S H I I B t y l K Q h b g T f l L g h k C 0 u x N H b I I 0 O T V x p J B x j I 5 V F J I w w w X a C 3 E y k j p o w 3 R k i I Z b P 6 6 F f / d P P 5 R p 3 M l x X i 4 Q S f P T x N U q m Q J 6 l N Z X E D a E 4 L q Q x A r L o O K B C E 5 d P i a 8 M F H Y d t e I g i G z Z Q n x i v 4 5 r s a f n E k m l q V C 0 U Q 6 p c k m k t l m 4 r a T W H c 9 o p q 6 6 E N 3 V Z K q o K K N f / M N f y h X v d B Q J Z c O t W 0 9 o Y G i a C W A 0 l d Z a e Y h l E c m u s U A r h P K P D 0 U i t c 8 O 2 W u B i 7 m O 2 S D E U K E E 2 J J / f P C n S T d x H W Y I l L s N 0 q g w P 5 k U k S R u I 5 P d x B M N B V d 5 E i P G s b h L m o 4 d P 0 L n 3 n p F r q U I z t m r v S M q Z 4 o Q o P D 9 7 r e X + M l k T E D L S Q G i I b Q I t Z h Y / I F / h k o X I E 3 F G C Z N B Y K s H D B E s c f 1 A S A G 0 u Q f 5 E B E h e q Y T B z E s O K G V D Y C W c R C m g g I h G 1 D J A 5 z y S S E U s 4 H v 9 9 H / / B f f s 7 P w 3 4 j R R Q J t Q R + / + F F i s v s A y a U p a 1 g 8 q k Q B E J h y h D J T i 5 V y F S I f f h X o Y I V y Q O d H Z o 0 K q 5 j E s o O I Y g c I Y R R I v t F N I F M f L W a C W Q C g S T M T y Y 4 H q q q q u h v f v l T X F E R O S g S a g X 8 6 / / 5 k t K i m W y a S o s i V 4 Z U C P l D x T W B F p H K D t l n o I i S A U i g o 5 o 4 E k M I o t j j N i H K E M i k 5 S O S n U x 5 N Z P E O R Q T T 7 2 R E G / e + P V / / V u 5 j i L y w 3 W t r 0 i o l X D x q 5 s 0 M j p D b P 9 p U n E I E o F U W l s t I p Q W o Z G E i H J c x X L I Z I P k B h N B N h g g h Q 4 l n Q N J 0 W R R J M r E h S z W P h 0 H c e x E k r g i k t J K h l g g E D R U R i u B U B 6 P m 7 q 6 9 6 s p 6 0 U s C y b U q O R X E S v j D x 9 e o I V g l L n A R O J C R q T N P 4 t U h l g s S A N 9 Z B v f z o Q C p K t Y F i Q z M h 9 C C B 3 R y Q h B F t 5 C 3 A j 2 5 n j 1 7 B 2 3 Q i Q d N 0 S S N G g k I R M T i c l j v f i M B Q v f N z Y 1 0 M / + 4 5 / L J R S x M o q E W g f + 9 / / 6 i G t x k M V G p q w Q 5 N F h D q k k L m d h q M T F U M z R U R D H F j J J Z A u h E C d X M o Q y Z D L 9 T h a J N K F A J m g q e 5 s J I d q G Z e V l 9 M t f F f Z k w M 0 H 0 f 8 H a e K f k e v v L G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F0CD7EE-C323-4E51-94E4-687611C739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18B06E-BD46-4B0A-992F-5FA5DD76F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bc0bf-9503-419a-a3af-990c5dc79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C2BC9B-3135-45BD-B2B2-35DB8477BD1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AEF1E77-6D9E-4AAF-8525-78E28C8C3E6C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3568F413-A4A7-4591-8AD6-56BF183F227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Softdrink</vt:lpstr>
      <vt:lpstr>Disney</vt:lpstr>
      <vt:lpstr>Stereo</vt:lpstr>
      <vt:lpstr>penalty</vt:lpstr>
      <vt:lpstr>CityTemp</vt:lpstr>
      <vt:lpstr>Restaurant</vt:lpstr>
      <vt:lpstr>BASalary</vt:lpstr>
      <vt:lpstr>AuditTime</vt:lpstr>
      <vt:lpstr>Job</vt:lpstr>
      <vt:lpstr>showtime</vt:lpstr>
      <vt:lpstr>Sheet2</vt:lpstr>
      <vt:lpstr>Sheet3</vt:lpstr>
      <vt:lpstr>audTime</vt:lpstr>
      <vt:lpstr>Brand_Purchased</vt:lpstr>
      <vt:lpstr>gasMean</vt:lpstr>
      <vt:lpstr>gasSd</vt:lpstr>
      <vt:lpstr>Meal_Price</vt:lpstr>
      <vt:lpstr>Restaurant!Print_Area</vt:lpstr>
      <vt:lpstr>Quality_Rating</vt:lpstr>
      <vt:lpstr>Restaurant</vt:lpstr>
      <vt:lpstr>TagMean</vt:lpstr>
      <vt:lpstr>TagSD</vt:lpstr>
      <vt:lpstr>Tax_Penalty</vt:lpstr>
    </vt:vector>
  </TitlesOfParts>
  <Manager/>
  <Company>University of Cincinnati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J. Sweeney</dc:creator>
  <cp:keywords/>
  <dc:description/>
  <cp:lastModifiedBy>Suwaphit Chotsawad</cp:lastModifiedBy>
  <cp:revision/>
  <dcterms:created xsi:type="dcterms:W3CDTF">1997-04-05T14:52:20Z</dcterms:created>
  <dcterms:modified xsi:type="dcterms:W3CDTF">2021-08-28T17:13:24Z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0x010100E9B8C97B4C058E4BBCF959815C650DAF</vt:lpwstr>
  </property>
</Properties>
</file>