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  <c r="C20" i="1"/>
  <c r="B20" i="1"/>
  <c r="C19" i="1"/>
  <c r="B19" i="1"/>
  <c r="B18" i="1"/>
  <c r="C18" i="1"/>
  <c r="B17" i="1"/>
  <c r="C16" i="1"/>
  <c r="B16" i="1"/>
  <c r="C15" i="1"/>
  <c r="B15" i="1"/>
  <c r="C14" i="1"/>
  <c r="B14" i="1"/>
  <c r="B13" i="1"/>
  <c r="C13" i="1"/>
  <c r="C17" i="1"/>
  <c r="C10" i="1"/>
  <c r="F5" i="1"/>
  <c r="G5" i="1"/>
  <c r="C3" i="1"/>
  <c r="C9" i="1" s="1"/>
  <c r="B3" i="1"/>
  <c r="B4" i="1" s="1"/>
  <c r="C4" i="1" l="1"/>
  <c r="C5" i="1" s="1"/>
  <c r="B9" i="1"/>
  <c r="B5" i="1"/>
  <c r="B22" i="1" l="1"/>
  <c r="B24" i="1" s="1"/>
  <c r="B27" i="1" s="1"/>
  <c r="C22" i="1"/>
  <c r="C24" i="1" s="1"/>
  <c r="C27" i="1" s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Yujun Huang:</t>
        </r>
        <r>
          <rPr>
            <sz val="9"/>
            <color indexed="81"/>
            <rFont val="Tahoma"/>
            <charset val="1"/>
          </rPr>
          <t xml:space="preserve">
Estimated cashflow based on the location in Spartanburg PwC LLP, South Carolina, 29302, United States of America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Yujun Huang:</t>
        </r>
        <r>
          <rPr>
            <sz val="9"/>
            <color indexed="81"/>
            <rFont val="Tahoma"/>
            <family val="2"/>
          </rPr>
          <t xml:space="preserve">
Income tax are calculated by using effective tax rate = total tax paid divdied by total income earned as a percentage.
Reference:https://smartasset.com/taxes/south-carolina-tax-calculator#2rOIMtp8QR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Yujun Huang:</t>
        </r>
        <r>
          <rPr>
            <sz val="9"/>
            <color indexed="81"/>
            <rFont val="Tahoma"/>
            <family val="2"/>
          </rPr>
          <t xml:space="preserve">
This is can be change depends on how much you want to invest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 xml:space="preserve">Yujun Huang:
</t>
        </r>
        <r>
          <rPr>
            <sz val="9"/>
            <color indexed="81"/>
            <rFont val="Tahoma"/>
            <family val="2"/>
          </rPr>
          <t>15% after tax, after IRA income are invested in fund earning 4% annual interest rate compound monthly.
Calculation:
 [(1+monthlyRate)^13 - (1+monthlyRate)/monthlyRate] * monthly investment 
= Total annual investment income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Yujun Huang:</t>
        </r>
        <r>
          <rPr>
            <sz val="9"/>
            <color indexed="81"/>
            <rFont val="Tahoma"/>
            <family val="2"/>
          </rPr>
          <t xml:space="preserve">
This can be alter if needed, depends on the investment return rate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Yujun Huang:</t>
        </r>
        <r>
          <rPr>
            <sz val="9"/>
            <color indexed="81"/>
            <rFont val="Tahoma"/>
            <family val="2"/>
          </rPr>
          <t xml:space="preserve">
15% - 17% of after tax, after IRA income are invested in fund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Yujun Huang:</t>
        </r>
        <r>
          <rPr>
            <sz val="9"/>
            <color indexed="81"/>
            <rFont val="Tahoma"/>
            <family val="2"/>
          </rPr>
          <t xml:space="preserve">
https://www.nerdwallet.com/blog/insurance/average-south-carolina-car-insurance-rates/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Yujun Huang:</t>
        </r>
        <r>
          <rPr>
            <sz val="9"/>
            <color indexed="81"/>
            <rFont val="Tahoma"/>
            <family val="2"/>
          </rPr>
          <t xml:space="preserve">
Working as a public accountant in Pwc needs professional suits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Yujun Huang:</t>
        </r>
        <r>
          <rPr>
            <sz val="9"/>
            <color indexed="81"/>
            <rFont val="Tahoma"/>
            <family val="2"/>
          </rPr>
          <t xml:space="preserve">
Emergency or any other condition that might or might not happen.</t>
        </r>
      </text>
    </comment>
  </commentList>
</comments>
</file>

<file path=xl/sharedStrings.xml><?xml version="1.0" encoding="utf-8"?>
<sst xmlns="http://schemas.openxmlformats.org/spreadsheetml/2006/main" count="31" uniqueCount="29">
  <si>
    <t>Annula Salary</t>
  </si>
  <si>
    <t>Investment Income</t>
  </si>
  <si>
    <t>Total Cash Inflow</t>
  </si>
  <si>
    <t>Cash Outflow</t>
  </si>
  <si>
    <t>Rent</t>
  </si>
  <si>
    <t>Phone Bill</t>
  </si>
  <si>
    <t>Internet</t>
  </si>
  <si>
    <t>Cash Inflow</t>
  </si>
  <si>
    <t>$Low</t>
  </si>
  <si>
    <t>$High</t>
  </si>
  <si>
    <t>Investment</t>
  </si>
  <si>
    <t>Gas</t>
  </si>
  <si>
    <t>Car Repair</t>
  </si>
  <si>
    <t>Hydra+Electricity</t>
  </si>
  <si>
    <t>Food</t>
  </si>
  <si>
    <t>Grocerie</t>
  </si>
  <si>
    <t>Other Costs</t>
  </si>
  <si>
    <t>Total Cash Outflow</t>
  </si>
  <si>
    <t>Health Insurance</t>
  </si>
  <si>
    <t>Car Insurance</t>
  </si>
  <si>
    <t>Net Cashflow</t>
  </si>
  <si>
    <t>Opening balance</t>
  </si>
  <si>
    <t>Closing balance</t>
  </si>
  <si>
    <t>IRA Contribution</t>
  </si>
  <si>
    <t>Salary</t>
  </si>
  <si>
    <t>% invest</t>
  </si>
  <si>
    <t>monthly interest rate</t>
  </si>
  <si>
    <t>annual interest rate</t>
  </si>
  <si>
    <t>Suits and Shirts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</si>
</sst>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4" fillId="3" borderId="0" xfId="2" applyAlignment="1">
      <alignment horizontal="right"/>
    </xf>
    <xf numFmtId="0" fontId="1" fillId="2" borderId="0" xfId="1" applyFont="1" applyAlignment="1">
      <alignment horizontal="right"/>
    </xf>
    <xf numFmtId="0" fontId="4" fillId="2" borderId="0" xfId="1"/>
    <xf numFmtId="0" fontId="1" fillId="0" borderId="0" xfId="0" applyFont="1" applyAlignment="1"/>
    <xf numFmtId="0" fontId="0" fillId="0" borderId="0" xfId="0" applyFont="1" applyAlignment="1"/>
    <xf numFmtId="0" fontId="4" fillId="3" borderId="0" xfId="2"/>
  </cellXfs>
  <cellStyles count="3">
    <cellStyle name="20% - Accent1" xfId="1" builtinId="30"/>
    <cellStyle name="20% - Accent2" xfId="2" builtinId="3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9" name="Table9" displayName="Table9" ref="A2:C27" headerRowCount="0" totalsRowShown="0" dataDxfId="6">
  <tableColumns count="3">
    <tableColumn id="1" name="Column1" headerRowDxfId="5" dataDxfId="4"/>
    <tableColumn id="2" name="$Low" headerRowDxfId="3" dataDxfId="2"/>
    <tableColumn id="3" name="$High" headerRowDxfId="1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E2:G5" headerRowCount="0" totalsRowShown="0">
  <tableColumns count="3">
    <tableColumn id="1" name="Column1" dataCellStyle="Normal"/>
    <tableColumn id="2" name="$Low" dataCellStyle="Normal"/>
    <tableColumn id="3" name="$High" dataCellStyle="Normal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7"/>
  <sheetViews>
    <sheetView tabSelected="1" workbookViewId="0"/>
  </sheetViews>
  <sheetFormatPr defaultRowHeight="15" x14ac:dyDescent="0.25"/>
  <cols>
    <col min="1" max="1" width="22.5703125" customWidth="1"/>
    <col min="2" max="3" width="10.5703125" bestFit="1" customWidth="1"/>
    <col min="5" max="5" width="20.5703125" customWidth="1"/>
    <col min="6" max="6" width="9.28515625" customWidth="1"/>
  </cols>
  <sheetData>
    <row r="1" spans="1:7" x14ac:dyDescent="0.25">
      <c r="A1" s="3"/>
      <c r="B1" s="2" t="s">
        <v>8</v>
      </c>
      <c r="C1" s="2" t="s">
        <v>9</v>
      </c>
      <c r="E1" s="6"/>
      <c r="F1" s="1" t="s">
        <v>8</v>
      </c>
      <c r="G1" s="1" t="s">
        <v>9</v>
      </c>
    </row>
    <row r="2" spans="1:7" x14ac:dyDescent="0.25">
      <c r="A2" s="4" t="s">
        <v>7</v>
      </c>
      <c r="B2" s="5"/>
      <c r="C2" s="5"/>
      <c r="E2" t="s">
        <v>24</v>
      </c>
      <c r="F2">
        <v>79553</v>
      </c>
      <c r="G2">
        <v>86102</v>
      </c>
    </row>
    <row r="3" spans="1:7" x14ac:dyDescent="0.25">
      <c r="A3" s="5" t="s">
        <v>0</v>
      </c>
      <c r="B3" s="5">
        <f>F2*(1-0.1453-0.0765-0.0496)</f>
        <v>57962.315800000004</v>
      </c>
      <c r="C3" s="5">
        <f>G2*(1-0.1453-0.0765-0.0496)</f>
        <v>62733.917200000004</v>
      </c>
      <c r="E3" t="s">
        <v>25</v>
      </c>
      <c r="F3">
        <v>0.15</v>
      </c>
      <c r="G3">
        <v>0.17</v>
      </c>
    </row>
    <row r="4" spans="1:7" x14ac:dyDescent="0.25">
      <c r="A4" s="5" t="s">
        <v>1</v>
      </c>
      <c r="B4" s="5">
        <f>((B3-B8)/12)*F3*((1+F5)^13 -(1+F5))/F5</f>
        <v>8425.1764248646559</v>
      </c>
      <c r="C4" s="5">
        <f>((C3-C8)/12)*G3*((1+G5)^13 -(1+G5))/G5</f>
        <v>10290.633164671017</v>
      </c>
      <c r="E4" t="s">
        <v>27</v>
      </c>
      <c r="F4">
        <v>0.04</v>
      </c>
      <c r="G4">
        <v>0.04</v>
      </c>
    </row>
    <row r="5" spans="1:7" x14ac:dyDescent="0.25">
      <c r="A5" s="4" t="s">
        <v>2</v>
      </c>
      <c r="B5" s="4">
        <f>SUM(B3:B4)</f>
        <v>66387.492224864662</v>
      </c>
      <c r="C5" s="4">
        <f>SUM(C3:C4)</f>
        <v>73024.550364671013</v>
      </c>
      <c r="E5" t="s">
        <v>26</v>
      </c>
      <c r="F5">
        <f>F4/12</f>
        <v>3.3333333333333335E-3</v>
      </c>
      <c r="G5">
        <f>G4/12</f>
        <v>3.3333333333333335E-3</v>
      </c>
    </row>
    <row r="6" spans="1:7" x14ac:dyDescent="0.25">
      <c r="A6" s="5"/>
      <c r="B6" s="5"/>
      <c r="C6" s="5"/>
    </row>
    <row r="7" spans="1:7" x14ac:dyDescent="0.25">
      <c r="A7" s="4" t="s">
        <v>3</v>
      </c>
      <c r="B7" s="5"/>
      <c r="C7" s="5"/>
    </row>
    <row r="8" spans="1:7" x14ac:dyDescent="0.25">
      <c r="A8" s="5" t="s">
        <v>23</v>
      </c>
      <c r="B8" s="5">
        <v>3000</v>
      </c>
      <c r="C8" s="5">
        <v>3500</v>
      </c>
    </row>
    <row r="9" spans="1:7" x14ac:dyDescent="0.25">
      <c r="A9" s="5" t="s">
        <v>10</v>
      </c>
      <c r="B9" s="5">
        <f>(B3-B8)*F3</f>
        <v>8244.3473699999995</v>
      </c>
      <c r="C9" s="5">
        <f>(C3-C8)*G3</f>
        <v>10069.765924000001</v>
      </c>
    </row>
    <row r="10" spans="1:7" x14ac:dyDescent="0.25">
      <c r="A10" s="5" t="s">
        <v>4</v>
      </c>
      <c r="B10" s="5">
        <f>1000*12</f>
        <v>12000</v>
      </c>
      <c r="C10" s="5">
        <f>1000*12</f>
        <v>12000</v>
      </c>
    </row>
    <row r="11" spans="1:7" x14ac:dyDescent="0.25">
      <c r="A11" s="5" t="s">
        <v>12</v>
      </c>
      <c r="B11" s="5">
        <v>500</v>
      </c>
      <c r="C11" s="5">
        <v>1000</v>
      </c>
    </row>
    <row r="12" spans="1:7" x14ac:dyDescent="0.25">
      <c r="A12" s="5" t="s">
        <v>19</v>
      </c>
      <c r="B12" s="5">
        <v>1257</v>
      </c>
      <c r="C12" s="5">
        <v>1257</v>
      </c>
    </row>
    <row r="13" spans="1:7" x14ac:dyDescent="0.25">
      <c r="A13" s="5" t="s">
        <v>11</v>
      </c>
      <c r="B13" s="5">
        <f>60*12</f>
        <v>720</v>
      </c>
      <c r="C13" s="5">
        <f>70*12</f>
        <v>840</v>
      </c>
    </row>
    <row r="14" spans="1:7" x14ac:dyDescent="0.25">
      <c r="A14" s="5" t="s">
        <v>5</v>
      </c>
      <c r="B14" s="5">
        <f>55*12</f>
        <v>660</v>
      </c>
      <c r="C14" s="5">
        <f>60*12</f>
        <v>720</v>
      </c>
    </row>
    <row r="15" spans="1:7" x14ac:dyDescent="0.25">
      <c r="A15" s="5" t="s">
        <v>6</v>
      </c>
      <c r="B15" s="5">
        <f>40*12</f>
        <v>480</v>
      </c>
      <c r="C15" s="5">
        <f>45*12</f>
        <v>540</v>
      </c>
    </row>
    <row r="16" spans="1:7" x14ac:dyDescent="0.25">
      <c r="A16" s="5" t="s">
        <v>13</v>
      </c>
      <c r="B16" s="5">
        <f>35*12</f>
        <v>420</v>
      </c>
      <c r="C16" s="5">
        <f>40*12</f>
        <v>480</v>
      </c>
    </row>
    <row r="17" spans="1:3" x14ac:dyDescent="0.25">
      <c r="A17" s="5" t="s">
        <v>18</v>
      </c>
      <c r="B17" s="5">
        <f>72*12</f>
        <v>864</v>
      </c>
      <c r="C17" s="5">
        <f>83*12</f>
        <v>996</v>
      </c>
    </row>
    <row r="18" spans="1:3" x14ac:dyDescent="0.25">
      <c r="A18" s="5" t="s">
        <v>14</v>
      </c>
      <c r="B18" s="5">
        <f>30*365</f>
        <v>10950</v>
      </c>
      <c r="C18" s="5">
        <f>35*365</f>
        <v>12775</v>
      </c>
    </row>
    <row r="19" spans="1:3" x14ac:dyDescent="0.25">
      <c r="A19" s="5" t="s">
        <v>15</v>
      </c>
      <c r="B19" s="5">
        <f>40*52</f>
        <v>2080</v>
      </c>
      <c r="C19" s="5">
        <f>50*52</f>
        <v>2600</v>
      </c>
    </row>
    <row r="20" spans="1:3" x14ac:dyDescent="0.25">
      <c r="A20" s="5" t="s">
        <v>28</v>
      </c>
      <c r="B20" s="5">
        <f>2500</f>
        <v>2500</v>
      </c>
      <c r="C20" s="5">
        <f>3500</f>
        <v>3500</v>
      </c>
    </row>
    <row r="21" spans="1:3" x14ac:dyDescent="0.25">
      <c r="A21" s="5" t="s">
        <v>16</v>
      </c>
      <c r="B21" s="5">
        <v>1000</v>
      </c>
      <c r="C21" s="5">
        <v>1500</v>
      </c>
    </row>
    <row r="22" spans="1:3" x14ac:dyDescent="0.25">
      <c r="A22" s="4" t="s">
        <v>17</v>
      </c>
      <c r="B22" s="4">
        <f>SUM(B9:B21)</f>
        <v>41675.347370000003</v>
      </c>
      <c r="C22" s="4">
        <f>SUM(C9:C21)</f>
        <v>48277.765923999999</v>
      </c>
    </row>
    <row r="23" spans="1:3" x14ac:dyDescent="0.25">
      <c r="A23" s="5"/>
      <c r="B23" s="5"/>
      <c r="C23" s="5"/>
    </row>
    <row r="24" spans="1:3" x14ac:dyDescent="0.25">
      <c r="A24" s="4" t="s">
        <v>20</v>
      </c>
      <c r="B24" s="4">
        <f>B5-B22</f>
        <v>24712.144854864659</v>
      </c>
      <c r="C24" s="4">
        <f>C5-C22</f>
        <v>24746.784440671014</v>
      </c>
    </row>
    <row r="25" spans="1:3" x14ac:dyDescent="0.25">
      <c r="A25" s="5"/>
      <c r="B25" s="5"/>
      <c r="C25" s="5"/>
    </row>
    <row r="26" spans="1:3" x14ac:dyDescent="0.25">
      <c r="A26" s="5" t="s">
        <v>21</v>
      </c>
      <c r="B26" s="5">
        <v>0</v>
      </c>
      <c r="C26" s="5">
        <v>0</v>
      </c>
    </row>
    <row r="27" spans="1:3" x14ac:dyDescent="0.25">
      <c r="A27" s="5" t="s">
        <v>22</v>
      </c>
      <c r="B27" s="5">
        <f>B24</f>
        <v>24712.144854864659</v>
      </c>
      <c r="C27" s="5">
        <f>C24</f>
        <v>24746.784440671014</v>
      </c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2017-04-05T16:59:10Z</dcterms:modified>
</cp:coreProperties>
</file>