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i96\OneDrive\Desktop\"/>
    </mc:Choice>
  </mc:AlternateContent>
  <xr:revisionPtr revIDLastSave="0" documentId="13_ncr:1_{8FD35DBD-4E05-4B97-B025-FE42DA1A95D1}" xr6:coauthVersionLast="47" xr6:coauthVersionMax="47" xr10:uidLastSave="{00000000-0000-0000-0000-000000000000}"/>
  <bookViews>
    <workbookView xWindow="-108" yWindow="-108" windowWidth="23256" windowHeight="12576" activeTab="3" xr2:uid="{DA693418-8173-4753-8479-C9487BDAAF83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2" i="4"/>
  <c r="D3" i="4"/>
  <c r="D4" i="4"/>
  <c r="D5" i="4"/>
  <c r="D6" i="4"/>
  <c r="D2" i="4"/>
  <c r="C7" i="4"/>
  <c r="B7" i="4"/>
  <c r="K14" i="3"/>
  <c r="J14" i="3"/>
  <c r="I14" i="3"/>
  <c r="L12" i="3"/>
  <c r="K12" i="3"/>
  <c r="J12" i="3"/>
  <c r="I12" i="3"/>
  <c r="L9" i="3"/>
  <c r="K9" i="3"/>
  <c r="J9" i="3"/>
  <c r="I9" i="3"/>
  <c r="L7" i="3"/>
  <c r="K7" i="3"/>
  <c r="I7" i="3"/>
  <c r="J7" i="3"/>
  <c r="H7" i="3"/>
  <c r="J2" i="3"/>
  <c r="I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" i="3"/>
  <c r="H2" i="3"/>
  <c r="F10" i="3"/>
  <c r="F1" i="3"/>
  <c r="E7" i="3"/>
  <c r="E4" i="3"/>
  <c r="E1" i="3"/>
  <c r="D16" i="3"/>
  <c r="D13" i="3"/>
  <c r="D10" i="3"/>
  <c r="D7" i="3"/>
  <c r="D4" i="3"/>
  <c r="D1" i="3"/>
  <c r="L11" i="2"/>
  <c r="K12" i="2"/>
  <c r="K13" i="2"/>
  <c r="K11" i="2"/>
  <c r="I11" i="2"/>
  <c r="I12" i="2"/>
  <c r="I13" i="2"/>
  <c r="I14" i="2"/>
  <c r="J4" i="2"/>
  <c r="I4" i="2"/>
  <c r="H4" i="2"/>
  <c r="G4" i="2"/>
  <c r="I2" i="2"/>
  <c r="H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" i="2"/>
  <c r="G2" i="2"/>
  <c r="E7" i="2"/>
  <c r="E4" i="2"/>
  <c r="E3" i="2"/>
  <c r="E2" i="2"/>
  <c r="E1" i="2"/>
  <c r="D13" i="2"/>
  <c r="D9" i="2"/>
  <c r="D5" i="2"/>
  <c r="D1" i="2"/>
  <c r="I10" i="1"/>
  <c r="J4" i="1"/>
  <c r="K4" i="1" s="1"/>
  <c r="K8" i="1" s="1"/>
  <c r="I8" i="1"/>
  <c r="I4" i="1"/>
  <c r="H4" i="1"/>
  <c r="K2" i="1"/>
  <c r="J2" i="1"/>
  <c r="I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" i="1"/>
  <c r="H2" i="1"/>
  <c r="D16" i="1"/>
  <c r="D13" i="1"/>
  <c r="E13" i="1" s="1"/>
  <c r="D10" i="1"/>
  <c r="D7" i="1"/>
  <c r="E7" i="1" s="1"/>
  <c r="D4" i="1"/>
  <c r="D1" i="1"/>
  <c r="E1" i="1" s="1"/>
  <c r="J8" i="1" l="1"/>
  <c r="J10" i="1" s="1"/>
  <c r="F1" i="1"/>
</calcChain>
</file>

<file path=xl/sharedStrings.xml><?xml version="1.0" encoding="utf-8"?>
<sst xmlns="http://schemas.openxmlformats.org/spreadsheetml/2006/main" count="172" uniqueCount="77">
  <si>
    <t>학교1</t>
  </si>
  <si>
    <t>학교1</t>
    <phoneticPr fontId="1" type="noConversion"/>
  </si>
  <si>
    <t>선생1</t>
    <phoneticPr fontId="1" type="noConversion"/>
  </si>
  <si>
    <t>학교2</t>
  </si>
  <si>
    <t>학교3</t>
  </si>
  <si>
    <t>학교2</t>
    <phoneticPr fontId="1" type="noConversion"/>
  </si>
  <si>
    <t>학교3</t>
    <phoneticPr fontId="1" type="noConversion"/>
  </si>
  <si>
    <t>선생2</t>
    <phoneticPr fontId="1" type="noConversion"/>
  </si>
  <si>
    <t>y…</t>
    <phoneticPr fontId="1" type="noConversion"/>
  </si>
  <si>
    <t>y^2…</t>
    <phoneticPr fontId="1" type="noConversion"/>
  </si>
  <si>
    <t>CT</t>
    <phoneticPr fontId="1" type="noConversion"/>
  </si>
  <si>
    <t>abn</t>
    <phoneticPr fontId="1" type="noConversion"/>
  </si>
  <si>
    <t>SST</t>
    <phoneticPr fontId="1" type="noConversion"/>
  </si>
  <si>
    <t>SSA</t>
    <phoneticPr fontId="1" type="noConversion"/>
  </si>
  <si>
    <t>SSB(A)</t>
    <phoneticPr fontId="1" type="noConversion"/>
  </si>
  <si>
    <t>SSE</t>
    <phoneticPr fontId="1" type="noConversion"/>
  </si>
  <si>
    <t>MSA</t>
    <phoneticPr fontId="1" type="noConversion"/>
  </si>
  <si>
    <t>MSB(A)</t>
    <phoneticPr fontId="1" type="noConversion"/>
  </si>
  <si>
    <t>MSE</t>
    <phoneticPr fontId="1" type="noConversion"/>
  </si>
  <si>
    <t>자유도A</t>
    <phoneticPr fontId="1" type="noConversion"/>
  </si>
  <si>
    <t>자유도B(A)</t>
    <phoneticPr fontId="1" type="noConversion"/>
  </si>
  <si>
    <t>자유도E</t>
    <phoneticPr fontId="1" type="noConversion"/>
  </si>
  <si>
    <t>F0</t>
    <phoneticPr fontId="1" type="noConversion"/>
  </si>
  <si>
    <t>타이어A</t>
    <phoneticPr fontId="1" type="noConversion"/>
  </si>
  <si>
    <t>타이어B</t>
    <phoneticPr fontId="1" type="noConversion"/>
  </si>
  <si>
    <t>타이어C</t>
    <phoneticPr fontId="1" type="noConversion"/>
  </si>
  <si>
    <t>타이어D</t>
    <phoneticPr fontId="1" type="noConversion"/>
  </si>
  <si>
    <t>자동차1</t>
    <phoneticPr fontId="1" type="noConversion"/>
  </si>
  <si>
    <t>자동차2</t>
    <phoneticPr fontId="1" type="noConversion"/>
  </si>
  <si>
    <t>자동차3</t>
    <phoneticPr fontId="1" type="noConversion"/>
  </si>
  <si>
    <t>자동차4</t>
    <phoneticPr fontId="1" type="noConversion"/>
  </si>
  <si>
    <t>yi.bar</t>
    <phoneticPr fontId="1" type="noConversion"/>
  </si>
  <si>
    <t>y.j bar</t>
    <phoneticPr fontId="1" type="noConversion"/>
  </si>
  <si>
    <t>y..</t>
    <phoneticPr fontId="1" type="noConversion"/>
  </si>
  <si>
    <t>y..bar</t>
    <phoneticPr fontId="1" type="noConversion"/>
  </si>
  <si>
    <t>y^2</t>
    <phoneticPr fontId="1" type="noConversion"/>
  </si>
  <si>
    <t>y^2..</t>
    <phoneticPr fontId="1" type="noConversion"/>
  </si>
  <si>
    <t>CT</t>
    <phoneticPr fontId="1" type="noConversion"/>
  </si>
  <si>
    <t>SST</t>
    <phoneticPr fontId="1" type="noConversion"/>
  </si>
  <si>
    <t>SSTRT</t>
    <phoneticPr fontId="1" type="noConversion"/>
  </si>
  <si>
    <t>SSBLOCK</t>
    <phoneticPr fontId="1" type="noConversion"/>
  </si>
  <si>
    <t>SSE</t>
    <phoneticPr fontId="1" type="noConversion"/>
  </si>
  <si>
    <t>분산분석표</t>
    <phoneticPr fontId="1" type="noConversion"/>
  </si>
  <si>
    <t>요인</t>
    <phoneticPr fontId="1" type="noConversion"/>
  </si>
  <si>
    <t>제곱합</t>
    <phoneticPr fontId="1" type="noConversion"/>
  </si>
  <si>
    <t>자유도</t>
    <phoneticPr fontId="1" type="noConversion"/>
  </si>
  <si>
    <t>평균제곱</t>
    <phoneticPr fontId="1" type="noConversion"/>
  </si>
  <si>
    <t>F</t>
    <phoneticPr fontId="1" type="noConversion"/>
  </si>
  <si>
    <t>SSTrt</t>
    <phoneticPr fontId="1" type="noConversion"/>
  </si>
  <si>
    <t>F3,9,0.05</t>
    <phoneticPr fontId="1" type="noConversion"/>
  </si>
  <si>
    <t>&gt;</t>
    <phoneticPr fontId="1" type="noConversion"/>
  </si>
  <si>
    <t>F0 &gt; F3,9,0.05 기각 =&gt; 마모도에 따른 차이가 있다.</t>
    <phoneticPr fontId="1" type="noConversion"/>
  </si>
  <si>
    <t>machine1</t>
    <phoneticPr fontId="1" type="noConversion"/>
  </si>
  <si>
    <t>machine2</t>
    <phoneticPr fontId="1" type="noConversion"/>
  </si>
  <si>
    <t>machine3</t>
    <phoneticPr fontId="1" type="noConversion"/>
  </si>
  <si>
    <t>employee1</t>
  </si>
  <si>
    <t>employee1</t>
    <phoneticPr fontId="1" type="noConversion"/>
  </si>
  <si>
    <t>employee2</t>
  </si>
  <si>
    <t>employee2</t>
    <phoneticPr fontId="1" type="noConversion"/>
  </si>
  <si>
    <t>yi..bar</t>
    <phoneticPr fontId="1" type="noConversion"/>
  </si>
  <si>
    <t>yij.bar</t>
    <phoneticPr fontId="1" type="noConversion"/>
  </si>
  <si>
    <t>y.j.bar</t>
    <phoneticPr fontId="1" type="noConversion"/>
  </si>
  <si>
    <t>yijk</t>
    <phoneticPr fontId="1" type="noConversion"/>
  </si>
  <si>
    <t>y^2ijk</t>
    <phoneticPr fontId="1" type="noConversion"/>
  </si>
  <si>
    <t>a</t>
    <phoneticPr fontId="1" type="noConversion"/>
  </si>
  <si>
    <t>b</t>
    <phoneticPr fontId="1" type="noConversion"/>
  </si>
  <si>
    <t>n</t>
    <phoneticPr fontId="1" type="noConversion"/>
  </si>
  <si>
    <t>SSAB</t>
    <phoneticPr fontId="1" type="noConversion"/>
  </si>
  <si>
    <t>SSB</t>
    <phoneticPr fontId="1" type="noConversion"/>
  </si>
  <si>
    <t>평균오차</t>
    <phoneticPr fontId="1" type="noConversion"/>
  </si>
  <si>
    <t>MSB</t>
    <phoneticPr fontId="1" type="noConversion"/>
  </si>
  <si>
    <t>MSAB</t>
    <phoneticPr fontId="1" type="noConversion"/>
  </si>
  <si>
    <t>A</t>
    <phoneticPr fontId="1" type="noConversion"/>
  </si>
  <si>
    <t>B</t>
    <phoneticPr fontId="1" type="noConversion"/>
  </si>
  <si>
    <t>내포요인</t>
    <phoneticPr fontId="1" type="noConversion"/>
  </si>
  <si>
    <t>완전임의화 블록설계</t>
    <phoneticPr fontId="1" type="noConversion"/>
  </si>
  <si>
    <t>이원배치 분산분석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</si>
</sst>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434340</xdr:colOff>
      <xdr:row>0</xdr:row>
      <xdr:rowOff>0</xdr:rowOff>
    </xdr:from>
    <xdr:to>
      <xdr:col>20</xdr:col>
      <xdr:colOff>618348</xdr:colOff>
      <xdr:row>7</xdr:row>
      <xdr:rowOff>119807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DB5E82C-8BEE-4EA6-BC6D-DF59EF370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0" y="0"/>
          <a:ext cx="6219048" cy="1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655320</xdr:colOff>
      <xdr:row>0</xdr:row>
      <xdr:rowOff>0</xdr:rowOff>
    </xdr:from>
    <xdr:to>
      <xdr:col>20</xdr:col>
      <xdr:colOff>132829</xdr:colOff>
      <xdr:row>4</xdr:row>
      <xdr:rowOff>49413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3616364-41BE-4476-B38C-2F7885774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0"/>
          <a:ext cx="4171429" cy="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E58E-8A61-4731-986B-6D588C4940E2}">
  <dimension ref="A1:K19"/>
  <sheetViews>
    <sheetView workbookViewId="0">
      <selection activeCell="A20" sqref="A20"/>
    </sheetView>
  </sheetViews>
  <sheetFormatPr defaultRowHeight="17.399999999999999" x14ac:dyDescent="0.4"/>
  <sheetData>
    <row r="1" spans="1:11" x14ac:dyDescent="0.4">
      <c r="A1">
        <v>20</v>
      </c>
      <c r="B1" t="s">
        <v>1</v>
      </c>
      <c r="C1" t="s">
        <v>2</v>
      </c>
      <c r="D1">
        <f>AVERAGE(A1:A3)</f>
        <v>17.333333333333332</v>
      </c>
      <c r="E1">
        <f>AVERAGE(D1,D4)</f>
        <v>18.5</v>
      </c>
      <c r="F1">
        <f>AVERAGE(E1,E7,E13)</f>
        <v>13.833333333333334</v>
      </c>
      <c r="G1">
        <f>A1^2</f>
        <v>400</v>
      </c>
      <c r="H1" t="s">
        <v>8</v>
      </c>
      <c r="I1" t="s">
        <v>9</v>
      </c>
      <c r="J1" t="s">
        <v>11</v>
      </c>
      <c r="K1" t="s">
        <v>10</v>
      </c>
    </row>
    <row r="2" spans="1:11" x14ac:dyDescent="0.4">
      <c r="A2">
        <v>18</v>
      </c>
      <c r="B2" t="s">
        <v>1</v>
      </c>
      <c r="C2" t="s">
        <v>2</v>
      </c>
      <c r="G2">
        <f t="shared" ref="G2:G18" si="0">A2^2</f>
        <v>324</v>
      </c>
      <c r="H2">
        <f>SUM(A1:A18)</f>
        <v>249</v>
      </c>
      <c r="I2">
        <f>SUM(G1:G18)</f>
        <v>3873</v>
      </c>
      <c r="J2">
        <f>3*2*3</f>
        <v>18</v>
      </c>
      <c r="K2">
        <f>H2^2/J2</f>
        <v>3444.5</v>
      </c>
    </row>
    <row r="3" spans="1:11" x14ac:dyDescent="0.4">
      <c r="A3">
        <v>14</v>
      </c>
      <c r="B3" t="s">
        <v>0</v>
      </c>
      <c r="C3" t="s">
        <v>2</v>
      </c>
      <c r="G3">
        <f t="shared" si="0"/>
        <v>196</v>
      </c>
      <c r="H3" t="s">
        <v>12</v>
      </c>
      <c r="I3" t="s">
        <v>13</v>
      </c>
      <c r="J3" t="s">
        <v>14</v>
      </c>
      <c r="K3" t="s">
        <v>15</v>
      </c>
    </row>
    <row r="4" spans="1:11" x14ac:dyDescent="0.4">
      <c r="A4">
        <v>19</v>
      </c>
      <c r="B4" t="s">
        <v>0</v>
      </c>
      <c r="C4" t="s">
        <v>7</v>
      </c>
      <c r="D4">
        <f>AVERAGE(A4:A6)</f>
        <v>19.666666666666668</v>
      </c>
      <c r="G4">
        <f t="shared" si="0"/>
        <v>361</v>
      </c>
      <c r="H4">
        <f>I2-K2</f>
        <v>428.5</v>
      </c>
      <c r="I4">
        <f>6*(E1^2+E7^2+E13^2)-K2</f>
        <v>229.33333333333303</v>
      </c>
      <c r="J4">
        <f>3*(D1^2+D4^2+D7^2+D10^2+D13^2+D16^2)-6*(E1^2+E7^2+E13^2)</f>
        <v>140.5</v>
      </c>
      <c r="K4">
        <f>H4-I4-J4</f>
        <v>58.66666666666697</v>
      </c>
    </row>
    <row r="5" spans="1:11" x14ac:dyDescent="0.4">
      <c r="A5">
        <v>20</v>
      </c>
      <c r="B5" t="s">
        <v>0</v>
      </c>
      <c r="C5" t="s">
        <v>7</v>
      </c>
      <c r="G5">
        <f t="shared" si="0"/>
        <v>400</v>
      </c>
      <c r="I5" t="s">
        <v>19</v>
      </c>
      <c r="J5" t="s">
        <v>20</v>
      </c>
      <c r="K5" t="s">
        <v>21</v>
      </c>
    </row>
    <row r="6" spans="1:11" x14ac:dyDescent="0.4">
      <c r="A6">
        <v>20</v>
      </c>
      <c r="B6" t="s">
        <v>0</v>
      </c>
      <c r="C6" t="s">
        <v>7</v>
      </c>
      <c r="G6">
        <f t="shared" si="0"/>
        <v>400</v>
      </c>
      <c r="I6">
        <v>2</v>
      </c>
      <c r="J6">
        <v>3</v>
      </c>
      <c r="K6">
        <v>12</v>
      </c>
    </row>
    <row r="7" spans="1:11" x14ac:dyDescent="0.4">
      <c r="A7">
        <v>14</v>
      </c>
      <c r="B7" t="s">
        <v>5</v>
      </c>
      <c r="C7" t="s">
        <v>2</v>
      </c>
      <c r="D7">
        <f>AVERAGE(A7:A9)</f>
        <v>15.333333333333334</v>
      </c>
      <c r="E7">
        <f>AVERAGE(D7,D10)</f>
        <v>13.166666666666668</v>
      </c>
      <c r="G7">
        <f t="shared" si="0"/>
        <v>196</v>
      </c>
      <c r="I7" t="s">
        <v>16</v>
      </c>
      <c r="J7" t="s">
        <v>17</v>
      </c>
      <c r="K7" t="s">
        <v>18</v>
      </c>
    </row>
    <row r="8" spans="1:11" x14ac:dyDescent="0.4">
      <c r="A8">
        <v>18</v>
      </c>
      <c r="B8" t="s">
        <v>5</v>
      </c>
      <c r="C8" t="s">
        <v>2</v>
      </c>
      <c r="G8">
        <f t="shared" si="0"/>
        <v>324</v>
      </c>
      <c r="I8">
        <f>I4/I6</f>
        <v>114.66666666666652</v>
      </c>
      <c r="J8">
        <f>J4/J6</f>
        <v>46.833333333333336</v>
      </c>
      <c r="K8">
        <f>K4/K6</f>
        <v>4.8888888888889142</v>
      </c>
    </row>
    <row r="9" spans="1:11" x14ac:dyDescent="0.4">
      <c r="A9">
        <v>14</v>
      </c>
      <c r="B9" t="s">
        <v>3</v>
      </c>
      <c r="C9" t="s">
        <v>2</v>
      </c>
      <c r="G9">
        <f t="shared" si="0"/>
        <v>196</v>
      </c>
      <c r="I9" t="s">
        <v>22</v>
      </c>
      <c r="J9" t="s">
        <v>22</v>
      </c>
    </row>
    <row r="10" spans="1:11" x14ac:dyDescent="0.4">
      <c r="A10">
        <v>12</v>
      </c>
      <c r="B10" t="s">
        <v>3</v>
      </c>
      <c r="C10" t="s">
        <v>7</v>
      </c>
      <c r="D10">
        <f>AVERAGE(A10:A12)</f>
        <v>11</v>
      </c>
      <c r="G10">
        <f t="shared" si="0"/>
        <v>144</v>
      </c>
      <c r="I10">
        <f>I8/J8</f>
        <v>2.4483985765124521</v>
      </c>
      <c r="J10">
        <f>J8/K8</f>
        <v>9.5795454545454053</v>
      </c>
    </row>
    <row r="11" spans="1:11" x14ac:dyDescent="0.4">
      <c r="A11">
        <v>12</v>
      </c>
      <c r="B11" t="s">
        <v>3</v>
      </c>
      <c r="C11" t="s">
        <v>7</v>
      </c>
      <c r="G11">
        <f t="shared" si="0"/>
        <v>144</v>
      </c>
    </row>
    <row r="12" spans="1:11" x14ac:dyDescent="0.4">
      <c r="A12">
        <v>9</v>
      </c>
      <c r="B12" t="s">
        <v>3</v>
      </c>
      <c r="C12" t="s">
        <v>7</v>
      </c>
      <c r="G12">
        <f t="shared" si="0"/>
        <v>81</v>
      </c>
    </row>
    <row r="13" spans="1:11" x14ac:dyDescent="0.4">
      <c r="A13">
        <v>13</v>
      </c>
      <c r="B13" t="s">
        <v>6</v>
      </c>
      <c r="C13" t="s">
        <v>2</v>
      </c>
      <c r="D13">
        <f>AVERAGE(A13:A15)</f>
        <v>14</v>
      </c>
      <c r="E13">
        <f>AVERAGE(D13,D16)</f>
        <v>9.8333333333333339</v>
      </c>
      <c r="G13">
        <f t="shared" si="0"/>
        <v>169</v>
      </c>
    </row>
    <row r="14" spans="1:11" x14ac:dyDescent="0.4">
      <c r="A14">
        <v>16</v>
      </c>
      <c r="B14" t="s">
        <v>6</v>
      </c>
      <c r="C14" t="s">
        <v>2</v>
      </c>
      <c r="G14">
        <f t="shared" si="0"/>
        <v>256</v>
      </c>
    </row>
    <row r="15" spans="1:11" x14ac:dyDescent="0.4">
      <c r="A15">
        <v>13</v>
      </c>
      <c r="B15" t="s">
        <v>4</v>
      </c>
      <c r="C15" t="s">
        <v>2</v>
      </c>
      <c r="G15">
        <f t="shared" si="0"/>
        <v>169</v>
      </c>
    </row>
    <row r="16" spans="1:11" x14ac:dyDescent="0.4">
      <c r="A16">
        <v>9</v>
      </c>
      <c r="B16" t="s">
        <v>4</v>
      </c>
      <c r="C16" t="s">
        <v>7</v>
      </c>
      <c r="D16">
        <f>AVERAGE(A16:A18)</f>
        <v>5.666666666666667</v>
      </c>
      <c r="G16">
        <f t="shared" si="0"/>
        <v>81</v>
      </c>
    </row>
    <row r="17" spans="1:7" x14ac:dyDescent="0.4">
      <c r="A17">
        <v>4</v>
      </c>
      <c r="B17" t="s">
        <v>4</v>
      </c>
      <c r="C17" t="s">
        <v>7</v>
      </c>
      <c r="G17">
        <f t="shared" si="0"/>
        <v>16</v>
      </c>
    </row>
    <row r="18" spans="1:7" x14ac:dyDescent="0.4">
      <c r="A18">
        <v>4</v>
      </c>
      <c r="B18" t="s">
        <v>4</v>
      </c>
      <c r="C18" t="s">
        <v>7</v>
      </c>
      <c r="G18">
        <f t="shared" si="0"/>
        <v>16</v>
      </c>
    </row>
    <row r="19" spans="1:7" x14ac:dyDescent="0.4">
      <c r="A19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C7F9-54CD-4062-9C40-F0D84A2A8EC3}">
  <dimension ref="A1:N19"/>
  <sheetViews>
    <sheetView workbookViewId="0">
      <selection activeCell="A19" sqref="A19"/>
    </sheetView>
  </sheetViews>
  <sheetFormatPr defaultRowHeight="17.399999999999999" x14ac:dyDescent="0.4"/>
  <sheetData>
    <row r="1" spans="1:14" x14ac:dyDescent="0.4">
      <c r="A1">
        <v>10.4</v>
      </c>
      <c r="B1" t="s">
        <v>23</v>
      </c>
      <c r="C1" t="s">
        <v>27</v>
      </c>
      <c r="D1">
        <f>AVERAGE(A1:A4)</f>
        <v>10.625</v>
      </c>
      <c r="E1">
        <f>AVERAGE(A1,A5,A9,A13)</f>
        <v>11.925000000000001</v>
      </c>
      <c r="F1">
        <f>A1^2</f>
        <v>108.16000000000001</v>
      </c>
      <c r="G1" t="s">
        <v>33</v>
      </c>
      <c r="H1" t="s">
        <v>36</v>
      </c>
      <c r="I1" t="s">
        <v>37</v>
      </c>
    </row>
    <row r="2" spans="1:14" x14ac:dyDescent="0.4">
      <c r="A2">
        <v>10.9</v>
      </c>
      <c r="B2" t="s">
        <v>23</v>
      </c>
      <c r="C2" t="s">
        <v>28</v>
      </c>
      <c r="E2">
        <f>AVERAGE(A2,A6,A10,A14)</f>
        <v>12.125</v>
      </c>
      <c r="F2">
        <f t="shared" ref="F2:F16" si="0">A2^2</f>
        <v>118.81</v>
      </c>
      <c r="G2">
        <f>SUM(A1:A16)</f>
        <v>190.70000000000005</v>
      </c>
      <c r="H2">
        <f>SUM(F1:F16)</f>
        <v>2287.39</v>
      </c>
      <c r="I2">
        <f>G2^2/16</f>
        <v>2272.9056250000012</v>
      </c>
    </row>
    <row r="3" spans="1:14" x14ac:dyDescent="0.4">
      <c r="A3">
        <v>10.5</v>
      </c>
      <c r="B3" t="s">
        <v>23</v>
      </c>
      <c r="C3" t="s">
        <v>29</v>
      </c>
      <c r="E3">
        <f>AVERAGE(A3,A7,A11,A15)</f>
        <v>11.775</v>
      </c>
      <c r="F3">
        <f t="shared" si="0"/>
        <v>110.25</v>
      </c>
      <c r="G3" t="s">
        <v>38</v>
      </c>
      <c r="H3" t="s">
        <v>39</v>
      </c>
      <c r="I3" t="s">
        <v>40</v>
      </c>
      <c r="J3" t="s">
        <v>41</v>
      </c>
    </row>
    <row r="4" spans="1:14" x14ac:dyDescent="0.4">
      <c r="A4">
        <v>10.7</v>
      </c>
      <c r="B4" t="s">
        <v>23</v>
      </c>
      <c r="C4" t="s">
        <v>30</v>
      </c>
      <c r="E4">
        <f>AVERAGE(A4,A8,A12,A16)</f>
        <v>11.85</v>
      </c>
      <c r="F4">
        <f t="shared" si="0"/>
        <v>114.48999999999998</v>
      </c>
      <c r="G4">
        <f>H2-I2</f>
        <v>14.484374999998636</v>
      </c>
      <c r="H4">
        <f>4*(D1^2+D5^2+D9^2+D13^2)-I2</f>
        <v>13.921874999999091</v>
      </c>
      <c r="I4">
        <f>4*(E1^2+E2^2+E3^2+E4^2)-I2</f>
        <v>0.27187499999899956</v>
      </c>
      <c r="J4">
        <f>G4-H4-I4</f>
        <v>0.2906250000005457</v>
      </c>
    </row>
    <row r="5" spans="1:14" x14ac:dyDescent="0.4">
      <c r="A5">
        <v>12.4</v>
      </c>
      <c r="B5" t="s">
        <v>24</v>
      </c>
      <c r="C5" t="s">
        <v>27</v>
      </c>
      <c r="D5">
        <f>AVERAGE(A5:A8)</f>
        <v>12.275</v>
      </c>
      <c r="E5" t="s">
        <v>32</v>
      </c>
      <c r="F5">
        <f t="shared" si="0"/>
        <v>153.76000000000002</v>
      </c>
    </row>
    <row r="6" spans="1:14" x14ac:dyDescent="0.4">
      <c r="A6">
        <v>12.4</v>
      </c>
      <c r="B6" t="s">
        <v>24</v>
      </c>
      <c r="C6" t="s">
        <v>28</v>
      </c>
      <c r="F6">
        <f t="shared" si="0"/>
        <v>153.76000000000002</v>
      </c>
    </row>
    <row r="7" spans="1:14" x14ac:dyDescent="0.4">
      <c r="A7">
        <v>12.3</v>
      </c>
      <c r="B7" t="s">
        <v>24</v>
      </c>
      <c r="C7" t="s">
        <v>29</v>
      </c>
      <c r="E7">
        <f>AVERAGE(A1:A16)</f>
        <v>11.918750000000003</v>
      </c>
      <c r="F7">
        <f t="shared" si="0"/>
        <v>151.29000000000002</v>
      </c>
    </row>
    <row r="8" spans="1:14" x14ac:dyDescent="0.4">
      <c r="A8">
        <v>12</v>
      </c>
      <c r="B8" t="s">
        <v>24</v>
      </c>
      <c r="C8" t="s">
        <v>30</v>
      </c>
      <c r="E8" t="s">
        <v>34</v>
      </c>
      <c r="F8">
        <f t="shared" si="0"/>
        <v>144</v>
      </c>
    </row>
    <row r="9" spans="1:14" x14ac:dyDescent="0.4">
      <c r="A9">
        <v>13.1</v>
      </c>
      <c r="B9" t="s">
        <v>25</v>
      </c>
      <c r="C9" t="s">
        <v>27</v>
      </c>
      <c r="D9">
        <f>AVERAGE(A9:A12)</f>
        <v>13.175000000000001</v>
      </c>
      <c r="F9">
        <f t="shared" si="0"/>
        <v>171.60999999999999</v>
      </c>
      <c r="H9" t="s">
        <v>42</v>
      </c>
    </row>
    <row r="10" spans="1:14" x14ac:dyDescent="0.4">
      <c r="A10">
        <v>13.4</v>
      </c>
      <c r="B10" t="s">
        <v>25</v>
      </c>
      <c r="C10" t="s">
        <v>28</v>
      </c>
      <c r="F10">
        <f t="shared" si="0"/>
        <v>179.56</v>
      </c>
      <c r="H10" t="s">
        <v>43</v>
      </c>
      <c r="I10" t="s">
        <v>44</v>
      </c>
      <c r="J10" t="s">
        <v>45</v>
      </c>
      <c r="K10" t="s">
        <v>46</v>
      </c>
      <c r="L10" t="s">
        <v>47</v>
      </c>
      <c r="N10" t="s">
        <v>49</v>
      </c>
    </row>
    <row r="11" spans="1:14" x14ac:dyDescent="0.4">
      <c r="A11">
        <v>12.9</v>
      </c>
      <c r="B11" t="s">
        <v>25</v>
      </c>
      <c r="C11" t="s">
        <v>29</v>
      </c>
      <c r="F11">
        <f t="shared" si="0"/>
        <v>166.41</v>
      </c>
      <c r="H11" t="s">
        <v>48</v>
      </c>
      <c r="I11">
        <f>H4</f>
        <v>13.921874999999091</v>
      </c>
      <c r="J11">
        <v>3</v>
      </c>
      <c r="K11">
        <f>I11/J11</f>
        <v>4.6406249999996971</v>
      </c>
      <c r="L11">
        <f>K11/K13</f>
        <v>143.7096774190756</v>
      </c>
      <c r="M11" t="s">
        <v>50</v>
      </c>
      <c r="N11">
        <v>3.86</v>
      </c>
    </row>
    <row r="12" spans="1:14" x14ac:dyDescent="0.4">
      <c r="A12">
        <v>13.3</v>
      </c>
      <c r="B12" t="s">
        <v>25</v>
      </c>
      <c r="C12" t="s">
        <v>30</v>
      </c>
      <c r="F12">
        <f t="shared" si="0"/>
        <v>176.89000000000001</v>
      </c>
      <c r="H12" t="s">
        <v>40</v>
      </c>
      <c r="I12">
        <f>I4</f>
        <v>0.27187499999899956</v>
      </c>
      <c r="J12">
        <v>3</v>
      </c>
      <c r="K12">
        <f t="shared" ref="K12:K13" si="1">I12/J12</f>
        <v>9.0624999999666514E-2</v>
      </c>
    </row>
    <row r="13" spans="1:14" x14ac:dyDescent="0.4">
      <c r="A13">
        <v>11.8</v>
      </c>
      <c r="B13" t="s">
        <v>26</v>
      </c>
      <c r="C13" t="s">
        <v>27</v>
      </c>
      <c r="D13">
        <f>AVERAGE(A13:A16)</f>
        <v>11.6</v>
      </c>
      <c r="F13">
        <f t="shared" si="0"/>
        <v>139.24</v>
      </c>
      <c r="H13" t="s">
        <v>41</v>
      </c>
      <c r="I13">
        <f>J4</f>
        <v>0.2906250000005457</v>
      </c>
      <c r="J13">
        <v>9</v>
      </c>
      <c r="K13">
        <f t="shared" si="1"/>
        <v>3.2291666666727302E-2</v>
      </c>
      <c r="N13" t="s">
        <v>51</v>
      </c>
    </row>
    <row r="14" spans="1:14" x14ac:dyDescent="0.4">
      <c r="A14">
        <v>11.8</v>
      </c>
      <c r="B14" t="s">
        <v>26</v>
      </c>
      <c r="C14" t="s">
        <v>28</v>
      </c>
      <c r="F14">
        <f t="shared" si="0"/>
        <v>139.24</v>
      </c>
      <c r="H14" t="s">
        <v>38</v>
      </c>
      <c r="I14">
        <f>G4</f>
        <v>14.484374999998636</v>
      </c>
      <c r="J14">
        <v>15</v>
      </c>
    </row>
    <row r="15" spans="1:14" x14ac:dyDescent="0.4">
      <c r="A15">
        <v>11.4</v>
      </c>
      <c r="B15" t="s">
        <v>26</v>
      </c>
      <c r="C15" t="s">
        <v>29</v>
      </c>
      <c r="F15">
        <f t="shared" si="0"/>
        <v>129.96</v>
      </c>
    </row>
    <row r="16" spans="1:14" x14ac:dyDescent="0.4">
      <c r="A16">
        <v>11.4</v>
      </c>
      <c r="B16" t="s">
        <v>26</v>
      </c>
      <c r="C16" t="s">
        <v>30</v>
      </c>
      <c r="D16" t="s">
        <v>31</v>
      </c>
      <c r="F16">
        <f t="shared" si="0"/>
        <v>129.96</v>
      </c>
    </row>
    <row r="17" spans="1:6" x14ac:dyDescent="0.4">
      <c r="F17" t="s">
        <v>35</v>
      </c>
    </row>
    <row r="19" spans="1:6" x14ac:dyDescent="0.4">
      <c r="A19" t="s">
        <v>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FE25-5AB1-4D6D-BE05-CD01BA3544A9}">
  <dimension ref="A1:E7"/>
  <sheetViews>
    <sheetView workbookViewId="0">
      <selection activeCell="E7" sqref="E7"/>
    </sheetView>
  </sheetViews>
  <sheetFormatPr defaultRowHeight="17.399999999999999" x14ac:dyDescent="0.4"/>
  <sheetData>
    <row r="1" spans="1:5" x14ac:dyDescent="0.4">
      <c r="B1" t="s">
        <v>72</v>
      </c>
      <c r="C1" t="s">
        <v>73</v>
      </c>
    </row>
    <row r="2" spans="1:5" x14ac:dyDescent="0.4">
      <c r="A2">
        <v>1</v>
      </c>
      <c r="B2">
        <v>10.6</v>
      </c>
      <c r="C2">
        <v>10.199999999999999</v>
      </c>
      <c r="D2">
        <f>B2-$B$7</f>
        <v>0.35999999999999943</v>
      </c>
      <c r="E2">
        <f>D2^2</f>
        <v>0.1295999999999996</v>
      </c>
    </row>
    <row r="3" spans="1:5" x14ac:dyDescent="0.4">
      <c r="A3">
        <v>2</v>
      </c>
      <c r="B3">
        <v>9.8000000000000007</v>
      </c>
      <c r="C3">
        <v>9.4</v>
      </c>
      <c r="D3">
        <f t="shared" ref="D3:D6" si="0">B3-$B$7</f>
        <v>-0.4399999999999995</v>
      </c>
      <c r="E3">
        <f t="shared" ref="E3:E6" si="1">D3^2</f>
        <v>0.19359999999999955</v>
      </c>
    </row>
    <row r="4" spans="1:5" x14ac:dyDescent="0.4">
      <c r="A4">
        <v>3</v>
      </c>
      <c r="B4">
        <v>12.3</v>
      </c>
      <c r="C4">
        <v>11.8</v>
      </c>
      <c r="D4">
        <f t="shared" si="0"/>
        <v>2.0600000000000005</v>
      </c>
      <c r="E4">
        <f t="shared" si="1"/>
        <v>4.2436000000000025</v>
      </c>
    </row>
    <row r="5" spans="1:5" x14ac:dyDescent="0.4">
      <c r="A5">
        <v>4</v>
      </c>
      <c r="B5">
        <v>9.6999999999999993</v>
      </c>
      <c r="C5">
        <v>9.1</v>
      </c>
      <c r="D5">
        <f t="shared" si="0"/>
        <v>-0.54000000000000092</v>
      </c>
      <c r="E5">
        <f t="shared" si="1"/>
        <v>0.29160000000000103</v>
      </c>
    </row>
    <row r="6" spans="1:5" x14ac:dyDescent="0.4">
      <c r="A6">
        <v>5</v>
      </c>
      <c r="B6">
        <v>8.8000000000000007</v>
      </c>
      <c r="C6">
        <v>8.3000000000000007</v>
      </c>
      <c r="D6">
        <f t="shared" si="0"/>
        <v>-1.4399999999999995</v>
      </c>
      <c r="E6">
        <f t="shared" si="1"/>
        <v>2.0735999999999986</v>
      </c>
    </row>
    <row r="7" spans="1:5" x14ac:dyDescent="0.4">
      <c r="B7">
        <f>AVERAGE(B2:B6)</f>
        <v>10.24</v>
      </c>
      <c r="C7">
        <f>AVERAGE(C2:C6)</f>
        <v>9.76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5AC-FFCA-460C-B66E-BFF38337D5A6}">
  <dimension ref="A1:L21"/>
  <sheetViews>
    <sheetView tabSelected="1" workbookViewId="0">
      <selection activeCell="A21" sqref="A21"/>
    </sheetView>
  </sheetViews>
  <sheetFormatPr defaultRowHeight="17.399999999999999" x14ac:dyDescent="0.4"/>
  <cols>
    <col min="3" max="3" width="11.796875" customWidth="1"/>
  </cols>
  <sheetData>
    <row r="1" spans="1:12" x14ac:dyDescent="0.4">
      <c r="A1">
        <v>20</v>
      </c>
      <c r="B1" t="s">
        <v>52</v>
      </c>
      <c r="C1" t="s">
        <v>56</v>
      </c>
      <c r="D1">
        <f>AVERAGE(A1:A3)</f>
        <v>17.333333333333332</v>
      </c>
      <c r="E1">
        <f>AVERAGE(A1:A3,A10:A12)</f>
        <v>18.5</v>
      </c>
      <c r="F1">
        <f>AVERAGE(A1:A9)</f>
        <v>15.555555555555555</v>
      </c>
      <c r="G1">
        <f>A1^2</f>
        <v>400</v>
      </c>
      <c r="H1" t="s">
        <v>62</v>
      </c>
      <c r="I1" t="s">
        <v>63</v>
      </c>
      <c r="J1" t="s">
        <v>10</v>
      </c>
    </row>
    <row r="2" spans="1:12" x14ac:dyDescent="0.4">
      <c r="A2">
        <v>18</v>
      </c>
      <c r="B2" t="s">
        <v>52</v>
      </c>
      <c r="C2" t="s">
        <v>56</v>
      </c>
      <c r="G2">
        <f t="shared" ref="G2:G18" si="0">A2^2</f>
        <v>324</v>
      </c>
      <c r="H2">
        <f>SUM(A1:A18)</f>
        <v>249</v>
      </c>
      <c r="I2">
        <f>SUM(G1:G18)</f>
        <v>3873</v>
      </c>
      <c r="J2">
        <f>H2^2/(H4*I4*J4)</f>
        <v>3444.5</v>
      </c>
    </row>
    <row r="3" spans="1:12" x14ac:dyDescent="0.4">
      <c r="A3">
        <v>14</v>
      </c>
      <c r="B3" t="s">
        <v>52</v>
      </c>
      <c r="C3" t="s">
        <v>55</v>
      </c>
      <c r="G3">
        <f t="shared" si="0"/>
        <v>196</v>
      </c>
      <c r="H3" t="s">
        <v>64</v>
      </c>
      <c r="I3" t="s">
        <v>65</v>
      </c>
      <c r="J3" t="s">
        <v>66</v>
      </c>
    </row>
    <row r="4" spans="1:12" x14ac:dyDescent="0.4">
      <c r="A4">
        <v>14</v>
      </c>
      <c r="B4" t="s">
        <v>53</v>
      </c>
      <c r="C4" t="s">
        <v>55</v>
      </c>
      <c r="D4">
        <f>AVERAGE(A4:A6)</f>
        <v>15.333333333333334</v>
      </c>
      <c r="E4">
        <f>AVERAGE(A4:A6,A13:A15)</f>
        <v>13.166666666666666</v>
      </c>
      <c r="G4">
        <f t="shared" si="0"/>
        <v>196</v>
      </c>
      <c r="H4">
        <v>3</v>
      </c>
      <c r="I4">
        <v>2</v>
      </c>
      <c r="J4">
        <v>3</v>
      </c>
    </row>
    <row r="5" spans="1:12" x14ac:dyDescent="0.4">
      <c r="A5">
        <v>18</v>
      </c>
      <c r="B5" t="s">
        <v>53</v>
      </c>
      <c r="C5" t="s">
        <v>55</v>
      </c>
      <c r="G5">
        <f t="shared" si="0"/>
        <v>324</v>
      </c>
      <c r="H5" t="s">
        <v>44</v>
      </c>
    </row>
    <row r="6" spans="1:12" x14ac:dyDescent="0.4">
      <c r="A6">
        <v>14</v>
      </c>
      <c r="B6" t="s">
        <v>53</v>
      </c>
      <c r="C6" t="s">
        <v>55</v>
      </c>
      <c r="G6">
        <f t="shared" si="0"/>
        <v>196</v>
      </c>
      <c r="H6" t="s">
        <v>12</v>
      </c>
      <c r="I6" t="s">
        <v>13</v>
      </c>
      <c r="J6" t="s">
        <v>68</v>
      </c>
      <c r="K6" t="s">
        <v>67</v>
      </c>
      <c r="L6" t="s">
        <v>15</v>
      </c>
    </row>
    <row r="7" spans="1:12" x14ac:dyDescent="0.4">
      <c r="A7">
        <v>13</v>
      </c>
      <c r="B7" t="s">
        <v>54</v>
      </c>
      <c r="C7" t="s">
        <v>55</v>
      </c>
      <c r="D7">
        <f>AVERAGE(A7:A9)</f>
        <v>14</v>
      </c>
      <c r="E7">
        <f>AVERAGE(A7:A9,A16:A18)</f>
        <v>9.8333333333333339</v>
      </c>
      <c r="G7">
        <f t="shared" si="0"/>
        <v>169</v>
      </c>
      <c r="H7">
        <f>I2-J2</f>
        <v>428.5</v>
      </c>
      <c r="I7">
        <f>I4*J4*(E1^2+E4^2+E7^2)-J2</f>
        <v>229.33333333333303</v>
      </c>
      <c r="J7">
        <f>H4*J4*(F1^2+F10^2)-J2</f>
        <v>53.388888888888687</v>
      </c>
      <c r="K7">
        <f>J4*(D1^2+D4^2+D7^2+D10^2+D13^2+D16^2)-I4*J4*(E1^2+E4^2+E7^2)-H4*J4*(F1^2+F10^2)+J2</f>
        <v>87.111111111112223</v>
      </c>
      <c r="L7">
        <f>H7-I7-J7-K7</f>
        <v>58.66666666666606</v>
      </c>
    </row>
    <row r="8" spans="1:12" x14ac:dyDescent="0.4">
      <c r="A8">
        <v>16</v>
      </c>
      <c r="B8" t="s">
        <v>54</v>
      </c>
      <c r="C8" t="s">
        <v>55</v>
      </c>
      <c r="G8">
        <f t="shared" si="0"/>
        <v>256</v>
      </c>
      <c r="H8" t="s">
        <v>45</v>
      </c>
    </row>
    <row r="9" spans="1:12" x14ac:dyDescent="0.4">
      <c r="A9">
        <v>13</v>
      </c>
      <c r="B9" t="s">
        <v>54</v>
      </c>
      <c r="C9" t="s">
        <v>55</v>
      </c>
      <c r="G9">
        <f t="shared" si="0"/>
        <v>169</v>
      </c>
      <c r="H9">
        <v>17</v>
      </c>
      <c r="I9">
        <f>H4-1</f>
        <v>2</v>
      </c>
      <c r="J9">
        <f>I4-1</f>
        <v>1</v>
      </c>
      <c r="K9">
        <f>J4-1</f>
        <v>2</v>
      </c>
      <c r="L9">
        <f>H9-I9-J9-K9</f>
        <v>12</v>
      </c>
    </row>
    <row r="10" spans="1:12" x14ac:dyDescent="0.4">
      <c r="A10">
        <v>19</v>
      </c>
      <c r="B10" t="s">
        <v>52</v>
      </c>
      <c r="C10" t="s">
        <v>58</v>
      </c>
      <c r="D10">
        <f>AVERAGE(A10:A12)</f>
        <v>19.666666666666668</v>
      </c>
      <c r="F10">
        <f>AVERAGE(A10:A18)</f>
        <v>12.111111111111111</v>
      </c>
      <c r="G10">
        <f t="shared" si="0"/>
        <v>361</v>
      </c>
      <c r="H10" t="s">
        <v>69</v>
      </c>
    </row>
    <row r="11" spans="1:12" x14ac:dyDescent="0.4">
      <c r="A11">
        <v>20</v>
      </c>
      <c r="B11" t="s">
        <v>52</v>
      </c>
      <c r="C11" t="s">
        <v>58</v>
      </c>
      <c r="G11">
        <f t="shared" si="0"/>
        <v>400</v>
      </c>
      <c r="I11" t="s">
        <v>16</v>
      </c>
      <c r="J11" t="s">
        <v>70</v>
      </c>
      <c r="K11" t="s">
        <v>71</v>
      </c>
      <c r="L11" t="s">
        <v>18</v>
      </c>
    </row>
    <row r="12" spans="1:12" x14ac:dyDescent="0.4">
      <c r="A12">
        <v>20</v>
      </c>
      <c r="B12" t="s">
        <v>52</v>
      </c>
      <c r="C12" t="s">
        <v>57</v>
      </c>
      <c r="G12">
        <f t="shared" si="0"/>
        <v>400</v>
      </c>
      <c r="I12">
        <f>I7/I9</f>
        <v>114.66666666666652</v>
      </c>
      <c r="J12">
        <f>J7/J9</f>
        <v>53.388888888888687</v>
      </c>
      <c r="K12">
        <f>K7/K9</f>
        <v>43.555555555556111</v>
      </c>
      <c r="L12">
        <f>L7/L9</f>
        <v>4.8888888888888387</v>
      </c>
    </row>
    <row r="13" spans="1:12" x14ac:dyDescent="0.4">
      <c r="A13">
        <v>12</v>
      </c>
      <c r="B13" t="s">
        <v>53</v>
      </c>
      <c r="C13" t="s">
        <v>57</v>
      </c>
      <c r="D13">
        <f>AVERAGE(A13:A15)</f>
        <v>11</v>
      </c>
      <c r="G13">
        <f t="shared" si="0"/>
        <v>144</v>
      </c>
      <c r="H13" t="s">
        <v>22</v>
      </c>
    </row>
    <row r="14" spans="1:12" x14ac:dyDescent="0.4">
      <c r="A14">
        <v>12</v>
      </c>
      <c r="B14" t="s">
        <v>53</v>
      </c>
      <c r="C14" t="s">
        <v>57</v>
      </c>
      <c r="G14">
        <f t="shared" si="0"/>
        <v>144</v>
      </c>
      <c r="I14">
        <f>I12/L12</f>
        <v>23.454545454545663</v>
      </c>
      <c r="J14">
        <f>J12/L12</f>
        <v>10.920454545454616</v>
      </c>
      <c r="K14">
        <f>K12/L12</f>
        <v>8.9090909090911143</v>
      </c>
    </row>
    <row r="15" spans="1:12" x14ac:dyDescent="0.4">
      <c r="A15">
        <v>9</v>
      </c>
      <c r="B15" t="s">
        <v>53</v>
      </c>
      <c r="C15" t="s">
        <v>57</v>
      </c>
      <c r="G15">
        <f t="shared" si="0"/>
        <v>81</v>
      </c>
    </row>
    <row r="16" spans="1:12" x14ac:dyDescent="0.4">
      <c r="A16">
        <v>9</v>
      </c>
      <c r="B16" t="s">
        <v>54</v>
      </c>
      <c r="C16" t="s">
        <v>57</v>
      </c>
      <c r="D16">
        <f>AVERAGE(A16:A18)</f>
        <v>5.666666666666667</v>
      </c>
      <c r="G16">
        <f t="shared" si="0"/>
        <v>81</v>
      </c>
    </row>
    <row r="17" spans="1:7" x14ac:dyDescent="0.4">
      <c r="A17">
        <v>4</v>
      </c>
      <c r="B17" t="s">
        <v>54</v>
      </c>
      <c r="C17" t="s">
        <v>57</v>
      </c>
      <c r="G17">
        <f t="shared" si="0"/>
        <v>16</v>
      </c>
    </row>
    <row r="18" spans="1:7" x14ac:dyDescent="0.4">
      <c r="A18">
        <v>4</v>
      </c>
      <c r="B18" t="s">
        <v>54</v>
      </c>
      <c r="C18" t="s">
        <v>57</v>
      </c>
      <c r="D18" t="s">
        <v>60</v>
      </c>
      <c r="E18" t="s">
        <v>59</v>
      </c>
      <c r="F18" t="s">
        <v>61</v>
      </c>
      <c r="G18">
        <f t="shared" si="0"/>
        <v>16</v>
      </c>
    </row>
    <row r="19" spans="1:7" x14ac:dyDescent="0.4">
      <c r="G19" t="s">
        <v>9</v>
      </c>
    </row>
    <row r="21" spans="1:7" x14ac:dyDescent="0.4">
      <c r="A21" t="s">
        <v>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ㄱ명빈ㄱ명빈</dc:creator>
  <cp:lastModifiedBy>ㄱ명빈ㄱ명빈</cp:lastModifiedBy>
  <dcterms:created xsi:type="dcterms:W3CDTF">2021-12-16T05:37:12Z</dcterms:created>
  <dcterms:modified xsi:type="dcterms:W3CDTF">2021-12-19T05:39:01Z</dcterms:modified>
</cp:coreProperties>
</file>