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gile systems\Documents\district data\"/>
    </mc:Choice>
  </mc:AlternateContent>
  <bookViews>
    <workbookView xWindow="0" yWindow="0" windowWidth="19200" windowHeight="7020" tabRatio="799"/>
  </bookViews>
  <sheets>
    <sheet name="DD - 1" sheetId="13" r:id="rId1"/>
    <sheet name="DD-2" sheetId="25" r:id="rId2"/>
    <sheet name="Gen Info on District" sheetId="17" r:id="rId3"/>
    <sheet name="Care Givers &amp; Pt Comm" sheetId="18" r:id="rId4"/>
    <sheet name="Gen Info on children" sheetId="15" r:id="rId5"/>
    <sheet name="CBCC Structures" sheetId="14" r:id="rId6"/>
    <sheet name="Other Social Issues" sheetId="16" r:id="rId7"/>
    <sheet name="Indicators" sheetId="19" r:id="rId8"/>
    <sheet name="Sheet2" sheetId="23" r:id="rId9"/>
  </sheets>
  <definedNames>
    <definedName name="_xlnm._FilterDatabase" localSheetId="0" hidden="1">'DD - 1'!$A$1:$BY$255</definedName>
    <definedName name="_xlnm._FilterDatabase" localSheetId="1" hidden="1">'DD-2'!$A$1:$P$1685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5" i="19" l="1"/>
  <c r="H34" i="19"/>
  <c r="B3" i="18" l="1"/>
  <c r="D133" i="18"/>
  <c r="D132" i="18"/>
  <c r="D131" i="18"/>
  <c r="D130" i="18"/>
  <c r="D129" i="18"/>
  <c r="C135" i="18"/>
  <c r="C133" i="18"/>
  <c r="C132" i="18"/>
  <c r="C131" i="18"/>
  <c r="C130" i="18"/>
  <c r="C129" i="18"/>
  <c r="G108" i="18"/>
  <c r="H108" i="18"/>
  <c r="G109" i="18"/>
  <c r="H109" i="18"/>
  <c r="B119" i="18"/>
  <c r="B116" i="18"/>
  <c r="B113" i="18"/>
  <c r="B110" i="18"/>
  <c r="B107" i="18"/>
  <c r="G107" i="18" s="1"/>
  <c r="B104" i="18"/>
  <c r="B101" i="18"/>
  <c r="G28" i="18"/>
  <c r="G29" i="18"/>
  <c r="G30" i="18"/>
  <c r="G31" i="18"/>
  <c r="G39" i="18"/>
  <c r="C107" i="18" l="1"/>
  <c r="H107" i="18" s="1"/>
  <c r="C124" i="18"/>
  <c r="C123" i="18"/>
  <c r="B124" i="18"/>
  <c r="B123" i="18"/>
  <c r="B122" i="18" s="1"/>
  <c r="G33" i="18"/>
  <c r="D21" i="18"/>
  <c r="C22" i="18"/>
  <c r="B22" i="18"/>
  <c r="E21" i="18" l="1"/>
  <c r="H33" i="19"/>
  <c r="C122" i="18"/>
  <c r="B130" i="16" l="1"/>
  <c r="C130" i="16"/>
  <c r="D130" i="16"/>
  <c r="E130" i="16"/>
  <c r="F130" i="16"/>
  <c r="G130" i="16"/>
  <c r="H130" i="16"/>
  <c r="I130" i="16" l="1"/>
  <c r="D68" i="19"/>
  <c r="C68" i="19"/>
  <c r="H3" i="19"/>
  <c r="H1" i="19"/>
  <c r="G1" i="19"/>
  <c r="F1" i="19"/>
  <c r="E1" i="19"/>
  <c r="D1" i="19"/>
  <c r="C1" i="19"/>
  <c r="B1" i="19"/>
  <c r="I102" i="18"/>
  <c r="I103" i="18"/>
  <c r="I105" i="18"/>
  <c r="I106" i="18"/>
  <c r="I111" i="18"/>
  <c r="I112" i="18"/>
  <c r="I114" i="18"/>
  <c r="I115" i="18"/>
  <c r="I118" i="18"/>
  <c r="I120" i="18"/>
  <c r="I121" i="18"/>
  <c r="C113" i="18"/>
  <c r="C116" i="18"/>
  <c r="C119" i="18"/>
  <c r="C104" i="18"/>
  <c r="H103" i="18"/>
  <c r="H105" i="18"/>
  <c r="H106" i="18"/>
  <c r="H111" i="18"/>
  <c r="H112" i="18"/>
  <c r="H114" i="18"/>
  <c r="H115" i="18"/>
  <c r="H118" i="18"/>
  <c r="H120" i="18"/>
  <c r="H121" i="18"/>
  <c r="H102" i="18"/>
  <c r="I108" i="16" l="1"/>
  <c r="B108" i="16"/>
  <c r="C102" i="16"/>
  <c r="C103" i="16"/>
  <c r="C104" i="16"/>
  <c r="C105" i="16"/>
  <c r="C106" i="16"/>
  <c r="C107" i="16"/>
  <c r="C101" i="16"/>
  <c r="B136" i="14" l="1"/>
  <c r="B124" i="14"/>
  <c r="B113" i="14"/>
  <c r="B102" i="14"/>
  <c r="B90" i="14"/>
  <c r="B78" i="14"/>
  <c r="D66" i="14"/>
  <c r="B54" i="14"/>
  <c r="B42" i="14"/>
  <c r="D10" i="14"/>
  <c r="B10" i="14"/>
  <c r="D30" i="14"/>
  <c r="C22" i="14"/>
  <c r="D22" i="14"/>
  <c r="B22" i="14"/>
  <c r="C72" i="18"/>
  <c r="B72" i="18"/>
  <c r="B136" i="18"/>
  <c r="D140" i="18" s="1"/>
  <c r="G103" i="18"/>
  <c r="G105" i="18"/>
  <c r="G106" i="18"/>
  <c r="G111" i="18"/>
  <c r="G112" i="18"/>
  <c r="G114" i="18"/>
  <c r="G115" i="18"/>
  <c r="G118" i="18"/>
  <c r="G120" i="18"/>
  <c r="G121" i="18"/>
  <c r="G102" i="18"/>
  <c r="C10" i="18"/>
  <c r="B10" i="18"/>
  <c r="G124" i="18"/>
  <c r="C23" i="15"/>
  <c r="B23" i="15"/>
  <c r="C59" i="15"/>
  <c r="B59" i="15"/>
  <c r="C47" i="15"/>
  <c r="B47" i="15"/>
  <c r="C35" i="15"/>
  <c r="B35" i="15"/>
  <c r="C11" i="15"/>
  <c r="B11" i="15"/>
  <c r="F63" i="17"/>
  <c r="F64" i="17"/>
  <c r="F65" i="17"/>
  <c r="F66" i="17"/>
  <c r="F67" i="17"/>
  <c r="F68" i="17"/>
  <c r="F62" i="17"/>
  <c r="D69" i="17"/>
  <c r="E41" i="17"/>
  <c r="E42" i="17"/>
  <c r="E43" i="17"/>
  <c r="E44" i="17"/>
  <c r="E45" i="17"/>
  <c r="E46" i="17"/>
  <c r="E40" i="17"/>
  <c r="D47" i="17"/>
  <c r="E11" i="14" l="1"/>
  <c r="G122" i="18"/>
  <c r="G123" i="18"/>
  <c r="H124" i="18"/>
  <c r="H123" i="18"/>
  <c r="C16" i="16"/>
  <c r="D16" i="16" s="1"/>
  <c r="C17" i="16"/>
  <c r="D17" i="16" s="1"/>
  <c r="C18" i="16"/>
  <c r="D18" i="16" s="1"/>
  <c r="C19" i="16"/>
  <c r="D19" i="16" s="1"/>
  <c r="C20" i="16"/>
  <c r="D20" i="16" s="1"/>
  <c r="C21" i="16"/>
  <c r="D21" i="16" s="1"/>
  <c r="C15" i="16"/>
  <c r="D15" i="16" s="1"/>
  <c r="C29" i="16"/>
  <c r="D29" i="16" s="1"/>
  <c r="C30" i="16"/>
  <c r="D30" i="16" s="1"/>
  <c r="C31" i="16"/>
  <c r="D31" i="16" s="1"/>
  <c r="C32" i="16"/>
  <c r="D32" i="16" s="1"/>
  <c r="C33" i="16"/>
  <c r="D33" i="16" s="1"/>
  <c r="C34" i="16"/>
  <c r="D34" i="16" s="1"/>
  <c r="C28" i="16"/>
  <c r="D28" i="16" s="1"/>
  <c r="C41" i="16"/>
  <c r="C42" i="16"/>
  <c r="C43" i="16"/>
  <c r="C44" i="16"/>
  <c r="C45" i="16"/>
  <c r="C46" i="16"/>
  <c r="C40" i="16"/>
  <c r="C108" i="16"/>
  <c r="B72" i="16"/>
  <c r="C59" i="16"/>
  <c r="B35" i="16"/>
  <c r="B22" i="16"/>
  <c r="C10" i="16"/>
  <c r="B10" i="16"/>
  <c r="D4" i="16"/>
  <c r="D5" i="16"/>
  <c r="D6" i="16"/>
  <c r="D7" i="16"/>
  <c r="D8" i="16"/>
  <c r="D9" i="16"/>
  <c r="C4" i="14"/>
  <c r="C5" i="14"/>
  <c r="C6" i="14"/>
  <c r="C7" i="14"/>
  <c r="C8" i="14"/>
  <c r="C9" i="14"/>
  <c r="C3" i="14"/>
  <c r="C36" i="14"/>
  <c r="C37" i="14"/>
  <c r="C38" i="14"/>
  <c r="C39" i="14"/>
  <c r="C40" i="14"/>
  <c r="C41" i="14"/>
  <c r="C35" i="14"/>
  <c r="C48" i="14"/>
  <c r="C49" i="14"/>
  <c r="C50" i="14"/>
  <c r="C51" i="14"/>
  <c r="C52" i="14"/>
  <c r="C53" i="14"/>
  <c r="C47" i="14"/>
  <c r="C72" i="14"/>
  <c r="C73" i="14"/>
  <c r="C74" i="14"/>
  <c r="C75" i="14"/>
  <c r="C76" i="14"/>
  <c r="C77" i="14"/>
  <c r="C71" i="14"/>
  <c r="C84" i="14"/>
  <c r="C85" i="14"/>
  <c r="C86" i="14"/>
  <c r="C87" i="14"/>
  <c r="C88" i="14"/>
  <c r="C89" i="14"/>
  <c r="C83" i="14"/>
  <c r="C96" i="14"/>
  <c r="C97" i="14"/>
  <c r="C98" i="14"/>
  <c r="C99" i="14"/>
  <c r="C100" i="14"/>
  <c r="C101" i="14"/>
  <c r="C95" i="14"/>
  <c r="C107" i="14"/>
  <c r="C108" i="14"/>
  <c r="C109" i="14"/>
  <c r="C110" i="14"/>
  <c r="C111" i="14"/>
  <c r="C112" i="14"/>
  <c r="C106" i="14"/>
  <c r="C118" i="14"/>
  <c r="D118" i="14" s="1"/>
  <c r="C119" i="14"/>
  <c r="D119" i="14" s="1"/>
  <c r="C120" i="14"/>
  <c r="D120" i="14" s="1"/>
  <c r="C121" i="14"/>
  <c r="D121" i="14" s="1"/>
  <c r="C122" i="14"/>
  <c r="D122" i="14" s="1"/>
  <c r="C123" i="14"/>
  <c r="D123" i="14" s="1"/>
  <c r="C117" i="14"/>
  <c r="B78" i="18"/>
  <c r="C90" i="18" s="1"/>
  <c r="B79" i="18"/>
  <c r="C91" i="18" s="1"/>
  <c r="B80" i="18"/>
  <c r="C92" i="18" s="1"/>
  <c r="B81" i="18"/>
  <c r="C93" i="18" s="1"/>
  <c r="B82" i="18"/>
  <c r="C94" i="18" s="1"/>
  <c r="B83" i="18"/>
  <c r="C95" i="18" s="1"/>
  <c r="B77" i="18"/>
  <c r="C89" i="18" s="1"/>
  <c r="D58" i="17"/>
  <c r="D23" i="17"/>
  <c r="C102" i="14" l="1"/>
  <c r="C35" i="16"/>
  <c r="F69" i="17"/>
  <c r="D117" i="14"/>
  <c r="D124" i="14" s="1"/>
  <c r="C124" i="14"/>
  <c r="C113" i="14"/>
  <c r="C90" i="14"/>
  <c r="C78" i="14"/>
  <c r="C54" i="14"/>
  <c r="C42" i="14"/>
  <c r="C10" i="14"/>
  <c r="E10" i="14" s="1"/>
  <c r="E47" i="17"/>
  <c r="D35" i="16"/>
  <c r="D22" i="16"/>
  <c r="C22" i="16"/>
  <c r="C47" i="16"/>
  <c r="C136" i="18" l="1"/>
  <c r="D136" i="18"/>
  <c r="B96" i="18"/>
  <c r="C84" i="18"/>
  <c r="B84" i="18"/>
  <c r="C58" i="18"/>
  <c r="B58" i="18"/>
  <c r="C46" i="18"/>
  <c r="B46" i="18"/>
  <c r="C34" i="18"/>
  <c r="B34" i="18"/>
  <c r="B47" i="16" l="1"/>
  <c r="B59" i="16"/>
  <c r="D58" i="16"/>
  <c r="D57" i="16"/>
  <c r="D56" i="16"/>
  <c r="D55" i="16"/>
  <c r="D54" i="16"/>
  <c r="D53" i="16"/>
  <c r="D52" i="16"/>
  <c r="D59" i="16" l="1"/>
  <c r="G136" i="16" l="1"/>
  <c r="G138" i="16"/>
  <c r="G140" i="16"/>
  <c r="G137" i="16"/>
  <c r="G139" i="16"/>
  <c r="G141" i="16"/>
  <c r="H137" i="16"/>
  <c r="H139" i="16"/>
  <c r="H141" i="16"/>
  <c r="H136" i="16"/>
  <c r="H138" i="16"/>
  <c r="H140" i="16"/>
  <c r="F22" i="17"/>
  <c r="F20" i="17"/>
  <c r="F21" i="17"/>
  <c r="D82" i="18"/>
  <c r="D71" i="18"/>
  <c r="D70" i="18"/>
  <c r="D69" i="18"/>
  <c r="I107" i="16" l="1"/>
  <c r="H142" i="16"/>
  <c r="G142" i="16"/>
  <c r="I106" i="16"/>
  <c r="H73" i="19"/>
  <c r="G73" i="19"/>
  <c r="F73" i="19"/>
  <c r="H72" i="19"/>
  <c r="G72" i="19"/>
  <c r="F72" i="19"/>
  <c r="H68" i="19"/>
  <c r="G68" i="19"/>
  <c r="F68" i="19"/>
  <c r="H67" i="19"/>
  <c r="G67" i="19"/>
  <c r="F67" i="19"/>
  <c r="H42" i="19" l="1"/>
  <c r="G42" i="19"/>
  <c r="F42" i="19"/>
  <c r="H41" i="19"/>
  <c r="G41" i="19"/>
  <c r="F41" i="19"/>
  <c r="H40" i="19"/>
  <c r="G40" i="19"/>
  <c r="F40" i="19"/>
  <c r="G35" i="19" l="1"/>
  <c r="F35" i="19"/>
  <c r="E35" i="19"/>
  <c r="D35" i="19"/>
  <c r="C35" i="19"/>
  <c r="G34" i="19"/>
  <c r="F34" i="19"/>
  <c r="E34" i="19"/>
  <c r="D34" i="19"/>
  <c r="C34" i="19"/>
  <c r="B34" i="19"/>
  <c r="H32" i="19"/>
  <c r="G32" i="19"/>
  <c r="F32" i="19"/>
  <c r="E32" i="19"/>
  <c r="D32" i="19"/>
  <c r="C32" i="19"/>
  <c r="H31" i="19"/>
  <c r="G31" i="19"/>
  <c r="F31" i="19"/>
  <c r="E31" i="19"/>
  <c r="D31" i="19"/>
  <c r="C31" i="19"/>
  <c r="B31" i="19"/>
  <c r="B35" i="19"/>
  <c r="B32" i="19"/>
  <c r="H15" i="19"/>
  <c r="G15" i="19"/>
  <c r="F15" i="19"/>
  <c r="G14" i="19"/>
  <c r="H14" i="19"/>
  <c r="F14" i="19"/>
  <c r="H7" i="19"/>
  <c r="G7" i="19"/>
  <c r="F7" i="19"/>
  <c r="H6" i="19"/>
  <c r="G6" i="19"/>
  <c r="F6" i="19"/>
  <c r="H5" i="19"/>
  <c r="G5" i="19"/>
  <c r="F5" i="19"/>
  <c r="H4" i="19"/>
  <c r="G4" i="19"/>
  <c r="F4" i="19"/>
  <c r="G3" i="19"/>
  <c r="F3" i="19"/>
  <c r="D119" i="18"/>
  <c r="D116" i="18"/>
  <c r="G116" i="18"/>
  <c r="D113" i="18"/>
  <c r="D110" i="18"/>
  <c r="D109" i="18" s="1"/>
  <c r="C110" i="18"/>
  <c r="G110" i="18"/>
  <c r="D104" i="18"/>
  <c r="C101" i="18"/>
  <c r="D101" i="18"/>
  <c r="G101" i="18"/>
  <c r="I35" i="19"/>
  <c r="I34" i="19"/>
  <c r="D20" i="18"/>
  <c r="D19" i="18"/>
  <c r="D18" i="18"/>
  <c r="E18" i="18" s="1"/>
  <c r="D17" i="18"/>
  <c r="E17" i="18" s="1"/>
  <c r="D16" i="18"/>
  <c r="D15" i="18"/>
  <c r="D108" i="18" l="1"/>
  <c r="I109" i="18"/>
  <c r="D124" i="18"/>
  <c r="D22" i="18"/>
  <c r="E22" i="18" s="1"/>
  <c r="I119" i="18"/>
  <c r="I104" i="18"/>
  <c r="H110" i="18"/>
  <c r="C33" i="19"/>
  <c r="E16" i="18"/>
  <c r="G33" i="19"/>
  <c r="E20" i="18"/>
  <c r="H101" i="18"/>
  <c r="H113" i="18"/>
  <c r="G113" i="18"/>
  <c r="I116" i="18"/>
  <c r="F33" i="19"/>
  <c r="E19" i="18"/>
  <c r="I101" i="18"/>
  <c r="H104" i="18"/>
  <c r="G104" i="18"/>
  <c r="I110" i="18"/>
  <c r="I113" i="18"/>
  <c r="H116" i="18"/>
  <c r="H119" i="18"/>
  <c r="G119" i="18"/>
  <c r="B33" i="19"/>
  <c r="E15" i="18"/>
  <c r="H122" i="18"/>
  <c r="D33" i="19"/>
  <c r="E33" i="19"/>
  <c r="I124" i="18"/>
  <c r="H19" i="16"/>
  <c r="H20" i="16"/>
  <c r="G21" i="16"/>
  <c r="H65" i="19" s="1"/>
  <c r="H32" i="16"/>
  <c r="G33" i="16"/>
  <c r="G66" i="19" s="1"/>
  <c r="H34" i="16"/>
  <c r="D44" i="16"/>
  <c r="G45" i="16"/>
  <c r="G62" i="19" s="1"/>
  <c r="D46" i="16"/>
  <c r="D119" i="16"/>
  <c r="G70" i="19"/>
  <c r="H70" i="19"/>
  <c r="D104" i="16"/>
  <c r="D105" i="16"/>
  <c r="G105" i="16" s="1"/>
  <c r="F69" i="19" s="1"/>
  <c r="D106" i="16"/>
  <c r="G106" i="16" s="1"/>
  <c r="G69" i="19" s="1"/>
  <c r="D107" i="16"/>
  <c r="G107" i="16" s="1"/>
  <c r="H69" i="19" s="1"/>
  <c r="G56" i="16"/>
  <c r="F63" i="19" s="1"/>
  <c r="G46" i="16"/>
  <c r="H62" i="19" s="1"/>
  <c r="C132" i="14"/>
  <c r="D132" i="14" s="1"/>
  <c r="C133" i="14"/>
  <c r="C134" i="14"/>
  <c r="C135" i="14"/>
  <c r="D110" i="14"/>
  <c r="G110" i="14" s="1"/>
  <c r="F56" i="19" s="1"/>
  <c r="D111" i="14"/>
  <c r="G111" i="14" s="1"/>
  <c r="G56" i="19" s="1"/>
  <c r="D112" i="14"/>
  <c r="G112" i="14" s="1"/>
  <c r="H56" i="19" s="1"/>
  <c r="D99" i="14"/>
  <c r="G99" i="14" s="1"/>
  <c r="F57" i="19" s="1"/>
  <c r="D100" i="14"/>
  <c r="G100" i="14" s="1"/>
  <c r="G57" i="19" s="1"/>
  <c r="D75" i="14"/>
  <c r="D76" i="14"/>
  <c r="D77" i="14"/>
  <c r="D89" i="14" s="1"/>
  <c r="D51" i="14"/>
  <c r="D52" i="14"/>
  <c r="G52" i="14" s="1"/>
  <c r="G54" i="19" s="1"/>
  <c r="D53" i="14"/>
  <c r="D39" i="14"/>
  <c r="E39" i="14" s="1"/>
  <c r="D40" i="14"/>
  <c r="G19" i="14"/>
  <c r="F50" i="19" s="1"/>
  <c r="H19" i="14"/>
  <c r="F51" i="19" s="1"/>
  <c r="I19" i="14"/>
  <c r="F52" i="19" s="1"/>
  <c r="G20" i="14"/>
  <c r="G50" i="19" s="1"/>
  <c r="H20" i="14"/>
  <c r="G51" i="19" s="1"/>
  <c r="I20" i="14"/>
  <c r="G52" i="19" s="1"/>
  <c r="G21" i="14"/>
  <c r="H50" i="19" s="1"/>
  <c r="H21" i="14"/>
  <c r="H51" i="19" s="1"/>
  <c r="I21" i="14"/>
  <c r="H52" i="19" s="1"/>
  <c r="G7" i="14"/>
  <c r="F47" i="19" s="1"/>
  <c r="H7" i="14"/>
  <c r="F48" i="19" s="1"/>
  <c r="I7" i="14"/>
  <c r="F49" i="19" s="1"/>
  <c r="G8" i="14"/>
  <c r="G47" i="19" s="1"/>
  <c r="H8" i="14"/>
  <c r="G48" i="19" s="1"/>
  <c r="I8" i="14"/>
  <c r="G49" i="19" s="1"/>
  <c r="G9" i="14"/>
  <c r="H47" i="19" s="1"/>
  <c r="H9" i="14"/>
  <c r="H48" i="19" s="1"/>
  <c r="I9" i="14"/>
  <c r="H49" i="19" s="1"/>
  <c r="G55" i="15"/>
  <c r="H55" i="15"/>
  <c r="G56" i="15"/>
  <c r="F26" i="19" s="1"/>
  <c r="H56" i="15"/>
  <c r="F27" i="19" s="1"/>
  <c r="G57" i="15"/>
  <c r="G26" i="19" s="1"/>
  <c r="H57" i="15"/>
  <c r="G27" i="19" s="1"/>
  <c r="G58" i="15"/>
  <c r="H26" i="19" s="1"/>
  <c r="H58" i="15"/>
  <c r="H27" i="19" s="1"/>
  <c r="D54" i="15"/>
  <c r="D55" i="15"/>
  <c r="D56" i="15"/>
  <c r="D57" i="15"/>
  <c r="D58" i="15"/>
  <c r="G43" i="15"/>
  <c r="H43" i="15"/>
  <c r="G44" i="15"/>
  <c r="F23" i="19" s="1"/>
  <c r="H44" i="15"/>
  <c r="F24" i="19" s="1"/>
  <c r="G45" i="15"/>
  <c r="G23" i="19" s="1"/>
  <c r="H45" i="15"/>
  <c r="G24" i="19" s="1"/>
  <c r="G46" i="15"/>
  <c r="H23" i="19" s="1"/>
  <c r="H46" i="15"/>
  <c r="H24" i="19" s="1"/>
  <c r="D42" i="15"/>
  <c r="D43" i="15"/>
  <c r="D44" i="15"/>
  <c r="D45" i="15"/>
  <c r="D46" i="15"/>
  <c r="G31" i="15"/>
  <c r="H31" i="15"/>
  <c r="G32" i="15"/>
  <c r="F20" i="19" s="1"/>
  <c r="H32" i="15"/>
  <c r="F21" i="19" s="1"/>
  <c r="G33" i="15"/>
  <c r="G20" i="19" s="1"/>
  <c r="H33" i="15"/>
  <c r="G21" i="19" s="1"/>
  <c r="G34" i="15"/>
  <c r="H20" i="19" s="1"/>
  <c r="H34" i="15"/>
  <c r="H21" i="19" s="1"/>
  <c r="D30" i="15"/>
  <c r="D31" i="15"/>
  <c r="D32" i="15"/>
  <c r="D33" i="15"/>
  <c r="D34" i="15"/>
  <c r="G19" i="15"/>
  <c r="H19" i="15"/>
  <c r="G20" i="15"/>
  <c r="F17" i="19" s="1"/>
  <c r="H20" i="15"/>
  <c r="F18" i="19" s="1"/>
  <c r="G21" i="15"/>
  <c r="G17" i="19" s="1"/>
  <c r="H21" i="15"/>
  <c r="G18" i="19" s="1"/>
  <c r="G22" i="15"/>
  <c r="H17" i="19" s="1"/>
  <c r="H22" i="15"/>
  <c r="H18" i="19" s="1"/>
  <c r="D18" i="15"/>
  <c r="D19" i="15"/>
  <c r="D20" i="15"/>
  <c r="D21" i="15"/>
  <c r="D22" i="15"/>
  <c r="D6" i="15"/>
  <c r="I6" i="15" s="1"/>
  <c r="D7" i="15"/>
  <c r="I7" i="15" s="1"/>
  <c r="D8" i="15"/>
  <c r="I8" i="15" s="1"/>
  <c r="D9" i="15"/>
  <c r="I9" i="15" s="1"/>
  <c r="D10" i="15"/>
  <c r="I10" i="15" s="1"/>
  <c r="D91" i="18"/>
  <c r="D92" i="18"/>
  <c r="G92" i="18" s="1"/>
  <c r="D93" i="18"/>
  <c r="H93" i="18" s="1"/>
  <c r="D94" i="18"/>
  <c r="G94" i="18" s="1"/>
  <c r="G82" i="18"/>
  <c r="D80" i="18"/>
  <c r="H82" i="18"/>
  <c r="G69" i="18"/>
  <c r="H69" i="18"/>
  <c r="G70" i="18"/>
  <c r="H70" i="18"/>
  <c r="G71" i="18"/>
  <c r="H71" i="18"/>
  <c r="D66" i="18"/>
  <c r="D67" i="18"/>
  <c r="D68" i="18"/>
  <c r="I108" i="18" l="1"/>
  <c r="D107" i="18"/>
  <c r="I107" i="18" s="1"/>
  <c r="D123" i="18"/>
  <c r="G40" i="14"/>
  <c r="G53" i="19" s="1"/>
  <c r="E40" i="14"/>
  <c r="D88" i="14"/>
  <c r="G88" i="14" s="1"/>
  <c r="G7" i="16"/>
  <c r="F61" i="19" s="1"/>
  <c r="D87" i="14"/>
  <c r="H7" i="15"/>
  <c r="G7" i="15"/>
  <c r="G6" i="15"/>
  <c r="H6" i="15"/>
  <c r="G13" i="19"/>
  <c r="G9" i="15"/>
  <c r="H9" i="15"/>
  <c r="H13" i="19"/>
  <c r="G10" i="15"/>
  <c r="H10" i="15"/>
  <c r="F13" i="19"/>
  <c r="H8" i="15"/>
  <c r="G8" i="15"/>
  <c r="D134" i="14"/>
  <c r="G134" i="14" s="1"/>
  <c r="D135" i="14"/>
  <c r="G135" i="14" s="1"/>
  <c r="D133" i="14"/>
  <c r="G133" i="14" s="1"/>
  <c r="H111" i="14"/>
  <c r="H99" i="14"/>
  <c r="F64" i="19" s="1"/>
  <c r="D101" i="14"/>
  <c r="G101" i="14" s="1"/>
  <c r="H57" i="19" s="1"/>
  <c r="H100" i="14"/>
  <c r="G64" i="19" s="1"/>
  <c r="I55" i="15"/>
  <c r="I21" i="15"/>
  <c r="G16" i="19" s="1"/>
  <c r="I45" i="15"/>
  <c r="G22" i="19" s="1"/>
  <c r="I19" i="15"/>
  <c r="I43" i="15"/>
  <c r="I58" i="15"/>
  <c r="H25" i="19" s="1"/>
  <c r="I32" i="15"/>
  <c r="F19" i="19" s="1"/>
  <c r="I34" i="15"/>
  <c r="H19" i="19" s="1"/>
  <c r="I56" i="15"/>
  <c r="F25" i="19" s="1"/>
  <c r="I20" i="15"/>
  <c r="F16" i="19" s="1"/>
  <c r="I31" i="15"/>
  <c r="I46" i="15"/>
  <c r="H22" i="19" s="1"/>
  <c r="I57" i="15"/>
  <c r="G25" i="19" s="1"/>
  <c r="I22" i="15"/>
  <c r="H16" i="19" s="1"/>
  <c r="I33" i="15"/>
  <c r="G19" i="19" s="1"/>
  <c r="I44" i="15"/>
  <c r="F22" i="19" s="1"/>
  <c r="D83" i="18"/>
  <c r="G83" i="18" s="1"/>
  <c r="H43" i="19" s="1"/>
  <c r="D81" i="18"/>
  <c r="G81" i="18" s="1"/>
  <c r="F43" i="19" s="1"/>
  <c r="I82" i="18"/>
  <c r="G43" i="19"/>
  <c r="I33" i="19"/>
  <c r="G19" i="16"/>
  <c r="F65" i="19" s="1"/>
  <c r="G20" i="16"/>
  <c r="G65" i="19" s="1"/>
  <c r="H33" i="16"/>
  <c r="H46" i="16"/>
  <c r="G121" i="14"/>
  <c r="F58" i="19" s="1"/>
  <c r="H45" i="16"/>
  <c r="G57" i="16"/>
  <c r="G63" i="19" s="1"/>
  <c r="H75" i="14"/>
  <c r="G39" i="14"/>
  <c r="F53" i="19" s="1"/>
  <c r="G8" i="16"/>
  <c r="G61" i="19" s="1"/>
  <c r="G77" i="14"/>
  <c r="H55" i="19" s="1"/>
  <c r="H105" i="16"/>
  <c r="H106" i="16"/>
  <c r="H39" i="14"/>
  <c r="G75" i="14"/>
  <c r="F55" i="19" s="1"/>
  <c r="G122" i="14"/>
  <c r="G58" i="19" s="1"/>
  <c r="G89" i="14"/>
  <c r="G123" i="14"/>
  <c r="H58" i="19" s="1"/>
  <c r="H89" i="14"/>
  <c r="H107" i="16"/>
  <c r="H53" i="14"/>
  <c r="G53" i="14"/>
  <c r="H54" i="19" s="1"/>
  <c r="H63" i="19"/>
  <c r="G9" i="16"/>
  <c r="H61" i="19" s="1"/>
  <c r="H51" i="14"/>
  <c r="G44" i="19"/>
  <c r="G51" i="14"/>
  <c r="F54" i="19" s="1"/>
  <c r="H57" i="16"/>
  <c r="D45" i="16"/>
  <c r="G22" i="18"/>
  <c r="H22" i="18"/>
  <c r="G93" i="18"/>
  <c r="H94" i="18"/>
  <c r="I94" i="18" s="1"/>
  <c r="D95" i="18"/>
  <c r="G95" i="18" s="1"/>
  <c r="H92" i="18"/>
  <c r="I92" i="18" s="1"/>
  <c r="H7" i="16"/>
  <c r="H21" i="16"/>
  <c r="G34" i="16"/>
  <c r="H66" i="19" s="1"/>
  <c r="G32" i="16"/>
  <c r="F66" i="19" s="1"/>
  <c r="H44" i="16"/>
  <c r="G44" i="16"/>
  <c r="F62" i="19" s="1"/>
  <c r="F71" i="19"/>
  <c r="G71" i="19"/>
  <c r="H71" i="19"/>
  <c r="H56" i="16"/>
  <c r="H110" i="14"/>
  <c r="H112" i="14"/>
  <c r="H52" i="14"/>
  <c r="H76" i="14"/>
  <c r="D41" i="14"/>
  <c r="E41" i="14" s="1"/>
  <c r="G76" i="14"/>
  <c r="G55" i="19" s="1"/>
  <c r="H40" i="14"/>
  <c r="G55" i="18"/>
  <c r="H55" i="18"/>
  <c r="G56" i="18"/>
  <c r="H56" i="18"/>
  <c r="H57" i="18"/>
  <c r="D54" i="18"/>
  <c r="D55" i="18"/>
  <c r="D56" i="18"/>
  <c r="D57" i="18"/>
  <c r="G43" i="18"/>
  <c r="H43" i="18"/>
  <c r="G45" i="18"/>
  <c r="H45" i="18"/>
  <c r="D42" i="18"/>
  <c r="D43" i="18"/>
  <c r="D44" i="18"/>
  <c r="D45" i="18"/>
  <c r="D30" i="18"/>
  <c r="D31" i="18"/>
  <c r="D32" i="18"/>
  <c r="D33" i="18"/>
  <c r="D7" i="18"/>
  <c r="D8" i="18"/>
  <c r="D9" i="18"/>
  <c r="H31" i="18"/>
  <c r="H32" i="18"/>
  <c r="H33" i="18"/>
  <c r="H88" i="14" l="1"/>
  <c r="D122" i="18"/>
  <c r="I123" i="18"/>
  <c r="I133" i="18"/>
  <c r="H133" i="18"/>
  <c r="G133" i="18"/>
  <c r="E7" i="18"/>
  <c r="I135" i="18"/>
  <c r="H135" i="18"/>
  <c r="G135" i="18"/>
  <c r="E9" i="18"/>
  <c r="E8" i="18"/>
  <c r="I134" i="18"/>
  <c r="H134" i="18"/>
  <c r="G134" i="18"/>
  <c r="H30" i="19"/>
  <c r="G87" i="14"/>
  <c r="H134" i="14"/>
  <c r="H135" i="14"/>
  <c r="H9" i="16"/>
  <c r="H133" i="14"/>
  <c r="H101" i="14"/>
  <c r="H64" i="19" s="1"/>
  <c r="H83" i="18"/>
  <c r="I83" i="18" s="1"/>
  <c r="H81" i="18"/>
  <c r="I81" i="18" s="1"/>
  <c r="G30" i="19"/>
  <c r="F30" i="19"/>
  <c r="H121" i="14"/>
  <c r="H87" i="14"/>
  <c r="H122" i="14"/>
  <c r="H123" i="14"/>
  <c r="H8" i="16"/>
  <c r="H44" i="19"/>
  <c r="I93" i="18"/>
  <c r="F44" i="19"/>
  <c r="I56" i="18"/>
  <c r="G39" i="19" s="1"/>
  <c r="I31" i="18"/>
  <c r="F36" i="19" s="1"/>
  <c r="I33" i="18"/>
  <c r="H36" i="19" s="1"/>
  <c r="I55" i="18"/>
  <c r="F39" i="19" s="1"/>
  <c r="I57" i="18"/>
  <c r="H39" i="19" s="1"/>
  <c r="I43" i="18"/>
  <c r="F38" i="19" s="1"/>
  <c r="H95" i="18"/>
  <c r="I95" i="18" s="1"/>
  <c r="G38" i="19"/>
  <c r="I45" i="18"/>
  <c r="H38" i="19" s="1"/>
  <c r="H77" i="14"/>
  <c r="G41" i="14"/>
  <c r="H53" i="19" s="1"/>
  <c r="H41" i="14"/>
  <c r="I32" i="18"/>
  <c r="G36" i="19" s="1"/>
  <c r="H37" i="19" l="1"/>
  <c r="D72" i="14"/>
  <c r="D84" i="14" s="1"/>
  <c r="D73" i="14"/>
  <c r="D85" i="14" s="1"/>
  <c r="D74" i="14"/>
  <c r="D86" i="14" s="1"/>
  <c r="D71" i="14"/>
  <c r="D78" i="14" l="1"/>
  <c r="D83" i="14"/>
  <c r="D90" i="14" s="1"/>
  <c r="C96" i="18"/>
  <c r="D109" i="14" l="1"/>
  <c r="E23" i="17" l="1"/>
  <c r="E15" i="19"/>
  <c r="D15" i="19"/>
  <c r="C15" i="19"/>
  <c r="B15" i="19"/>
  <c r="E14" i="19"/>
  <c r="D14" i="19"/>
  <c r="C14" i="19"/>
  <c r="B14" i="19"/>
  <c r="I73" i="19"/>
  <c r="E73" i="19"/>
  <c r="D73" i="19"/>
  <c r="C73" i="19"/>
  <c r="B73" i="19"/>
  <c r="I72" i="19"/>
  <c r="E72" i="19"/>
  <c r="D72" i="19"/>
  <c r="C72" i="19"/>
  <c r="B72" i="19"/>
  <c r="I71" i="19"/>
  <c r="E71" i="19"/>
  <c r="D71" i="19"/>
  <c r="C71" i="19"/>
  <c r="B71" i="19"/>
  <c r="I68" i="19"/>
  <c r="E68" i="19"/>
  <c r="B68" i="19"/>
  <c r="I67" i="19"/>
  <c r="E67" i="19"/>
  <c r="D67" i="19"/>
  <c r="C67" i="19"/>
  <c r="B67" i="19"/>
  <c r="E42" i="19"/>
  <c r="D42" i="19"/>
  <c r="C42" i="19"/>
  <c r="B42" i="19"/>
  <c r="E41" i="19"/>
  <c r="D41" i="19"/>
  <c r="C41" i="19"/>
  <c r="B41" i="19"/>
  <c r="D40" i="19"/>
  <c r="H52" i="18" l="1"/>
  <c r="H53" i="18"/>
  <c r="H54" i="18"/>
  <c r="H51" i="18"/>
  <c r="G53" i="18"/>
  <c r="G51" i="18"/>
  <c r="G27" i="18"/>
  <c r="H28" i="15" l="1"/>
  <c r="B21" i="19" s="1"/>
  <c r="G28" i="15"/>
  <c r="B20" i="19" s="1"/>
  <c r="G29" i="15"/>
  <c r="C20" i="19" s="1"/>
  <c r="H29" i="15"/>
  <c r="C21" i="19" s="1"/>
  <c r="G30" i="15"/>
  <c r="D20" i="19" s="1"/>
  <c r="H30" i="15"/>
  <c r="D21" i="19" s="1"/>
  <c r="E20" i="19"/>
  <c r="E21" i="19"/>
  <c r="F17" i="17"/>
  <c r="F18" i="17"/>
  <c r="F19" i="17"/>
  <c r="F23" i="17"/>
  <c r="F16" i="17"/>
  <c r="E7" i="19" l="1"/>
  <c r="D7" i="19"/>
  <c r="C7" i="19"/>
  <c r="B7" i="19"/>
  <c r="I6" i="19"/>
  <c r="E6" i="19"/>
  <c r="D6" i="19"/>
  <c r="C6" i="19"/>
  <c r="B6" i="19"/>
  <c r="E5" i="19"/>
  <c r="D5" i="19"/>
  <c r="C5" i="19"/>
  <c r="B5" i="19"/>
  <c r="I4" i="19"/>
  <c r="E4" i="19"/>
  <c r="C4" i="19"/>
  <c r="B4" i="19"/>
  <c r="I3" i="19"/>
  <c r="E3" i="19"/>
  <c r="D3" i="19"/>
  <c r="C3" i="19"/>
  <c r="B3" i="19"/>
  <c r="L12" i="23" l="1"/>
  <c r="L13" i="23" s="1"/>
  <c r="I70" i="19"/>
  <c r="C130" i="14"/>
  <c r="C131" i="14"/>
  <c r="C129" i="14"/>
  <c r="C136" i="14" l="1"/>
  <c r="G6" i="14"/>
  <c r="E47" i="19" s="1"/>
  <c r="G53" i="15"/>
  <c r="C26" i="19" s="1"/>
  <c r="H53" i="15"/>
  <c r="C27" i="19" s="1"/>
  <c r="G54" i="15"/>
  <c r="D26" i="19" s="1"/>
  <c r="H54" i="15"/>
  <c r="D27" i="19" s="1"/>
  <c r="E26" i="19"/>
  <c r="E27" i="19"/>
  <c r="H52" i="15"/>
  <c r="B27" i="19" s="1"/>
  <c r="G52" i="15"/>
  <c r="B26" i="19" s="1"/>
  <c r="H41" i="15"/>
  <c r="C24" i="19" s="1"/>
  <c r="H42" i="15"/>
  <c r="D24" i="19" s="1"/>
  <c r="E24" i="19"/>
  <c r="H40" i="15"/>
  <c r="B24" i="19" s="1"/>
  <c r="G41" i="15"/>
  <c r="C23" i="19" s="1"/>
  <c r="G42" i="15"/>
  <c r="D23" i="19" s="1"/>
  <c r="E23" i="19"/>
  <c r="G40" i="15"/>
  <c r="B23" i="19" s="1"/>
  <c r="D53" i="15"/>
  <c r="D52" i="15"/>
  <c r="D78" i="18"/>
  <c r="D79" i="18"/>
  <c r="D59" i="15" l="1"/>
  <c r="I119" i="16"/>
  <c r="I114" i="16"/>
  <c r="L114" i="16" s="1"/>
  <c r="I115" i="16"/>
  <c r="L115" i="16" s="1"/>
  <c r="I116" i="16"/>
  <c r="L116" i="16" s="1"/>
  <c r="I117" i="16"/>
  <c r="L117" i="16" s="1"/>
  <c r="I118" i="16"/>
  <c r="L118" i="16" s="1"/>
  <c r="I113" i="16"/>
  <c r="L113" i="16" s="1"/>
  <c r="H132" i="14"/>
  <c r="D131" i="14"/>
  <c r="H131" i="14" s="1"/>
  <c r="D130" i="14"/>
  <c r="H130" i="14" s="1"/>
  <c r="D129" i="14"/>
  <c r="H109" i="14"/>
  <c r="D108" i="14"/>
  <c r="H108" i="14" s="1"/>
  <c r="D107" i="14"/>
  <c r="H107" i="14" s="1"/>
  <c r="D106" i="14"/>
  <c r="D96" i="14"/>
  <c r="D97" i="14"/>
  <c r="G97" i="14" s="1"/>
  <c r="D57" i="19" s="1"/>
  <c r="D98" i="14"/>
  <c r="G98" i="14" s="1"/>
  <c r="E57" i="19" s="1"/>
  <c r="D95" i="14"/>
  <c r="B140" i="16" l="1"/>
  <c r="B138" i="16"/>
  <c r="B136" i="16"/>
  <c r="I101" i="16"/>
  <c r="B70" i="19" s="1"/>
  <c r="B141" i="16"/>
  <c r="B139" i="16"/>
  <c r="B137" i="16"/>
  <c r="E138" i="16"/>
  <c r="E140" i="16"/>
  <c r="E136" i="16"/>
  <c r="E137" i="16"/>
  <c r="E139" i="16"/>
  <c r="E141" i="16"/>
  <c r="C138" i="16"/>
  <c r="C140" i="16"/>
  <c r="C136" i="16"/>
  <c r="C137" i="16"/>
  <c r="C139" i="16"/>
  <c r="C141" i="16"/>
  <c r="L119" i="16"/>
  <c r="F136" i="16"/>
  <c r="F137" i="16"/>
  <c r="F139" i="16"/>
  <c r="F141" i="16"/>
  <c r="F138" i="16"/>
  <c r="F140" i="16"/>
  <c r="D136" i="16"/>
  <c r="D137" i="16"/>
  <c r="D139" i="16"/>
  <c r="D141" i="16"/>
  <c r="D138" i="16"/>
  <c r="D140" i="16"/>
  <c r="D102" i="14"/>
  <c r="D136" i="14"/>
  <c r="D113" i="14"/>
  <c r="H113" i="14" s="1"/>
  <c r="G95" i="14"/>
  <c r="B57" i="19" s="1"/>
  <c r="H102" i="14"/>
  <c r="I64" i="19" s="1"/>
  <c r="G107" i="14"/>
  <c r="C56" i="19" s="1"/>
  <c r="G109" i="14"/>
  <c r="E56" i="19" s="1"/>
  <c r="G132" i="14"/>
  <c r="H95" i="14"/>
  <c r="B64" i="19" s="1"/>
  <c r="H98" i="14"/>
  <c r="E64" i="19" s="1"/>
  <c r="H97" i="14"/>
  <c r="D64" i="19" s="1"/>
  <c r="G130" i="14"/>
  <c r="G96" i="14"/>
  <c r="C57" i="19" s="1"/>
  <c r="G106" i="14"/>
  <c r="B56" i="19" s="1"/>
  <c r="G108" i="14"/>
  <c r="D56" i="19" s="1"/>
  <c r="G129" i="14"/>
  <c r="G131" i="14"/>
  <c r="H96" i="14"/>
  <c r="C64" i="19" s="1"/>
  <c r="H106" i="14"/>
  <c r="H129" i="14"/>
  <c r="D36" i="14"/>
  <c r="E36" i="14" s="1"/>
  <c r="D37" i="14"/>
  <c r="E37" i="14" s="1"/>
  <c r="D38" i="14"/>
  <c r="E38" i="14" s="1"/>
  <c r="D35" i="14"/>
  <c r="I29" i="14"/>
  <c r="G16" i="14"/>
  <c r="C50" i="19" s="1"/>
  <c r="H16" i="14"/>
  <c r="C51" i="19" s="1"/>
  <c r="I16" i="14"/>
  <c r="C52" i="19" s="1"/>
  <c r="G17" i="14"/>
  <c r="D50" i="19" s="1"/>
  <c r="H17" i="14"/>
  <c r="D51" i="19" s="1"/>
  <c r="I17" i="14"/>
  <c r="D52" i="19" s="1"/>
  <c r="G18" i="14"/>
  <c r="E50" i="19" s="1"/>
  <c r="H18" i="14"/>
  <c r="E51" i="19" s="1"/>
  <c r="I18" i="14"/>
  <c r="E52" i="19" s="1"/>
  <c r="I15" i="14"/>
  <c r="B52" i="19" s="1"/>
  <c r="H15" i="14"/>
  <c r="B51" i="19" s="1"/>
  <c r="G15" i="14"/>
  <c r="B50" i="19" s="1"/>
  <c r="G4" i="14"/>
  <c r="C47" i="19" s="1"/>
  <c r="H4" i="14"/>
  <c r="C48" i="19" s="1"/>
  <c r="I4" i="14"/>
  <c r="C49" i="19" s="1"/>
  <c r="G5" i="14"/>
  <c r="D47" i="19" s="1"/>
  <c r="H5" i="14"/>
  <c r="D48" i="19" s="1"/>
  <c r="I5" i="14"/>
  <c r="D49" i="19" s="1"/>
  <c r="H6" i="14"/>
  <c r="E48" i="19" s="1"/>
  <c r="I6" i="14"/>
  <c r="E49" i="19" s="1"/>
  <c r="C142" i="16" l="1"/>
  <c r="I102" i="16"/>
  <c r="C70" i="19" s="1"/>
  <c r="D142" i="16"/>
  <c r="I103" i="16"/>
  <c r="D70" i="19" s="1"/>
  <c r="B142" i="16"/>
  <c r="F142" i="16"/>
  <c r="I105" i="16"/>
  <c r="F70" i="19" s="1"/>
  <c r="E142" i="16"/>
  <c r="I104" i="16"/>
  <c r="E70" i="19" s="1"/>
  <c r="E35" i="14"/>
  <c r="D42" i="14"/>
  <c r="E42" i="14" s="1"/>
  <c r="G72" i="14"/>
  <c r="C55" i="19" s="1"/>
  <c r="H35" i="14"/>
  <c r="G37" i="14"/>
  <c r="D53" i="19" s="1"/>
  <c r="D49" i="14"/>
  <c r="G36" i="14"/>
  <c r="C53" i="19" s="1"/>
  <c r="D48" i="14"/>
  <c r="G38" i="14"/>
  <c r="E53" i="19" s="1"/>
  <c r="D50" i="14"/>
  <c r="H36" i="14"/>
  <c r="G35" i="14"/>
  <c r="B53" i="19" s="1"/>
  <c r="G136" i="14"/>
  <c r="I26" i="14"/>
  <c r="G102" i="14"/>
  <c r="I57" i="19" s="1"/>
  <c r="G22" i="14"/>
  <c r="I50" i="19" s="1"/>
  <c r="I28" i="14"/>
  <c r="I27" i="14"/>
  <c r="G113" i="14"/>
  <c r="I56" i="19" s="1"/>
  <c r="H22" i="14"/>
  <c r="I51" i="19" s="1"/>
  <c r="H38" i="14"/>
  <c r="H37" i="14"/>
  <c r="I22" i="14"/>
  <c r="I52" i="19" s="1"/>
  <c r="D41" i="15"/>
  <c r="D40" i="15"/>
  <c r="D29" i="15"/>
  <c r="D28" i="15"/>
  <c r="E18" i="19"/>
  <c r="H18" i="15"/>
  <c r="D18" i="19" s="1"/>
  <c r="H17" i="15"/>
  <c r="C18" i="19" s="1"/>
  <c r="H16" i="15"/>
  <c r="B18" i="19" s="1"/>
  <c r="G17" i="15"/>
  <c r="C17" i="19" s="1"/>
  <c r="G18" i="15"/>
  <c r="D17" i="19" s="1"/>
  <c r="E17" i="19"/>
  <c r="G16" i="15"/>
  <c r="B17" i="19" s="1"/>
  <c r="D17" i="15"/>
  <c r="D16" i="15"/>
  <c r="D5" i="15"/>
  <c r="I5" i="15" s="1"/>
  <c r="D4" i="15"/>
  <c r="H42" i="18"/>
  <c r="H41" i="18"/>
  <c r="H40" i="18"/>
  <c r="H39" i="18"/>
  <c r="G42" i="18"/>
  <c r="G41" i="18"/>
  <c r="G40" i="18"/>
  <c r="I32" i="19"/>
  <c r="H30" i="18"/>
  <c r="H29" i="18"/>
  <c r="H28" i="18"/>
  <c r="H27" i="18"/>
  <c r="D90" i="18"/>
  <c r="D89" i="18"/>
  <c r="G79" i="18"/>
  <c r="D43" i="19" s="1"/>
  <c r="G78" i="18"/>
  <c r="C43" i="19" s="1"/>
  <c r="D77" i="18"/>
  <c r="I42" i="19"/>
  <c r="I41" i="19"/>
  <c r="E40" i="19"/>
  <c r="G67" i="18"/>
  <c r="D65" i="18"/>
  <c r="D72" i="18" s="1"/>
  <c r="D53" i="18"/>
  <c r="D52" i="18"/>
  <c r="D51" i="18"/>
  <c r="D41" i="18"/>
  <c r="D40" i="18"/>
  <c r="D39" i="18"/>
  <c r="D29" i="18"/>
  <c r="D28" i="18"/>
  <c r="D27" i="18"/>
  <c r="I31" i="19"/>
  <c r="D4" i="18"/>
  <c r="D5" i="18"/>
  <c r="D6" i="18"/>
  <c r="D3" i="18"/>
  <c r="D4" i="19"/>
  <c r="D4" i="17"/>
  <c r="D5" i="17"/>
  <c r="D6" i="17"/>
  <c r="D7" i="17"/>
  <c r="D8" i="17"/>
  <c r="D3" i="17"/>
  <c r="D23" i="15" l="1"/>
  <c r="D35" i="15"/>
  <c r="D47" i="15"/>
  <c r="E6" i="18"/>
  <c r="I132" i="18"/>
  <c r="H132" i="18"/>
  <c r="G132" i="18"/>
  <c r="E4" i="18"/>
  <c r="I130" i="18"/>
  <c r="H130" i="18"/>
  <c r="G130" i="18"/>
  <c r="I129" i="18"/>
  <c r="H129" i="18"/>
  <c r="G129" i="18"/>
  <c r="E3" i="18"/>
  <c r="I131" i="18"/>
  <c r="H131" i="18"/>
  <c r="G131" i="18"/>
  <c r="E5" i="18"/>
  <c r="D10" i="18"/>
  <c r="D11" i="15"/>
  <c r="I11" i="15" s="1"/>
  <c r="I4" i="15"/>
  <c r="G4" i="15"/>
  <c r="H4" i="15"/>
  <c r="G5" i="15"/>
  <c r="H5" i="15"/>
  <c r="D46" i="18"/>
  <c r="D58" i="18"/>
  <c r="D96" i="18"/>
  <c r="G96" i="18" s="1"/>
  <c r="G77" i="18"/>
  <c r="B43" i="19" s="1"/>
  <c r="D84" i="18"/>
  <c r="E72" i="18" s="1"/>
  <c r="D34" i="18"/>
  <c r="H80" i="18"/>
  <c r="G80" i="18"/>
  <c r="H58" i="18"/>
  <c r="G58" i="18"/>
  <c r="I53" i="18"/>
  <c r="D39" i="19" s="1"/>
  <c r="H73" i="14"/>
  <c r="H119" i="14"/>
  <c r="G119" i="14"/>
  <c r="D58" i="19" s="1"/>
  <c r="G73" i="14"/>
  <c r="D55" i="19" s="1"/>
  <c r="G91" i="18"/>
  <c r="H91" i="18"/>
  <c r="G74" i="14"/>
  <c r="E55" i="19" s="1"/>
  <c r="H74" i="14"/>
  <c r="H120" i="14"/>
  <c r="G120" i="14"/>
  <c r="E58" i="19" s="1"/>
  <c r="H118" i="14"/>
  <c r="G118" i="14"/>
  <c r="C58" i="19" s="1"/>
  <c r="H72" i="14"/>
  <c r="E25" i="19"/>
  <c r="E13" i="19"/>
  <c r="E19" i="19"/>
  <c r="D13" i="19"/>
  <c r="I30" i="15"/>
  <c r="D19" i="19" s="1"/>
  <c r="C13" i="19"/>
  <c r="I29" i="15"/>
  <c r="C19" i="19" s="1"/>
  <c r="I15" i="19"/>
  <c r="H35" i="15"/>
  <c r="I21" i="19" s="1"/>
  <c r="H47" i="15"/>
  <c r="I24" i="19" s="1"/>
  <c r="B13" i="19"/>
  <c r="I28" i="15"/>
  <c r="B19" i="19" s="1"/>
  <c r="I14" i="19"/>
  <c r="G35" i="15"/>
  <c r="I20" i="19" s="1"/>
  <c r="G66" i="18"/>
  <c r="C40" i="19"/>
  <c r="H65" i="18"/>
  <c r="B40" i="19"/>
  <c r="I54" i="18"/>
  <c r="E39" i="19" s="1"/>
  <c r="I52" i="18"/>
  <c r="C39" i="19" s="1"/>
  <c r="E30" i="19"/>
  <c r="D30" i="19"/>
  <c r="C30" i="19"/>
  <c r="I51" i="18"/>
  <c r="B39" i="19" s="1"/>
  <c r="B30" i="19"/>
  <c r="G90" i="18"/>
  <c r="H90" i="18"/>
  <c r="G89" i="18"/>
  <c r="H89" i="18"/>
  <c r="G50" i="14"/>
  <c r="E54" i="19" s="1"/>
  <c r="G49" i="14"/>
  <c r="D54" i="19" s="1"/>
  <c r="H49" i="14"/>
  <c r="G48" i="14"/>
  <c r="C54" i="19" s="1"/>
  <c r="E22" i="19"/>
  <c r="I54" i="15"/>
  <c r="D25" i="19" s="1"/>
  <c r="H59" i="15"/>
  <c r="I27" i="19" s="1"/>
  <c r="G47" i="15"/>
  <c r="I23" i="19" s="1"/>
  <c r="I52" i="15"/>
  <c r="B25" i="19" s="1"/>
  <c r="I42" i="15"/>
  <c r="D22" i="19" s="1"/>
  <c r="G59" i="15"/>
  <c r="I26" i="19" s="1"/>
  <c r="I53" i="15"/>
  <c r="C25" i="19" s="1"/>
  <c r="I41" i="15"/>
  <c r="C22" i="19" s="1"/>
  <c r="H48" i="14"/>
  <c r="H50" i="14"/>
  <c r="D47" i="14"/>
  <c r="D54" i="14" s="1"/>
  <c r="I30" i="14"/>
  <c r="E16" i="19"/>
  <c r="H23" i="15"/>
  <c r="I18" i="19" s="1"/>
  <c r="I17" i="15"/>
  <c r="C16" i="19" s="1"/>
  <c r="I40" i="15"/>
  <c r="B22" i="19" s="1"/>
  <c r="G23" i="15"/>
  <c r="I17" i="19" s="1"/>
  <c r="H67" i="18"/>
  <c r="K101" i="18"/>
  <c r="G65" i="18"/>
  <c r="I30" i="18"/>
  <c r="E36" i="19" s="1"/>
  <c r="G46" i="18"/>
  <c r="H78" i="18"/>
  <c r="I78" i="18" s="1"/>
  <c r="H68" i="18"/>
  <c r="H66" i="18"/>
  <c r="H79" i="18"/>
  <c r="I79" i="18" s="1"/>
  <c r="I122" i="18"/>
  <c r="M101" i="18" s="1"/>
  <c r="I39" i="18"/>
  <c r="B38" i="19" s="1"/>
  <c r="H34" i="18"/>
  <c r="G68" i="18"/>
  <c r="H77" i="18"/>
  <c r="H46" i="18"/>
  <c r="I28" i="18"/>
  <c r="C36" i="19" s="1"/>
  <c r="I27" i="18"/>
  <c r="B36" i="19" s="1"/>
  <c r="D12" i="17"/>
  <c r="G42" i="14"/>
  <c r="I53" i="19" s="1"/>
  <c r="H42" i="14"/>
  <c r="I16" i="15"/>
  <c r="B16" i="19" s="1"/>
  <c r="I18" i="15"/>
  <c r="D16" i="19" s="1"/>
  <c r="I42" i="18"/>
  <c r="E38" i="19" s="1"/>
  <c r="I40" i="18"/>
  <c r="C38" i="19" s="1"/>
  <c r="I41" i="18"/>
  <c r="D38" i="19" s="1"/>
  <c r="I29" i="18"/>
  <c r="D36" i="19" s="1"/>
  <c r="G34" i="18"/>
  <c r="G21" i="18" l="1"/>
  <c r="H21" i="18"/>
  <c r="I21" i="18"/>
  <c r="B37" i="19"/>
  <c r="C37" i="19"/>
  <c r="E11" i="18"/>
  <c r="G136" i="18"/>
  <c r="K129" i="18" s="1"/>
  <c r="E10" i="18"/>
  <c r="H136" i="18"/>
  <c r="I136" i="18"/>
  <c r="M129" i="18" s="1"/>
  <c r="E23" i="18"/>
  <c r="D37" i="19"/>
  <c r="I80" i="18"/>
  <c r="G11" i="15"/>
  <c r="H11" i="15"/>
  <c r="I77" i="18"/>
  <c r="G37" i="19"/>
  <c r="F37" i="19"/>
  <c r="I69" i="18"/>
  <c r="I71" i="18"/>
  <c r="I70" i="18"/>
  <c r="H20" i="18"/>
  <c r="G17" i="18"/>
  <c r="H16" i="18"/>
  <c r="I20" i="18"/>
  <c r="I19" i="18"/>
  <c r="G16" i="18"/>
  <c r="H15" i="18"/>
  <c r="H19" i="18"/>
  <c r="H18" i="18"/>
  <c r="G15" i="18"/>
  <c r="G20" i="18"/>
  <c r="G19" i="18"/>
  <c r="G18" i="18"/>
  <c r="H17" i="18"/>
  <c r="I15" i="18"/>
  <c r="I17" i="18"/>
  <c r="I18" i="18"/>
  <c r="I16" i="18"/>
  <c r="G8" i="18"/>
  <c r="G7" i="18"/>
  <c r="H8" i="18"/>
  <c r="H7" i="18"/>
  <c r="I7" i="18"/>
  <c r="G9" i="18"/>
  <c r="H9" i="18"/>
  <c r="I9" i="18"/>
  <c r="I8" i="18"/>
  <c r="E37" i="19"/>
  <c r="I5" i="19"/>
  <c r="I7" i="19"/>
  <c r="D44" i="19"/>
  <c r="I91" i="18"/>
  <c r="H6" i="16"/>
  <c r="H4" i="16"/>
  <c r="G117" i="14"/>
  <c r="B58" i="19" s="1"/>
  <c r="G124" i="14"/>
  <c r="I58" i="19" s="1"/>
  <c r="H71" i="14"/>
  <c r="G71" i="14"/>
  <c r="B55" i="19" s="1"/>
  <c r="G47" i="14"/>
  <c r="B54" i="19" s="1"/>
  <c r="H117" i="14"/>
  <c r="I13" i="19"/>
  <c r="I35" i="15"/>
  <c r="I19" i="19" s="1"/>
  <c r="K35" i="15"/>
  <c r="L101" i="18"/>
  <c r="G72" i="18"/>
  <c r="I40" i="19"/>
  <c r="I72" i="18"/>
  <c r="I67" i="18"/>
  <c r="I68" i="18"/>
  <c r="I66" i="18"/>
  <c r="I58" i="18"/>
  <c r="I39" i="19" s="1"/>
  <c r="I30" i="19"/>
  <c r="H96" i="18"/>
  <c r="I96" i="18" s="1"/>
  <c r="E43" i="19"/>
  <c r="E44" i="19"/>
  <c r="C44" i="19"/>
  <c r="I90" i="18"/>
  <c r="G84" i="18"/>
  <c r="I44" i="19"/>
  <c r="B44" i="19"/>
  <c r="I89" i="18"/>
  <c r="H84" i="18"/>
  <c r="G86" i="14"/>
  <c r="G85" i="14"/>
  <c r="I59" i="15"/>
  <c r="I25" i="19" s="1"/>
  <c r="I47" i="15"/>
  <c r="I22" i="19" s="1"/>
  <c r="H47" i="14"/>
  <c r="G54" i="14"/>
  <c r="I54" i="19" s="1"/>
  <c r="I23" i="15"/>
  <c r="I16" i="19" s="1"/>
  <c r="H72" i="18"/>
  <c r="I65" i="18"/>
  <c r="I34" i="18"/>
  <c r="I36" i="19" s="1"/>
  <c r="I46" i="18"/>
  <c r="I38" i="19" s="1"/>
  <c r="G3" i="18"/>
  <c r="G6" i="18"/>
  <c r="H4" i="18"/>
  <c r="H10" i="18"/>
  <c r="H6" i="18"/>
  <c r="G4" i="18"/>
  <c r="G5" i="18"/>
  <c r="H3" i="18"/>
  <c r="H5" i="18"/>
  <c r="G10" i="18"/>
  <c r="I4" i="18"/>
  <c r="I5" i="18"/>
  <c r="I6" i="18"/>
  <c r="I3" i="18"/>
  <c r="A30" i="19"/>
  <c r="I37" i="19" l="1"/>
  <c r="I22" i="18"/>
  <c r="H85" i="14"/>
  <c r="G5" i="16"/>
  <c r="D61" i="19" s="1"/>
  <c r="H5" i="16"/>
  <c r="G6" i="16"/>
  <c r="E61" i="19" s="1"/>
  <c r="H124" i="14"/>
  <c r="G4" i="16"/>
  <c r="C61" i="19" s="1"/>
  <c r="H83" i="14"/>
  <c r="G83" i="14"/>
  <c r="H78" i="14"/>
  <c r="G78" i="14"/>
  <c r="I55" i="19" s="1"/>
  <c r="D3" i="16"/>
  <c r="L129" i="18"/>
  <c r="I43" i="19"/>
  <c r="I84" i="18"/>
  <c r="H86" i="14"/>
  <c r="H84" i="14"/>
  <c r="G90" i="14"/>
  <c r="G84" i="14"/>
  <c r="H54" i="14"/>
  <c r="I10" i="18"/>
  <c r="H3" i="16" l="1"/>
  <c r="D10" i="16"/>
  <c r="G10" i="16" s="1"/>
  <c r="I61" i="19" s="1"/>
  <c r="H42" i="16"/>
  <c r="G42" i="16"/>
  <c r="D62" i="19" s="1"/>
  <c r="D42" i="16"/>
  <c r="H17" i="16"/>
  <c r="G17" i="16"/>
  <c r="D65" i="19" s="1"/>
  <c r="H30" i="16"/>
  <c r="G30" i="16"/>
  <c r="D66" i="19" s="1"/>
  <c r="H18" i="16"/>
  <c r="G18" i="16"/>
  <c r="E65" i="19" s="1"/>
  <c r="H31" i="16"/>
  <c r="G31" i="16"/>
  <c r="E66" i="19" s="1"/>
  <c r="H43" i="16"/>
  <c r="G43" i="16"/>
  <c r="E62" i="19" s="1"/>
  <c r="D43" i="16"/>
  <c r="H41" i="16"/>
  <c r="G41" i="16"/>
  <c r="C62" i="19" s="1"/>
  <c r="D41" i="16"/>
  <c r="H29" i="16"/>
  <c r="G29" i="16"/>
  <c r="C66" i="19" s="1"/>
  <c r="G16" i="16"/>
  <c r="C65" i="19" s="1"/>
  <c r="H16" i="16"/>
  <c r="G3" i="16"/>
  <c r="B61" i="19" s="1"/>
  <c r="H90" i="14"/>
  <c r="G54" i="16" l="1"/>
  <c r="D63" i="19" s="1"/>
  <c r="H54" i="16"/>
  <c r="H55" i="16"/>
  <c r="G55" i="16"/>
  <c r="E63" i="19" s="1"/>
  <c r="H53" i="16"/>
  <c r="G53" i="16"/>
  <c r="C63" i="19" s="1"/>
  <c r="D40" i="16"/>
  <c r="D47" i="16" s="1"/>
  <c r="H40" i="16"/>
  <c r="G40" i="16"/>
  <c r="B62" i="19" s="1"/>
  <c r="H15" i="16"/>
  <c r="G15" i="16"/>
  <c r="B65" i="19" s="1"/>
  <c r="H10" i="16"/>
  <c r="H28" i="16"/>
  <c r="G28" i="16"/>
  <c r="B66" i="19" s="1"/>
  <c r="D103" i="16" l="1"/>
  <c r="G103" i="16" s="1"/>
  <c r="D69" i="19" s="1"/>
  <c r="G104" i="16"/>
  <c r="E69" i="19" s="1"/>
  <c r="D102" i="16"/>
  <c r="G102" i="16" s="1"/>
  <c r="C69" i="19" s="1"/>
  <c r="H35" i="16"/>
  <c r="G35" i="16"/>
  <c r="I66" i="19" s="1"/>
  <c r="H47" i="16"/>
  <c r="G47" i="16"/>
  <c r="I62" i="19" s="1"/>
  <c r="G22" i="16"/>
  <c r="I65" i="19" s="1"/>
  <c r="H22" i="16"/>
  <c r="H103" i="16" l="1"/>
  <c r="H104" i="16"/>
  <c r="H102" i="16"/>
  <c r="H52" i="16"/>
  <c r="G52" i="16"/>
  <c r="B63" i="19" s="1"/>
  <c r="G59" i="16" l="1"/>
  <c r="I63" i="19" s="1"/>
  <c r="H59" i="16"/>
  <c r="D101" i="16" l="1"/>
  <c r="D108" i="16" s="1"/>
  <c r="G101" i="16" l="1"/>
  <c r="B69" i="19" s="1"/>
  <c r="H101" i="16"/>
  <c r="H108" i="16" l="1"/>
  <c r="H136" i="14" l="1"/>
  <c r="I3" i="14"/>
  <c r="B49" i="19" s="1"/>
  <c r="G3" i="14"/>
  <c r="B47" i="19" s="1"/>
  <c r="I10" i="14"/>
  <c r="I49" i="19" s="1"/>
  <c r="H3" i="14"/>
  <c r="B48" i="19" s="1"/>
  <c r="H10" i="14" l="1"/>
  <c r="I48" i="19" s="1"/>
  <c r="G10" i="14"/>
  <c r="I47" i="19" s="1"/>
  <c r="G108" i="16"/>
  <c r="I69" i="19" s="1"/>
</calcChain>
</file>

<file path=xl/sharedStrings.xml><?xml version="1.0" encoding="utf-8"?>
<sst xmlns="http://schemas.openxmlformats.org/spreadsheetml/2006/main" count="22850" uniqueCount="3172">
  <si>
    <t>Borrowed</t>
  </si>
  <si>
    <t>Permanent</t>
  </si>
  <si>
    <t>Borehole</t>
  </si>
  <si>
    <t>Yes</t>
  </si>
  <si>
    <t>Tap</t>
  </si>
  <si>
    <t>River</t>
  </si>
  <si>
    <t>Unprotected Well</t>
  </si>
  <si>
    <t>Temporary</t>
  </si>
  <si>
    <t>No</t>
  </si>
  <si>
    <t>Protected Well</t>
  </si>
  <si>
    <t>Total</t>
  </si>
  <si>
    <t>Male</t>
  </si>
  <si>
    <t>Female</t>
  </si>
  <si>
    <t>Number of Care Givers</t>
  </si>
  <si>
    <t xml:space="preserve">Number of Trained Care Givers Who Dropped Out </t>
  </si>
  <si>
    <t>Trained Male Care Givers</t>
  </si>
  <si>
    <t>Number of Registered Children In CBCCs</t>
  </si>
  <si>
    <t>Number of Children Attending CBCCs</t>
  </si>
  <si>
    <t>Number of Children Transitioning To Primary School</t>
  </si>
  <si>
    <t>Attendance Rates</t>
  </si>
  <si>
    <t>Number of Orphans In CBCCs</t>
  </si>
  <si>
    <t>Percentage of Orphans In CBCCs</t>
  </si>
  <si>
    <t>Percentage of Children Transitioning To Primary School</t>
  </si>
  <si>
    <t>Percentage of Care Givers</t>
  </si>
  <si>
    <t>Percentage (estimate) of Children In CBCCs</t>
  </si>
  <si>
    <t>Number of Children In CBCCs With Special Needs</t>
  </si>
  <si>
    <t>Percentage of Children In CBCCs With Special Needs</t>
  </si>
  <si>
    <t>Availability of Classroom Structure</t>
  </si>
  <si>
    <t>Type of Structures</t>
  </si>
  <si>
    <t>Semi - Permanent</t>
  </si>
  <si>
    <t>Number of CBCCs With One / Two / Three / Four Structures</t>
  </si>
  <si>
    <t>One Classroom</t>
  </si>
  <si>
    <t>Two Classrooms</t>
  </si>
  <si>
    <t>Three Classrooms</t>
  </si>
  <si>
    <t>Four Classrooms</t>
  </si>
  <si>
    <t>Availability of Toilets at CBCCs</t>
  </si>
  <si>
    <t>CBCCs With Toilets</t>
  </si>
  <si>
    <t>CBCCs Without Toilets</t>
  </si>
  <si>
    <t>Availability of Child Friendly Toilets at CBCCs</t>
  </si>
  <si>
    <t>CBCCs With Child Friendly Toilets</t>
  </si>
  <si>
    <t>CBCCs Without Child Friendly Toilets</t>
  </si>
  <si>
    <t>Number of Child Friendly Toilts</t>
  </si>
  <si>
    <t>Availability of a Kitchens at CBCCs</t>
  </si>
  <si>
    <t>CBCCs With Kitchens</t>
  </si>
  <si>
    <t>CBCCs Without Kitchens</t>
  </si>
  <si>
    <t>Availability of Feeding Programs</t>
  </si>
  <si>
    <t>CBCCs With Kitchens That Have Storerooms</t>
  </si>
  <si>
    <t>Availability of Outdoor Play Materials</t>
  </si>
  <si>
    <t>CBCCs With Outdoor Play Materials</t>
  </si>
  <si>
    <t>CBCCs Without Outdoor Play Materials</t>
  </si>
  <si>
    <t>Availability of Outdoor Play Materials in CBCCs With NGO / CBO Partnerships</t>
  </si>
  <si>
    <t>Percentage of CBCCs With One / Two / Three / Four Structures</t>
  </si>
  <si>
    <t>Number of CBCCs With or Without Feeding Programs</t>
  </si>
  <si>
    <t>Availability of CBCC Gardens</t>
  </si>
  <si>
    <t>CBCCs With Gardens</t>
  </si>
  <si>
    <t>CBCCs Without Gardens</t>
  </si>
  <si>
    <t>CBCCs With Feeding Programs</t>
  </si>
  <si>
    <t>CBCCs Without Feeding Programs</t>
  </si>
  <si>
    <r>
      <t xml:space="preserve">Availability of Irrigable Land </t>
    </r>
    <r>
      <rPr>
        <i/>
        <sz val="11"/>
        <color theme="1"/>
        <rFont val="Calibri"/>
        <family val="2"/>
        <scheme val="minor"/>
      </rPr>
      <t>(Dimba Gardens)</t>
    </r>
  </si>
  <si>
    <t>CBCCs With Dimbas</t>
  </si>
  <si>
    <t>CBCCs Without Dimbas</t>
  </si>
  <si>
    <t>Availability of Cooking Utensils</t>
  </si>
  <si>
    <t>CBCCs With Utensils</t>
  </si>
  <si>
    <t>CBCCs Without Utensils</t>
  </si>
  <si>
    <t>CBCCs With Feeding Programs But Without Utensils</t>
  </si>
  <si>
    <t>Average Distance to Nearest Primary School</t>
  </si>
  <si>
    <t>Average Distance to Nearest Health Facility</t>
  </si>
  <si>
    <t>Availability of Water Supply At CBCC</t>
  </si>
  <si>
    <t>CBCCs With Water Supply</t>
  </si>
  <si>
    <t>CBCCs Without Water Supply</t>
  </si>
  <si>
    <t>Type of Water Source</t>
  </si>
  <si>
    <t>Lake</t>
  </si>
  <si>
    <t>Estimated Number of U5 Children</t>
  </si>
  <si>
    <t>Number of NGOs Working With CBCCs In The District</t>
  </si>
  <si>
    <t>Number of CBCCs Supported by NGOs</t>
  </si>
  <si>
    <t>Number of CBOs Working With CBCCs In The District</t>
  </si>
  <si>
    <t>Number of CBCCs Affiliated to CBOs</t>
  </si>
  <si>
    <t>Number of  CBCCs In The District</t>
  </si>
  <si>
    <t>Average Distance to Water Source</t>
  </si>
  <si>
    <t>Average Distance (M)</t>
  </si>
  <si>
    <t>Average Distance (KM)</t>
  </si>
  <si>
    <t>Average Acreage</t>
  </si>
  <si>
    <t xml:space="preserve"> Trained Female Care Givers</t>
  </si>
  <si>
    <t xml:space="preserve">Number of Care Givers Who Dropped Out the Past Three Years </t>
  </si>
  <si>
    <t>Number of Parent Committee Members</t>
  </si>
  <si>
    <t>Existence of Parent Committtees in CBCCs</t>
  </si>
  <si>
    <t>P.C. Exists</t>
  </si>
  <si>
    <t>P.C. Non-Existent</t>
  </si>
  <si>
    <t>Existence of Parent Committtees in CBCCs Supported by NGOs</t>
  </si>
  <si>
    <t>Supported by NGO / CBO</t>
  </si>
  <si>
    <t>Not Supported</t>
  </si>
  <si>
    <t>Number of Care Givers Trained</t>
  </si>
  <si>
    <t>Percentage of Care Givers Trained</t>
  </si>
  <si>
    <t>Care Givers Drop Out Rates</t>
  </si>
  <si>
    <t>Drop Out Rates for Trained Care Givers</t>
  </si>
  <si>
    <t>Literacy Levels For Care Givers</t>
  </si>
  <si>
    <t>Ever Been to Primary School</t>
  </si>
  <si>
    <t>Care Givers' Qualifications</t>
  </si>
  <si>
    <t>PSLCE</t>
  </si>
  <si>
    <t>JCE</t>
  </si>
  <si>
    <t>MSCE</t>
  </si>
  <si>
    <t>District Total / Average</t>
  </si>
  <si>
    <t>General Info</t>
  </si>
  <si>
    <t>Info on Care Givers and Parent Committtees</t>
  </si>
  <si>
    <t>Percentage of CBCCs with Parent Committtees</t>
  </si>
  <si>
    <t>Percentage of CBCCs Supported by NGOs With Parent Committees</t>
  </si>
  <si>
    <t>CBCC Structures</t>
  </si>
  <si>
    <t>Percentage of CBCCs with no classroom structure</t>
  </si>
  <si>
    <t>Percentage of CBCCs using a borrowed classroom structure</t>
  </si>
  <si>
    <t>Percentage of CBCCs with a permanent structure</t>
  </si>
  <si>
    <t>Percentage of CBCCs with a semi-permanent structure</t>
  </si>
  <si>
    <t>Percentage of CBCCs with a temporary structure</t>
  </si>
  <si>
    <t>Percentage of CBCCs with toilets</t>
  </si>
  <si>
    <t>Percentage of CBCCs with kitchens</t>
  </si>
  <si>
    <t>Percentage of CBCCs with child-friendly toilets</t>
  </si>
  <si>
    <t>Percentage of CBCCs with kitchens that have a store-room</t>
  </si>
  <si>
    <t>Percentage of CBCCs with Feeding Programs</t>
  </si>
  <si>
    <t>Percentage of CBCCs with Feeding Programs but have no kitchens</t>
  </si>
  <si>
    <t>Percentage of CBCCs with outdoor play materials</t>
  </si>
  <si>
    <t>Other Social Issues</t>
  </si>
  <si>
    <t>Percentage of CBCCs with Utensils</t>
  </si>
  <si>
    <t>Percentage of CBCCs with Feeding Programs but without utensils</t>
  </si>
  <si>
    <t>Percentage of CBCCs with Feeding Programs but without kitchens</t>
  </si>
  <si>
    <t>Percentage of CBCCs with Communal Gardens (i.e. CBCC Gardens)</t>
  </si>
  <si>
    <r>
      <t xml:space="preserve">Percentage of CBCCs with irrigable land (i.e. </t>
    </r>
    <r>
      <rPr>
        <i/>
        <sz val="11"/>
        <color theme="1"/>
        <rFont val="Calibri"/>
        <family val="2"/>
        <scheme val="minor"/>
      </rPr>
      <t>Dimba</t>
    </r>
    <r>
      <rPr>
        <sz val="11"/>
        <color theme="1"/>
        <rFont val="Calibri"/>
        <family val="2"/>
        <scheme val="minor"/>
      </rPr>
      <t>Gardens)</t>
    </r>
  </si>
  <si>
    <t>Percentage of CBCCs with a water source</t>
  </si>
  <si>
    <t>Average acreage of CBCC Communal Gardens</t>
  </si>
  <si>
    <t>Average acreage of CBCC irrigable gardens</t>
  </si>
  <si>
    <t>Average distance in metres to nearest water source</t>
  </si>
  <si>
    <t>Average distance in km to nearest health facility</t>
  </si>
  <si>
    <t>Average distance in km to nearest primary school</t>
  </si>
  <si>
    <t>Estimated number of children aged U5 yrs</t>
  </si>
  <si>
    <t>Number of CBCCs</t>
  </si>
  <si>
    <t>Number of NGOs working with CBCCs in the district</t>
  </si>
  <si>
    <t>Number of CBCCs supported by NGOs</t>
  </si>
  <si>
    <t>Number of CBOs working with CBCCs in the district</t>
  </si>
  <si>
    <t>Number of CBCCs affiliated to CBOs</t>
  </si>
  <si>
    <t>ID</t>
  </si>
  <si>
    <t>Name of CBCC</t>
  </si>
  <si>
    <t>Contact Details Name and Surname</t>
  </si>
  <si>
    <t>Phone number</t>
  </si>
  <si>
    <t>GVH</t>
  </si>
  <si>
    <t>District</t>
  </si>
  <si>
    <t>CBCC Code Identifier</t>
  </si>
  <si>
    <t>Kode for CBCC</t>
  </si>
  <si>
    <t>Data Collector</t>
  </si>
  <si>
    <t>Date for Data Collection</t>
  </si>
  <si>
    <t>Parliamentary Constituency</t>
  </si>
  <si>
    <t>Village</t>
  </si>
  <si>
    <t>Traditional Authority</t>
  </si>
  <si>
    <t>Closest Town or Trading Centre</t>
  </si>
  <si>
    <t>Latitude</t>
  </si>
  <si>
    <t>Longitude</t>
  </si>
  <si>
    <t>GPS Eastings</t>
  </si>
  <si>
    <t>GPS Northings</t>
  </si>
  <si>
    <t>NGO/NGOs working with CBCC</t>
  </si>
  <si>
    <t>CBO working with the CBCCs</t>
  </si>
  <si>
    <t>Male Care Givers Number</t>
  </si>
  <si>
    <t>Female Care Givers number</t>
  </si>
  <si>
    <t>Total no of Caregivers</t>
  </si>
  <si>
    <t>No of male trained Caregivers</t>
  </si>
  <si>
    <t>No of female trained Caregivers</t>
  </si>
  <si>
    <t>Total no of trained CGs</t>
  </si>
  <si>
    <t>No of male untrained Caregivers</t>
  </si>
  <si>
    <t>No of female untrained Caregivers</t>
  </si>
  <si>
    <t>Total no of untrained CGs</t>
  </si>
  <si>
    <t>Male Dropped Care Givers last 3 yrs</t>
  </si>
  <si>
    <t>Female Dropped Care Givers last 3 yrs</t>
  </si>
  <si>
    <t>Total dropped care givers</t>
  </si>
  <si>
    <t>No of male parent committee members</t>
  </si>
  <si>
    <t>No of female parent committee members</t>
  </si>
  <si>
    <t>No of  parent committee members</t>
  </si>
  <si>
    <t>Trained Male Dropped Care Givers last 3 yrs</t>
  </si>
  <si>
    <t>Trained female Dropped Care Givers last 3 yrs</t>
  </si>
  <si>
    <t>Total Dropped Trained  CGs last 3 yrs</t>
  </si>
  <si>
    <t>No of male Children Registered</t>
  </si>
  <si>
    <t>No of female Children Registered</t>
  </si>
  <si>
    <t>All Children Total Registered</t>
  </si>
  <si>
    <t>No-of male children attending on Day of Visit</t>
  </si>
  <si>
    <t>No-of female children attending on Day of Visit</t>
  </si>
  <si>
    <t>Day of Visit Total attendance</t>
  </si>
  <si>
    <t>No of male  children transitioned  in current school calendar</t>
  </si>
  <si>
    <t>No  of female children  transitioned  in current school calendar</t>
  </si>
  <si>
    <t>Total no  transitioned to primary school</t>
  </si>
  <si>
    <t>No -of male orphans registered</t>
  </si>
  <si>
    <t>No -of female orphans registered</t>
  </si>
  <si>
    <t>Total No of Orphans</t>
  </si>
  <si>
    <t>No_male Children with special needs</t>
  </si>
  <si>
    <t>No_female Childrenwith special needs</t>
  </si>
  <si>
    <t>Total No of Children with special needs</t>
  </si>
  <si>
    <t>Has the CBCC got a structure?</t>
  </si>
  <si>
    <t>Type of structure</t>
  </si>
  <si>
    <t>Number of Classrooms available</t>
  </si>
  <si>
    <t>Does the CBCC have a toilet?</t>
  </si>
  <si>
    <t>Is the toilet child Friendly?</t>
  </si>
  <si>
    <t>Is there water supply?</t>
  </si>
  <si>
    <t>Type of Water Supply</t>
  </si>
  <si>
    <t>Has the CBCCs got a garden?</t>
  </si>
  <si>
    <t>Garden size in acres</t>
  </si>
  <si>
    <t>Has the CBCCs got a Irrigable Land - Dimba?</t>
  </si>
  <si>
    <t>Irrigable land size in acres</t>
  </si>
  <si>
    <t>Has the CBCCs got a feeding program?</t>
  </si>
  <si>
    <t>Does the CBCC got a kitchen? Yes No</t>
  </si>
  <si>
    <t>Does the Kitchen got a storeroom?</t>
  </si>
  <si>
    <t>Has the CBCCs got outdoor materials?</t>
  </si>
  <si>
    <t>Has the CBCCs got cooking and eating utensils?</t>
  </si>
  <si>
    <t>How far is the CBCC from the Nearest Primary School? metres</t>
  </si>
  <si>
    <t>Primary school name</t>
  </si>
  <si>
    <t>How far is the CBCC from the Nearest Health Facility? metres</t>
  </si>
  <si>
    <t>Name of the health Facility</t>
  </si>
  <si>
    <t>Observation</t>
  </si>
  <si>
    <t/>
  </si>
  <si>
    <t>Semi Permanent</t>
  </si>
  <si>
    <t>Existence of Parent Committtees in CBCCs Supported by NGOs / NGOs</t>
  </si>
  <si>
    <t>CBCCs With Feeding Programs But With / Without Kitchens</t>
  </si>
  <si>
    <t>%</t>
  </si>
  <si>
    <t>Percentage of CBCCs with access to safe water source</t>
  </si>
  <si>
    <t>Safe Water Souce</t>
  </si>
  <si>
    <t>2009 T0 2016 POPULATION PROJECTIONS FOR 0-2 YRS, 3-5 YRS, 12-18 YRS, 19-24 YRS, 25-49 YRS, 18 YRS AND BELOW</t>
  </si>
  <si>
    <t>Year</t>
  </si>
  <si>
    <t>0-2 yrs popln projections</t>
  </si>
  <si>
    <t>3-5 yrs popln projections</t>
  </si>
  <si>
    <t xml:space="preserve">12-18 yrs popln projections </t>
  </si>
  <si>
    <t>19-24 yrs popln projections</t>
  </si>
  <si>
    <t>25-49 yrs popln projections</t>
  </si>
  <si>
    <t>18 yrs and below popln projections</t>
  </si>
  <si>
    <t>(Total)</t>
  </si>
  <si>
    <t>(Boys)</t>
  </si>
  <si>
    <t>(Girls)</t>
  </si>
  <si>
    <t xml:space="preserve">    1,464,714 </t>
  </si>
  <si>
    <t xml:space="preserve">  1,429,389 </t>
  </si>
  <si>
    <t xml:space="preserve">   2,101,546 </t>
  </si>
  <si>
    <t xml:space="preserve">   1,041,385 </t>
  </si>
  <si>
    <t xml:space="preserve">  1,060,161 </t>
  </si>
  <si>
    <t xml:space="preserve">      830,630 </t>
  </si>
  <si>
    <t xml:space="preserve">      1,733,884 </t>
  </si>
  <si>
    <t xml:space="preserve">   7,284,407 </t>
  </si>
  <si>
    <t xml:space="preserve">   3,600,672 </t>
  </si>
  <si>
    <t xml:space="preserve">   3,683,735 </t>
  </si>
  <si>
    <t xml:space="preserve">    1,510,266 </t>
  </si>
  <si>
    <t xml:space="preserve">  1,473,843 </t>
  </si>
  <si>
    <t xml:space="preserve">   2,166,904 </t>
  </si>
  <si>
    <t xml:space="preserve">   1,073,772 </t>
  </si>
  <si>
    <t xml:space="preserve">  1,093,132 </t>
  </si>
  <si>
    <t xml:space="preserve">      856,462 </t>
  </si>
  <si>
    <t xml:space="preserve">      1,787,808 </t>
  </si>
  <si>
    <t xml:space="preserve">   7,510,952 </t>
  </si>
  <si>
    <t xml:space="preserve">   3,712,653 </t>
  </si>
  <si>
    <t xml:space="preserve">   3,798,299 </t>
  </si>
  <si>
    <t xml:space="preserve">    1,557,236 </t>
  </si>
  <si>
    <t xml:space="preserve">  1,519,680 </t>
  </si>
  <si>
    <t xml:space="preserve">   2,234,294 </t>
  </si>
  <si>
    <t xml:space="preserve">   1,107,166 </t>
  </si>
  <si>
    <t xml:space="preserve">  1,127,128 </t>
  </si>
  <si>
    <t xml:space="preserve">      883,098 </t>
  </si>
  <si>
    <t xml:space="preserve">      1,843,409 </t>
  </si>
  <si>
    <t xml:space="preserve">   7,744,543 </t>
  </si>
  <si>
    <t xml:space="preserve">   3,828,116 </t>
  </si>
  <si>
    <t xml:space="preserve">   3,916,426 </t>
  </si>
  <si>
    <t xml:space="preserve">    1,605,821 </t>
  </si>
  <si>
    <t xml:space="preserve">  1,567,094 </t>
  </si>
  <si>
    <t xml:space="preserve">   2,304,004 </t>
  </si>
  <si>
    <t xml:space="preserve">   1,141,710 </t>
  </si>
  <si>
    <t xml:space="preserve">  1,162,294 </t>
  </si>
  <si>
    <t xml:space="preserve">      910,651 </t>
  </si>
  <si>
    <t xml:space="preserve">      1,900,923 </t>
  </si>
  <si>
    <t xml:space="preserve">   7,986,172 </t>
  </si>
  <si>
    <t xml:space="preserve">   3,947,554 </t>
  </si>
  <si>
    <t xml:space="preserve">   4,038,619 </t>
  </si>
  <si>
    <t xml:space="preserve">    1,656,084 </t>
  </si>
  <si>
    <t xml:space="preserve">  1,616,144 </t>
  </si>
  <si>
    <t xml:space="preserve">   2,376,120 </t>
  </si>
  <si>
    <t xml:space="preserve">   1,177,445 </t>
  </si>
  <si>
    <t xml:space="preserve">  1,198,674 </t>
  </si>
  <si>
    <t xml:space="preserve">      939,154 </t>
  </si>
  <si>
    <t xml:space="preserve">      1,960,422 </t>
  </si>
  <si>
    <t xml:space="preserve">   8,236,139 </t>
  </si>
  <si>
    <t xml:space="preserve">   4,071,112 </t>
  </si>
  <si>
    <t xml:space="preserve">   4,165,027 </t>
  </si>
  <si>
    <t xml:space="preserve">    1,707,919 </t>
  </si>
  <si>
    <t xml:space="preserve">  1,666,729 </t>
  </si>
  <si>
    <t xml:space="preserve">   2,450,492 </t>
  </si>
  <si>
    <t xml:space="preserve">   1,214,300 </t>
  </si>
  <si>
    <t xml:space="preserve">  1,236,193 </t>
  </si>
  <si>
    <t xml:space="preserve">      968,550 </t>
  </si>
  <si>
    <t xml:space="preserve">      2,021,784 </t>
  </si>
  <si>
    <t xml:space="preserve">   8,493,931 </t>
  </si>
  <si>
    <t xml:space="preserve">   4,198,538 </t>
  </si>
  <si>
    <t xml:space="preserve">   4,295,393 </t>
  </si>
  <si>
    <t xml:space="preserve">    1,761,548 </t>
  </si>
  <si>
    <t xml:space="preserve">  1,719,065 </t>
  </si>
  <si>
    <t xml:space="preserve">   2,527,438 </t>
  </si>
  <si>
    <t xml:space="preserve">   1,252,429 </t>
  </si>
  <si>
    <t xml:space="preserve">  1,275,009 </t>
  </si>
  <si>
    <t xml:space="preserve">      998,962 </t>
  </si>
  <si>
    <t xml:space="preserve">      2,085,268 </t>
  </si>
  <si>
    <t xml:space="preserve">   8,760,640 </t>
  </si>
  <si>
    <t xml:space="preserve">   4,330,372 </t>
  </si>
  <si>
    <t xml:space="preserve">   4,430,268 </t>
  </si>
  <si>
    <t xml:space="preserve">    1,817,037 </t>
  </si>
  <si>
    <t xml:space="preserve">  1,773,215 </t>
  </si>
  <si>
    <t xml:space="preserve">   2,607,052 </t>
  </si>
  <si>
    <t xml:space="preserve">   1,291,880 </t>
  </si>
  <si>
    <t xml:space="preserve">  1,315,172 </t>
  </si>
  <si>
    <t xml:space="preserve">   1,030,430 </t>
  </si>
  <si>
    <t xml:space="preserve">      2,150,954 </t>
  </si>
  <si>
    <t xml:space="preserve">   9,036,600 </t>
  </si>
  <si>
    <t xml:space="preserve">   4,466,779 </t>
  </si>
  <si>
    <t xml:space="preserve">   4,569,821 </t>
  </si>
  <si>
    <t>Source: NSO - 2008 Population Census Data</t>
  </si>
  <si>
    <t>Boys</t>
  </si>
  <si>
    <t>Girls</t>
  </si>
  <si>
    <t>District Total</t>
  </si>
  <si>
    <t>PSLCE Only</t>
  </si>
  <si>
    <t>JCE Only</t>
  </si>
  <si>
    <t>MSCE Only</t>
  </si>
  <si>
    <t>CBCCs With Access to Safe Water</t>
  </si>
  <si>
    <t>Percentage of CBCCs with own classroom structure</t>
  </si>
  <si>
    <t>n/a</t>
  </si>
  <si>
    <t>Percentage of CBCCs with a safe water source</t>
  </si>
  <si>
    <t>General Information on Children</t>
  </si>
  <si>
    <t>Number of Registered Children</t>
  </si>
  <si>
    <t>Percentage of Orphans in CBCCs</t>
  </si>
  <si>
    <t>Percentage of Care Givers with at least a JCE qualification (i.e. JCE plus MSCE)</t>
  </si>
  <si>
    <t>Number of Helpers</t>
  </si>
  <si>
    <t>Percentage of Helpers</t>
  </si>
  <si>
    <t>Ever Been to Secondary School</t>
  </si>
  <si>
    <t>Ever Been To College</t>
  </si>
  <si>
    <t>CG Name</t>
  </si>
  <si>
    <t>Birth Date</t>
  </si>
  <si>
    <t>Current  Date</t>
  </si>
  <si>
    <t>Age</t>
  </si>
  <si>
    <t>Age in Years</t>
  </si>
  <si>
    <t>Sex</t>
  </si>
  <si>
    <t>Education Qualification</t>
  </si>
  <si>
    <t>Trained-Not Trained</t>
  </si>
  <si>
    <t>Notes</t>
  </si>
  <si>
    <t>Standard 8</t>
  </si>
  <si>
    <t>Form 4</t>
  </si>
  <si>
    <t>Standard 6</t>
  </si>
  <si>
    <t>Form 3</t>
  </si>
  <si>
    <t>Primary School Leaving Certificate</t>
  </si>
  <si>
    <t>Form 2</t>
  </si>
  <si>
    <t>Form 1</t>
  </si>
  <si>
    <t>Standard 1</t>
  </si>
  <si>
    <t>Junior Certificate</t>
  </si>
  <si>
    <t>Standard 7</t>
  </si>
  <si>
    <t>Malawi School Certificate of Education</t>
  </si>
  <si>
    <t>Standard 3</t>
  </si>
  <si>
    <t>Standard 5</t>
  </si>
  <si>
    <t>Standard 4</t>
  </si>
  <si>
    <t>Standard 2</t>
  </si>
  <si>
    <t>TA</t>
  </si>
  <si>
    <t>Mpalankhwali</t>
  </si>
  <si>
    <t>Javinele Felex</t>
  </si>
  <si>
    <t>Mpindangombe</t>
  </si>
  <si>
    <t>Dowa</t>
  </si>
  <si>
    <t>Kamwana</t>
  </si>
  <si>
    <t>Dowa South East</t>
  </si>
  <si>
    <t>Mkukula</t>
  </si>
  <si>
    <t>Dewa</t>
  </si>
  <si>
    <t>Mitole Cbcc</t>
  </si>
  <si>
    <t>Lusiya Kalumba</t>
  </si>
  <si>
    <t>Mdewa</t>
  </si>
  <si>
    <t>Dolius Changa</t>
  </si>
  <si>
    <t>Dowa West</t>
  </si>
  <si>
    <t>Beni</t>
  </si>
  <si>
    <t>Kayembe</t>
  </si>
  <si>
    <t>Mdika</t>
  </si>
  <si>
    <t>Mitole</t>
  </si>
  <si>
    <t>Kayembe H/Centre</t>
  </si>
  <si>
    <t>Chigodi 2</t>
  </si>
  <si>
    <t>Kaikun Gadilayo</t>
  </si>
  <si>
    <t>Bimphi</t>
  </si>
  <si>
    <t>Dowa East</t>
  </si>
  <si>
    <t>Chiwere</t>
  </si>
  <si>
    <t>Dowa Boma</t>
  </si>
  <si>
    <t>Nsanga</t>
  </si>
  <si>
    <t>0998785299</t>
  </si>
  <si>
    <t>Buno</t>
  </si>
  <si>
    <t>Sangalalni</t>
  </si>
  <si>
    <t>Tilimbe</t>
  </si>
  <si>
    <t>CG</t>
  </si>
  <si>
    <t>Mvumo</t>
  </si>
  <si>
    <t>Ethel Kapinda</t>
  </si>
  <si>
    <t>Bvumo Kazoma</t>
  </si>
  <si>
    <t>Dzoole</t>
  </si>
  <si>
    <t>Cheyo 2</t>
  </si>
  <si>
    <t>Kadzipatire Bata</t>
  </si>
  <si>
    <t>Chadza</t>
  </si>
  <si>
    <t>Damalekani</t>
  </si>
  <si>
    <t>Lumbadzi</t>
  </si>
  <si>
    <t>Chafikila</t>
  </si>
  <si>
    <t>0993518845</t>
  </si>
  <si>
    <t>Lunda</t>
  </si>
  <si>
    <t>Chafikira</t>
  </si>
  <si>
    <t>Chimwaza</t>
  </si>
  <si>
    <t>Tilitonse</t>
  </si>
  <si>
    <t>Kadziweni</t>
  </si>
  <si>
    <t>09925460066</t>
  </si>
  <si>
    <t>Chafukira</t>
  </si>
  <si>
    <t>Thonje</t>
  </si>
  <si>
    <t>Chakhaza</t>
  </si>
  <si>
    <t>099526928</t>
  </si>
  <si>
    <t>Chagwa Hastings</t>
  </si>
  <si>
    <t>Dowa North</t>
  </si>
  <si>
    <t>Machisi</t>
  </si>
  <si>
    <t>Kachitsa</t>
  </si>
  <si>
    <t>Misolo</t>
  </si>
  <si>
    <t>Chakuthawa</t>
  </si>
  <si>
    <t>Bowe</t>
  </si>
  <si>
    <t>Ndulafisi</t>
  </si>
  <si>
    <t>Chuzu Cbo</t>
  </si>
  <si>
    <t>Josefe Chiyabwe</t>
  </si>
  <si>
    <t>Chamwa</t>
  </si>
  <si>
    <t>Kamatula</t>
  </si>
  <si>
    <t>Rodney Machira</t>
  </si>
  <si>
    <t>Chanika Cbcc</t>
  </si>
  <si>
    <t>0997704287</t>
  </si>
  <si>
    <t>Simwira</t>
  </si>
  <si>
    <t>Chanika</t>
  </si>
  <si>
    <t>Chifundo Cbcc</t>
  </si>
  <si>
    <t>Stera Chatanga</t>
  </si>
  <si>
    <t>Chimeza</t>
  </si>
  <si>
    <t>Chapatuka</t>
  </si>
  <si>
    <t>Lipira</t>
  </si>
  <si>
    <t>Chifundo</t>
  </si>
  <si>
    <t>Chatambalala</t>
  </si>
  <si>
    <t>Yohane Dyson</t>
  </si>
  <si>
    <t>Chenzi</t>
  </si>
  <si>
    <t>Chisisi</t>
  </si>
  <si>
    <t>0999001939/0999516858</t>
  </si>
  <si>
    <t>Chatanga</t>
  </si>
  <si>
    <t>Lack of care givers and community participation</t>
  </si>
  <si>
    <t>Chatewa</t>
  </si>
  <si>
    <t>Racheal Kankwamba</t>
  </si>
  <si>
    <t>0995723844</t>
  </si>
  <si>
    <t>Kanyerere</t>
  </si>
  <si>
    <t>Hastings Chagwa</t>
  </si>
  <si>
    <t>Chimkhwiri</t>
  </si>
  <si>
    <t>Banga</t>
  </si>
  <si>
    <t>Rosemary Richman</t>
  </si>
  <si>
    <t>0992864649</t>
  </si>
  <si>
    <t>Chesalino</t>
  </si>
  <si>
    <t>Chitala</t>
  </si>
  <si>
    <t>Redcross</t>
  </si>
  <si>
    <t>CHEYO</t>
  </si>
  <si>
    <t>CHIPANGANI HISTORY</t>
  </si>
  <si>
    <t>Lumwila</t>
  </si>
  <si>
    <t>Cheyo</t>
  </si>
  <si>
    <t>Mseche-Lilongwe</t>
  </si>
  <si>
    <t>IT IS IN USE</t>
  </si>
  <si>
    <t>Phwadzi</t>
  </si>
  <si>
    <t>Nyonyo</t>
  </si>
  <si>
    <t>Dowa Central</t>
  </si>
  <si>
    <t>Chezani</t>
  </si>
  <si>
    <t>Chikhobwe</t>
  </si>
  <si>
    <t>Thokozani</t>
  </si>
  <si>
    <t>Maligerita Maxel</t>
  </si>
  <si>
    <t>Chibembere Mchere</t>
  </si>
  <si>
    <t>Chibembere</t>
  </si>
  <si>
    <t>Mponela</t>
  </si>
  <si>
    <t>Tiyeserenawo</t>
  </si>
  <si>
    <t>Chibveka</t>
  </si>
  <si>
    <t>Chibweza</t>
  </si>
  <si>
    <t>Tiyanjane Cbc2</t>
  </si>
  <si>
    <t>Mgoli</t>
  </si>
  <si>
    <t>Mponera</t>
  </si>
  <si>
    <t>Chenzichidzimbi</t>
  </si>
  <si>
    <t>Harry Chimphepo</t>
  </si>
  <si>
    <t>Kabvala</t>
  </si>
  <si>
    <t>Chidothi</t>
  </si>
  <si>
    <t>M'bindo</t>
  </si>
  <si>
    <t>Mcloud Kalenga</t>
  </si>
  <si>
    <t>Chidzuma</t>
  </si>
  <si>
    <t>Chankhungu</t>
  </si>
  <si>
    <t>Kapala Cbcc</t>
  </si>
  <si>
    <t>Khristina Chiyipanthenga</t>
  </si>
  <si>
    <t>Njewa</t>
  </si>
  <si>
    <t>Chigawa</t>
  </si>
  <si>
    <t>Dzaleka</t>
  </si>
  <si>
    <t>Chosema Cbcc</t>
  </si>
  <si>
    <t>Hedrina Chigo</t>
  </si>
  <si>
    <t>Fandani</t>
  </si>
  <si>
    <t>Chigo</t>
  </si>
  <si>
    <t>Navumi</t>
  </si>
  <si>
    <t>Beatrice</t>
  </si>
  <si>
    <t>kALONGONDA</t>
  </si>
  <si>
    <t>Chigonthi 2</t>
  </si>
  <si>
    <t>Chikasauka</t>
  </si>
  <si>
    <t>0993521620</t>
  </si>
  <si>
    <t>Chikasakula</t>
  </si>
  <si>
    <t>Kalikongwe</t>
  </si>
  <si>
    <t>0994608419</t>
  </si>
  <si>
    <t>Chikomakula</t>
  </si>
  <si>
    <t>Mandala</t>
  </si>
  <si>
    <t>Chikomakuka</t>
  </si>
  <si>
    <t>Madisi</t>
  </si>
  <si>
    <t>Chikomangala</t>
  </si>
  <si>
    <t>0992201961</t>
  </si>
  <si>
    <t>Kadyankhaka</t>
  </si>
  <si>
    <t>Raphael Mwandera</t>
  </si>
  <si>
    <t>Kainja</t>
  </si>
  <si>
    <t>Chikosa</t>
  </si>
  <si>
    <t>Mtengowautali</t>
  </si>
  <si>
    <t>Chikumika</t>
  </si>
  <si>
    <t>Ethel Chigwenembe</t>
  </si>
  <si>
    <t>Nambuma</t>
  </si>
  <si>
    <t>Tithandizane Chikuse</t>
  </si>
  <si>
    <t>Dziwa</t>
  </si>
  <si>
    <t>Chikuse</t>
  </si>
  <si>
    <t>Mvera</t>
  </si>
  <si>
    <t>Muonjezi</t>
  </si>
  <si>
    <t>0991552754</t>
  </si>
  <si>
    <t>Chikwangula</t>
  </si>
  <si>
    <t>Jestone Tengeretu</t>
  </si>
  <si>
    <t>Dowa Ngala</t>
  </si>
  <si>
    <t>Muleme</t>
  </si>
  <si>
    <t>Chilangiza</t>
  </si>
  <si>
    <t>Mazuzo Sayindani</t>
  </si>
  <si>
    <t>Msambo</t>
  </si>
  <si>
    <t>Chilimmimba</t>
  </si>
  <si>
    <t>0997641180</t>
  </si>
  <si>
    <t>Lack of motivation and community participation high</t>
  </si>
  <si>
    <t>Chilombo Cbcc</t>
  </si>
  <si>
    <t>Moffat Chimkoka</t>
  </si>
  <si>
    <t>Manzi</t>
  </si>
  <si>
    <t>Dowa North East</t>
  </si>
  <si>
    <t>Chilombo</t>
  </si>
  <si>
    <t>Msakambewa</t>
  </si>
  <si>
    <t>Mtondo 2</t>
  </si>
  <si>
    <t>0995252998/0995766980</t>
  </si>
  <si>
    <t>Mlangali</t>
  </si>
  <si>
    <t>Chilutsi</t>
  </si>
  <si>
    <t>Chiuzu</t>
  </si>
  <si>
    <t>Msambayila</t>
  </si>
  <si>
    <t>Chizolowondo</t>
  </si>
  <si>
    <t>Chimaimba</t>
  </si>
  <si>
    <t>Kapondo</t>
  </si>
  <si>
    <t>Chinkhwiri</t>
  </si>
  <si>
    <t>Nakanga</t>
  </si>
  <si>
    <t>Msangu Cbcc</t>
  </si>
  <si>
    <t>Eveless Khazikani</t>
  </si>
  <si>
    <t>Chimanga</t>
  </si>
  <si>
    <t>Wilfred Mkandira</t>
  </si>
  <si>
    <t>Bimphi/ Mponera</t>
  </si>
  <si>
    <t>Mgwirizano</t>
  </si>
  <si>
    <t>Mponera RH</t>
  </si>
  <si>
    <t>Chimbuli</t>
  </si>
  <si>
    <t>0996824064</t>
  </si>
  <si>
    <t>Chifukula</t>
  </si>
  <si>
    <t>The water source is very dangerous to children if they are not well hundled</t>
  </si>
  <si>
    <t>Zitherapoti</t>
  </si>
  <si>
    <t>Kayaza</t>
  </si>
  <si>
    <t>Chimbunde</t>
  </si>
  <si>
    <t>Every Child</t>
  </si>
  <si>
    <t>Mnyanje</t>
  </si>
  <si>
    <t>0993110369</t>
  </si>
  <si>
    <t>Chinkoka</t>
  </si>
  <si>
    <t>Chimkoka</t>
  </si>
  <si>
    <t>Chikamwa</t>
  </si>
  <si>
    <t>Olver Lackson</t>
  </si>
  <si>
    <t>Chimkwiri Matelezi</t>
  </si>
  <si>
    <t>Chimpala</t>
  </si>
  <si>
    <t>Kankhwani Kachingala</t>
  </si>
  <si>
    <t>Chipala</t>
  </si>
  <si>
    <t>Chimungu</t>
  </si>
  <si>
    <t>0995935057</t>
  </si>
  <si>
    <t>Ching'oma</t>
  </si>
  <si>
    <t>0994097570</t>
  </si>
  <si>
    <t>Nakutepa</t>
  </si>
  <si>
    <t>Chikholowe</t>
  </si>
  <si>
    <t>Nankha</t>
  </si>
  <si>
    <t>Katokodza</t>
  </si>
  <si>
    <t>Alikanjero Bikitoni</t>
  </si>
  <si>
    <t>Chidziwira</t>
  </si>
  <si>
    <t>Mbalame</t>
  </si>
  <si>
    <t>0999701037</t>
  </si>
  <si>
    <t>Chinkwiri</t>
  </si>
  <si>
    <t>Mtsukanthanga</t>
  </si>
  <si>
    <t>Aduss Peter</t>
  </si>
  <si>
    <t>Chimowa</t>
  </si>
  <si>
    <t>Chinowa 1</t>
  </si>
  <si>
    <t>Chiyambi Cbcc</t>
  </si>
  <si>
    <t>Moffat Jamison</t>
  </si>
  <si>
    <t>Nanthambwe</t>
  </si>
  <si>
    <t>Chinyama</t>
  </si>
  <si>
    <t>Chisepo</t>
  </si>
  <si>
    <t>Chinzanga</t>
  </si>
  <si>
    <t>Micca Criford</t>
  </si>
  <si>
    <t>Mzuzi Cbcc</t>
  </si>
  <si>
    <t>Chabweta Jamisoni</t>
  </si>
  <si>
    <t>Pomphe</t>
  </si>
  <si>
    <t>Chipatuka</t>
  </si>
  <si>
    <t>Chimwanza</t>
  </si>
  <si>
    <t>PRDO</t>
  </si>
  <si>
    <t>Mponela/ Mtengowanthenga</t>
  </si>
  <si>
    <t>Mgundu</t>
  </si>
  <si>
    <t>Yohane Damiyano</t>
  </si>
  <si>
    <t>Chipeni</t>
  </si>
  <si>
    <t>M'bondo</t>
  </si>
  <si>
    <t>Chigodi 1</t>
  </si>
  <si>
    <t>Deusi Bandah</t>
  </si>
  <si>
    <t>Chiponda</t>
  </si>
  <si>
    <t>Thiwo</t>
  </si>
  <si>
    <t>Mabutawe Kaputa</t>
  </si>
  <si>
    <t>Chisenga Chidayaluka</t>
  </si>
  <si>
    <t>Chankhunga</t>
  </si>
  <si>
    <t>Chisepo 2 Cbcc</t>
  </si>
  <si>
    <t>Hestings Lenard</t>
  </si>
  <si>
    <t>Chilira Cbcc</t>
  </si>
  <si>
    <t>Jeremiah Mailosi</t>
  </si>
  <si>
    <t>Sasu</t>
  </si>
  <si>
    <t>Chisepo 1</t>
  </si>
  <si>
    <t>Mndangila</t>
  </si>
  <si>
    <t>Gift Ziyenda</t>
  </si>
  <si>
    <t>Chisomba</t>
  </si>
  <si>
    <t>Miula</t>
  </si>
  <si>
    <t>Mwangala</t>
  </si>
  <si>
    <t>Rose Chikhawo</t>
  </si>
  <si>
    <t>Chisoso</t>
  </si>
  <si>
    <t>Chindole</t>
  </si>
  <si>
    <t>Mandimu Kachigunda</t>
  </si>
  <si>
    <t>Simpha</t>
  </si>
  <si>
    <t>Chitanje</t>
  </si>
  <si>
    <t>Kaundama</t>
  </si>
  <si>
    <t>Mtofu</t>
  </si>
  <si>
    <t>Nalison Nkhoma</t>
  </si>
  <si>
    <t>Chitimbe</t>
  </si>
  <si>
    <t>Dzeleka</t>
  </si>
  <si>
    <t>Navikoka</t>
  </si>
  <si>
    <t>Felix Mpumule</t>
  </si>
  <si>
    <t>Chitsa Yohane</t>
  </si>
  <si>
    <t>Felix Mphumulo</t>
  </si>
  <si>
    <t>Ching"amba</t>
  </si>
  <si>
    <t>Ngozi</t>
  </si>
  <si>
    <t>Chiudza</t>
  </si>
  <si>
    <t>Mparo</t>
  </si>
  <si>
    <t>Chiveyi</t>
  </si>
  <si>
    <t>Mtondo Cbcc</t>
  </si>
  <si>
    <t>0993274318</t>
  </si>
  <si>
    <t>Zomba</t>
  </si>
  <si>
    <t>Chiwale</t>
  </si>
  <si>
    <t>Magantha</t>
  </si>
  <si>
    <t>Tikondane</t>
  </si>
  <si>
    <t>Ndasauka</t>
  </si>
  <si>
    <t>0998638809</t>
  </si>
  <si>
    <t>Chikwawe</t>
  </si>
  <si>
    <t>Chiwawe</t>
  </si>
  <si>
    <t>Mvera AIDS Support Org</t>
  </si>
  <si>
    <t>Nalunga</t>
  </si>
  <si>
    <t>Gilbert Nambamba</t>
  </si>
  <si>
    <t>Chiwoza</t>
  </si>
  <si>
    <t>Chiwoza 1</t>
  </si>
  <si>
    <t>Chiza</t>
  </si>
  <si>
    <t>Nakilita Kaikeni</t>
  </si>
  <si>
    <t>Mgomazulu</t>
  </si>
  <si>
    <t>Chizu</t>
  </si>
  <si>
    <t>Chinjoka</t>
  </si>
  <si>
    <t>Linesi Chikuni</t>
  </si>
  <si>
    <t>Chulu</t>
  </si>
  <si>
    <t>Mwimbe</t>
  </si>
  <si>
    <t>Mwenye</t>
  </si>
  <si>
    <t>Lameck Kadzamira</t>
  </si>
  <si>
    <t>Chungwi</t>
  </si>
  <si>
    <t>Chipanje Cbcc</t>
  </si>
  <si>
    <t>Labina Adam</t>
  </si>
  <si>
    <t>Tumbi</t>
  </si>
  <si>
    <t>Dzala</t>
  </si>
  <si>
    <t>Mwala Cbcc</t>
  </si>
  <si>
    <t>0992091666</t>
  </si>
  <si>
    <t>Dzidzi 2</t>
  </si>
  <si>
    <t>Mwala/ Dzidzi</t>
  </si>
  <si>
    <t>Jabesi Lester</t>
  </si>
  <si>
    <t>Lumbadzi2</t>
  </si>
  <si>
    <t>Elisa</t>
  </si>
  <si>
    <t>0995369253</t>
  </si>
  <si>
    <t>Chifukula/ Chinkhobwe</t>
  </si>
  <si>
    <t>Zinamdala</t>
  </si>
  <si>
    <t>Linthembwe</t>
  </si>
  <si>
    <t>099489644</t>
  </si>
  <si>
    <t>Lipemphe</t>
  </si>
  <si>
    <t>Filipo</t>
  </si>
  <si>
    <t>Chimungu Dam</t>
  </si>
  <si>
    <t>Tsandule Cbcc</t>
  </si>
  <si>
    <t>Felix Zalimba</t>
  </si>
  <si>
    <t>Mdinda</t>
  </si>
  <si>
    <t>Gomani</t>
  </si>
  <si>
    <t>Mkatha</t>
  </si>
  <si>
    <t>Aneli Kammawa</t>
  </si>
  <si>
    <t>Kadango</t>
  </si>
  <si>
    <t>Gombe</t>
  </si>
  <si>
    <t>Kazinda</t>
  </si>
  <si>
    <t>0998352460</t>
  </si>
  <si>
    <t>Mkotamo</t>
  </si>
  <si>
    <t>Guma</t>
  </si>
  <si>
    <t>Myanje</t>
  </si>
  <si>
    <t>Kada Cbcc</t>
  </si>
  <si>
    <t>Lungu Kadzamira</t>
  </si>
  <si>
    <t>Imfatayonse</t>
  </si>
  <si>
    <t>Dongolosi</t>
  </si>
  <si>
    <t>Imfayatonse</t>
  </si>
  <si>
    <t>Chezi</t>
  </si>
  <si>
    <t>Circle Of Hope</t>
  </si>
  <si>
    <t>0996175338</t>
  </si>
  <si>
    <t>Mphita</t>
  </si>
  <si>
    <t>Joramu</t>
  </si>
  <si>
    <t>Katengeza T/C</t>
  </si>
  <si>
    <t>Kabulungo</t>
  </si>
  <si>
    <t>0995570823</t>
  </si>
  <si>
    <t>Pilirani Banda</t>
  </si>
  <si>
    <t>Mkonkhomwala</t>
  </si>
  <si>
    <t>Witness Manda</t>
  </si>
  <si>
    <t>Chiwandira</t>
  </si>
  <si>
    <t>Kabwabwa</t>
  </si>
  <si>
    <t>Ombwe</t>
  </si>
  <si>
    <t>0996619055</t>
  </si>
  <si>
    <t>Kabwinja</t>
  </si>
  <si>
    <t>Kachere 2Cbcc</t>
  </si>
  <si>
    <t>0994680138</t>
  </si>
  <si>
    <t>Mwasambo</t>
  </si>
  <si>
    <t>Kachere</t>
  </si>
  <si>
    <t>Mkundi</t>
  </si>
  <si>
    <t>Kachisa</t>
  </si>
  <si>
    <t>Kankhande Cbcc</t>
  </si>
  <si>
    <t>0995274096</t>
  </si>
  <si>
    <t>Moloka</t>
  </si>
  <si>
    <t>Kachiwale</t>
  </si>
  <si>
    <t>Lipiri</t>
  </si>
  <si>
    <t>Sindeya and Mbaiwa</t>
  </si>
  <si>
    <t>Kachulu</t>
  </si>
  <si>
    <t>Kosalata Chaguza</t>
  </si>
  <si>
    <t>Madalitso</t>
  </si>
  <si>
    <t>0994300888</t>
  </si>
  <si>
    <t>Kachulupetele</t>
  </si>
  <si>
    <t>Kachulukapata</t>
  </si>
  <si>
    <t>Kapini</t>
  </si>
  <si>
    <t>0993648557</t>
  </si>
  <si>
    <t>Katondo</t>
  </si>
  <si>
    <t>Kadammanja</t>
  </si>
  <si>
    <t>UMC</t>
  </si>
  <si>
    <t>Kachewere</t>
  </si>
  <si>
    <t>C. Bonongwe</t>
  </si>
  <si>
    <t>Kamphampha</t>
  </si>
  <si>
    <t>Kadam'manja</t>
  </si>
  <si>
    <t>Mponda</t>
  </si>
  <si>
    <t>Kagalu</t>
  </si>
  <si>
    <t>Mvera Mission</t>
  </si>
  <si>
    <t>Phanda</t>
  </si>
  <si>
    <t>Chikumbutso Chimalizeni</t>
  </si>
  <si>
    <t>Kagwatsabola</t>
  </si>
  <si>
    <t>Kagwamtsabola</t>
  </si>
  <si>
    <t>Kathobwa</t>
  </si>
  <si>
    <t>Njanje Kapichila</t>
  </si>
  <si>
    <t>Kalemba</t>
  </si>
  <si>
    <t>Kalembe</t>
  </si>
  <si>
    <t>Kaluma Cbcc</t>
  </si>
  <si>
    <t>Cobra Keliyasi</t>
  </si>
  <si>
    <t>Mwanza</t>
  </si>
  <si>
    <t>Kaluma</t>
  </si>
  <si>
    <t>Kaungo</t>
  </si>
  <si>
    <t>Chikumbutso Chesani</t>
  </si>
  <si>
    <t>Kalumbi</t>
  </si>
  <si>
    <t>0998155826</t>
  </si>
  <si>
    <t>Kalimbu</t>
  </si>
  <si>
    <t>Lack of capacity building and motivated caregivers</t>
  </si>
  <si>
    <t>Kambale Cbcc</t>
  </si>
  <si>
    <t>Kadzimete</t>
  </si>
  <si>
    <t>Kambala</t>
  </si>
  <si>
    <t>Kandulu Cbcc</t>
  </si>
  <si>
    <t>M'bachundu</t>
  </si>
  <si>
    <t>Kambalima</t>
  </si>
  <si>
    <t>Kalonga/ Dangaliro</t>
  </si>
  <si>
    <t>Kandulu</t>
  </si>
  <si>
    <t>Mtengowanthenga</t>
  </si>
  <si>
    <t>Tiyamike</t>
  </si>
  <si>
    <t>0991284605</t>
  </si>
  <si>
    <t>Kambuzi</t>
  </si>
  <si>
    <t>Simbi</t>
  </si>
  <si>
    <t>Chinomba</t>
  </si>
  <si>
    <t>0997364292</t>
  </si>
  <si>
    <t>Kamchacha</t>
  </si>
  <si>
    <t>Kameza</t>
  </si>
  <si>
    <t>Liness Chapuma</t>
  </si>
  <si>
    <t>Kamongo</t>
  </si>
  <si>
    <t>0999106541</t>
  </si>
  <si>
    <t>Mkanile</t>
  </si>
  <si>
    <t>Kswobvi</t>
  </si>
  <si>
    <t>Mpand 2</t>
  </si>
  <si>
    <t>L. Keliyala</t>
  </si>
  <si>
    <t>Alex Kaomba</t>
  </si>
  <si>
    <t>Mpanda</t>
  </si>
  <si>
    <t>Nkhalula</t>
  </si>
  <si>
    <t>Biston Foster</t>
  </si>
  <si>
    <t>Kamphasi</t>
  </si>
  <si>
    <t>Kafele</t>
  </si>
  <si>
    <t>Eliyasi Thom</t>
  </si>
  <si>
    <t>Kamphero</t>
  </si>
  <si>
    <t>Chimwanjati</t>
  </si>
  <si>
    <t>Chimwemwe Nelson</t>
  </si>
  <si>
    <t>Kamphinda</t>
  </si>
  <si>
    <t>Njati</t>
  </si>
  <si>
    <t>Mdziombokerapo</t>
  </si>
  <si>
    <t>Kabwira Sinkanawo</t>
  </si>
  <si>
    <t>Kamtengo1</t>
  </si>
  <si>
    <t>Kamtengo 1</t>
  </si>
  <si>
    <t>Makala</t>
  </si>
  <si>
    <t>0991175048</t>
  </si>
  <si>
    <t>Pilirani Phiri</t>
  </si>
  <si>
    <t>Kamutu</t>
  </si>
  <si>
    <t>Kamzingeni</t>
  </si>
  <si>
    <t>Essan Sandalamu</t>
  </si>
  <si>
    <t>Fwindu</t>
  </si>
  <si>
    <t>Kang'oma</t>
  </si>
  <si>
    <t>Kanjaukee</t>
  </si>
  <si>
    <t>Kanjauke</t>
  </si>
  <si>
    <t>Ronald Meke</t>
  </si>
  <si>
    <t>Kanyangala Cbc</t>
  </si>
  <si>
    <t>Kanyangala</t>
  </si>
  <si>
    <t>Kaomba</t>
  </si>
  <si>
    <t>Samalani Cbcc</t>
  </si>
  <si>
    <t>E. Bonongwe</t>
  </si>
  <si>
    <t>Kapinda</t>
  </si>
  <si>
    <t>Namwiri</t>
  </si>
  <si>
    <t>Namwiri LEA</t>
  </si>
  <si>
    <t>Mfundo</t>
  </si>
  <si>
    <t>Poloto</t>
  </si>
  <si>
    <t>Kapiseni</t>
  </si>
  <si>
    <t>M'gwaza</t>
  </si>
  <si>
    <t>Fanwell Chimkoka</t>
  </si>
  <si>
    <t>Nkhomo</t>
  </si>
  <si>
    <t>Kapondasoka</t>
  </si>
  <si>
    <t>0999472693</t>
  </si>
  <si>
    <t>Tigwirizane</t>
  </si>
  <si>
    <t>0996827003</t>
  </si>
  <si>
    <t>Kaponya</t>
  </si>
  <si>
    <t>Mlengwa</t>
  </si>
  <si>
    <t>Kaputalambwe</t>
  </si>
  <si>
    <t>Steven Dakiya</t>
  </si>
  <si>
    <t>Kasamba</t>
  </si>
  <si>
    <t>CH</t>
  </si>
  <si>
    <t>Some of the care givers trained but others are not</t>
  </si>
  <si>
    <t>Kalumo</t>
  </si>
  <si>
    <t>Roaemeli Mazoni</t>
  </si>
  <si>
    <t>Kasangu</t>
  </si>
  <si>
    <t>Kasitu</t>
  </si>
  <si>
    <t>Dyson Chidala</t>
  </si>
  <si>
    <t>Mayankho Cbcc</t>
  </si>
  <si>
    <t>Rozaliya Chavula</t>
  </si>
  <si>
    <t>088158851</t>
  </si>
  <si>
    <t>Msokola</t>
  </si>
  <si>
    <t>Kasolo</t>
  </si>
  <si>
    <t>Kavumbwiza</t>
  </si>
  <si>
    <t>0993072415</t>
  </si>
  <si>
    <t>Kasumbudzula</t>
  </si>
  <si>
    <t>Maweru</t>
  </si>
  <si>
    <t>Kathumba</t>
  </si>
  <si>
    <t>Maria Yohane</t>
  </si>
  <si>
    <t>Mapondela</t>
  </si>
  <si>
    <t>Kathuma</t>
  </si>
  <si>
    <t>Imfa Ya Nkhuku</t>
  </si>
  <si>
    <t>0998375899</t>
  </si>
  <si>
    <t>Muonjezi Cbcc</t>
  </si>
  <si>
    <t>09936334558</t>
  </si>
  <si>
    <t>Katumbu</t>
  </si>
  <si>
    <t>Msangu</t>
  </si>
  <si>
    <t>09996020442</t>
  </si>
  <si>
    <t>Khungwa</t>
  </si>
  <si>
    <t>Katupa</t>
  </si>
  <si>
    <t>Mzoma</t>
  </si>
  <si>
    <t>0995248418</t>
  </si>
  <si>
    <t>Mkanakufa</t>
  </si>
  <si>
    <t>Kayembe T/Centre</t>
  </si>
  <si>
    <t>Lacking motivated caregivers</t>
  </si>
  <si>
    <t>Kaziputa  Cbcc</t>
  </si>
  <si>
    <t>Elube Daniel</t>
  </si>
  <si>
    <t>Kaziputa</t>
  </si>
  <si>
    <t>Chasolo</t>
  </si>
  <si>
    <t>0999008102</t>
  </si>
  <si>
    <t>Kazisonga</t>
  </si>
  <si>
    <t>Mpanda Cbcc</t>
  </si>
  <si>
    <t>Mariko Fusani</t>
  </si>
  <si>
    <t>Kamphapha</t>
  </si>
  <si>
    <t>Julieti Mwale</t>
  </si>
  <si>
    <t>Khaniyapa</t>
  </si>
  <si>
    <t>Nanthundu</t>
  </si>
  <si>
    <t>0998203801</t>
  </si>
  <si>
    <t>Kholongo</t>
  </si>
  <si>
    <t>Lonjezo</t>
  </si>
  <si>
    <t>Khongo 1</t>
  </si>
  <si>
    <t>The CBCC is organised</t>
  </si>
  <si>
    <t>Tchawale Tradi</t>
  </si>
  <si>
    <t>Mwamcheka</t>
  </si>
  <si>
    <t>Khongo 2</t>
  </si>
  <si>
    <t>Tchawale</t>
  </si>
  <si>
    <t>Bilira Cbcc</t>
  </si>
  <si>
    <t>Kantchentche</t>
  </si>
  <si>
    <t>Kwamdera</t>
  </si>
  <si>
    <t>Mundundu</t>
  </si>
  <si>
    <t>Bilira</t>
  </si>
  <si>
    <t>Tiyanjanecbcc</t>
  </si>
  <si>
    <t>0995882652</t>
  </si>
  <si>
    <t>Namoni</t>
  </si>
  <si>
    <t>Labvu</t>
  </si>
  <si>
    <t>Chikasi Cbcc</t>
  </si>
  <si>
    <t>0998098368</t>
  </si>
  <si>
    <t>Limunga</t>
  </si>
  <si>
    <t>Lipili</t>
  </si>
  <si>
    <t>Lipiri T.C</t>
  </si>
  <si>
    <t>Chimwemwe</t>
  </si>
  <si>
    <t>Kayembe, Bingwa</t>
  </si>
  <si>
    <t>Lacking capacity bulding and motivated caregivers</t>
  </si>
  <si>
    <t>Thonje Cbcc</t>
  </si>
  <si>
    <t>0882557461</t>
  </si>
  <si>
    <t>Lufeyo</t>
  </si>
  <si>
    <t>LUMWILA</t>
  </si>
  <si>
    <t>AKIMU CHADZA</t>
  </si>
  <si>
    <t>Luwila</t>
  </si>
  <si>
    <t>Msambo-LILONGWE</t>
  </si>
  <si>
    <t>FUNCTIONAL CBCC</t>
  </si>
  <si>
    <t>Lundu</t>
  </si>
  <si>
    <t>Ganizani Mpamula</t>
  </si>
  <si>
    <t>DAPP</t>
  </si>
  <si>
    <t>0996706465</t>
  </si>
  <si>
    <t>Madziada</t>
  </si>
  <si>
    <t>Chufukula</t>
  </si>
  <si>
    <t>Mafosha</t>
  </si>
  <si>
    <t>Chimwankhuku</t>
  </si>
  <si>
    <t>Emily Chimawo</t>
  </si>
  <si>
    <t>Maganga</t>
  </si>
  <si>
    <t>0997763866</t>
  </si>
  <si>
    <t>Makombwa</t>
  </si>
  <si>
    <t>Makombwa 1</t>
  </si>
  <si>
    <t>Kachigamba</t>
  </si>
  <si>
    <t>Chipanje</t>
  </si>
  <si>
    <t>Makumbi Cbcc</t>
  </si>
  <si>
    <t>Acts Mapulanga</t>
  </si>
  <si>
    <t>Makumbi</t>
  </si>
  <si>
    <t>Mchena Cbcc</t>
  </si>
  <si>
    <t>Grace Heneliko</t>
  </si>
  <si>
    <t>Makwatanjira</t>
  </si>
  <si>
    <t>Alekeni Anene</t>
  </si>
  <si>
    <t>0993911949</t>
  </si>
  <si>
    <t>Sintala</t>
  </si>
  <si>
    <t>Maliamu</t>
  </si>
  <si>
    <t>Mndolera</t>
  </si>
  <si>
    <t>They have no structure and no community participation</t>
  </si>
  <si>
    <t>Libvuno</t>
  </si>
  <si>
    <t>0998797866</t>
  </si>
  <si>
    <t>Malili Mdewa</t>
  </si>
  <si>
    <t>Malili</t>
  </si>
  <si>
    <t>Malipa</t>
  </si>
  <si>
    <t>0995410449</t>
  </si>
  <si>
    <t>Muula</t>
  </si>
  <si>
    <t>0882214737</t>
  </si>
  <si>
    <t>Mapondera Cbcc</t>
  </si>
  <si>
    <t>Mapondera</t>
  </si>
  <si>
    <t>Kampote</t>
  </si>
  <si>
    <t>Matongwe</t>
  </si>
  <si>
    <t>Kampate</t>
  </si>
  <si>
    <t>Tapirira</t>
  </si>
  <si>
    <t>0998720431</t>
  </si>
  <si>
    <t>Maweru 2</t>
  </si>
  <si>
    <t>Maweru T/C</t>
  </si>
  <si>
    <t>Madanka Cbcc</t>
  </si>
  <si>
    <t>0999097869</t>
  </si>
  <si>
    <t>Nyongo</t>
  </si>
  <si>
    <t>Mawuadzinja</t>
  </si>
  <si>
    <t>Kadamsana</t>
  </si>
  <si>
    <t>0995287696</t>
  </si>
  <si>
    <t>Mazinga</t>
  </si>
  <si>
    <t>Tayanjana</t>
  </si>
  <si>
    <t>Maziko</t>
  </si>
  <si>
    <t>0999187715</t>
  </si>
  <si>
    <t>Mazuma</t>
  </si>
  <si>
    <t>Mtayapuko</t>
  </si>
  <si>
    <t>0997412228</t>
  </si>
  <si>
    <t>Thonje T/C</t>
  </si>
  <si>
    <t>Kanyeramboma</t>
  </si>
  <si>
    <t>Jenifa Francis</t>
  </si>
  <si>
    <t>Mbalameyalumbwe</t>
  </si>
  <si>
    <t>Mbalame Nango</t>
  </si>
  <si>
    <t>Umodzi</t>
  </si>
  <si>
    <t>0881803630</t>
  </si>
  <si>
    <t>Mbangala</t>
  </si>
  <si>
    <t>Chisepo H/Centre</t>
  </si>
  <si>
    <t>Mbelekete</t>
  </si>
  <si>
    <t>0992476042/0997764384</t>
  </si>
  <si>
    <t>Madzimayera</t>
  </si>
  <si>
    <t>0995528278</t>
  </si>
  <si>
    <t>Chimkolo</t>
  </si>
  <si>
    <t>M'biya</t>
  </si>
  <si>
    <t>Kondwekani</t>
  </si>
  <si>
    <t>0997473469</t>
  </si>
  <si>
    <t>Mbunjika</t>
  </si>
  <si>
    <t>Kondwerani</t>
  </si>
  <si>
    <t>Community participation is high and lacking motivation caregivers</t>
  </si>
  <si>
    <t>Mponda  Cbcc</t>
  </si>
  <si>
    <t>Yona D. Tchipi</t>
  </si>
  <si>
    <t>Mgwemezulu</t>
  </si>
  <si>
    <t>Mdakondwera</t>
  </si>
  <si>
    <t>Mdwala</t>
  </si>
  <si>
    <t>Mtuthama</t>
  </si>
  <si>
    <t>0884563721</t>
  </si>
  <si>
    <t>Bvumokalinde</t>
  </si>
  <si>
    <t>Tsache Cbo</t>
  </si>
  <si>
    <t>Esau L Phiri</t>
  </si>
  <si>
    <t>Nkhoni</t>
  </si>
  <si>
    <t>M'gubani</t>
  </si>
  <si>
    <t>Mpasa</t>
  </si>
  <si>
    <t>0884496853</t>
  </si>
  <si>
    <t>Mgunda</t>
  </si>
  <si>
    <t>Madolera</t>
  </si>
  <si>
    <t>Moyonsana Cbcc</t>
  </si>
  <si>
    <t>Josephy Chimbali</t>
  </si>
  <si>
    <t>Mengwe</t>
  </si>
  <si>
    <t>Mitambo</t>
  </si>
  <si>
    <t>Chideza Cbccc</t>
  </si>
  <si>
    <t>Shadreck Gomani</t>
  </si>
  <si>
    <t>Chimbetete</t>
  </si>
  <si>
    <t>Mkanga</t>
  </si>
  <si>
    <t>Mkathama</t>
  </si>
  <si>
    <t>Staniey Selemani</t>
  </si>
  <si>
    <t>Tithandizane</t>
  </si>
  <si>
    <t>0997473475</t>
  </si>
  <si>
    <t>Kamanga</t>
  </si>
  <si>
    <t>Mkulumimba</t>
  </si>
  <si>
    <t>Mkuphira</t>
  </si>
  <si>
    <t>0993322876</t>
  </si>
  <si>
    <t>Mkuphila</t>
  </si>
  <si>
    <t>Kasolo (Mayankho)</t>
  </si>
  <si>
    <t>Maki Chinyama</t>
  </si>
  <si>
    <t>Mwaza</t>
  </si>
  <si>
    <t>Mkuwira</t>
  </si>
  <si>
    <t>Kambewe</t>
  </si>
  <si>
    <t>0993055737</t>
  </si>
  <si>
    <t>Mkwinda</t>
  </si>
  <si>
    <t>Msauka Cbcc</t>
  </si>
  <si>
    <t>0996310351</t>
  </si>
  <si>
    <t>Trading Centre</t>
  </si>
  <si>
    <t>Msauka (MCAOSO)</t>
  </si>
  <si>
    <t>Moloko</t>
  </si>
  <si>
    <t>Lack of motivated Caregivers</t>
  </si>
  <si>
    <t>Nsikidzi Cbcc</t>
  </si>
  <si>
    <t>Msauka</t>
  </si>
  <si>
    <t>Dzoole/ Kayembe</t>
  </si>
  <si>
    <t>kapita  Cbcc</t>
  </si>
  <si>
    <t>0993496582</t>
  </si>
  <si>
    <t>Mlesha</t>
  </si>
  <si>
    <t>Mpanje</t>
  </si>
  <si>
    <t>Chiyambi 2 Cbc</t>
  </si>
  <si>
    <t>Peter Sikisipezi</t>
  </si>
  <si>
    <t>Mphamba</t>
  </si>
  <si>
    <t>Mphampha</t>
  </si>
  <si>
    <t>Alinafe Cbcc</t>
  </si>
  <si>
    <t>Mwaiwa Peter</t>
  </si>
  <si>
    <t>Nabwenje</t>
  </si>
  <si>
    <t>Mphepo</t>
  </si>
  <si>
    <t>Mphezi</t>
  </si>
  <si>
    <t>Chipiliro Kazanga</t>
  </si>
  <si>
    <t>Mayesero Cbcc</t>
  </si>
  <si>
    <t>099516992</t>
  </si>
  <si>
    <t>Mlengwe</t>
  </si>
  <si>
    <t>Mphochongo</t>
  </si>
  <si>
    <t>Tsogolo</t>
  </si>
  <si>
    <t>Mphonde</t>
  </si>
  <si>
    <t>Rural Chisomo</t>
  </si>
  <si>
    <t>Thoko</t>
  </si>
  <si>
    <t>Mphondela</t>
  </si>
  <si>
    <t>Mphondera</t>
  </si>
  <si>
    <t>Mphwaphwa</t>
  </si>
  <si>
    <t>0991314233</t>
  </si>
  <si>
    <t>Mkuziwaduka</t>
  </si>
  <si>
    <t>Mpikamade</t>
  </si>
  <si>
    <t>0991262052</t>
  </si>
  <si>
    <t>Mkanile 2</t>
  </si>
  <si>
    <t>Kaobu</t>
  </si>
  <si>
    <t>Kachere Mwasala</t>
  </si>
  <si>
    <t>Lodwell Balisen</t>
  </si>
  <si>
    <t>Mwasala</t>
  </si>
  <si>
    <t>Msaka</t>
  </si>
  <si>
    <t>Msambamfumu</t>
  </si>
  <si>
    <t>0993224869</t>
  </si>
  <si>
    <t>Chumungu</t>
  </si>
  <si>
    <t>Msanjo</t>
  </si>
  <si>
    <t>0994752303</t>
  </si>
  <si>
    <t>Kanguwo</t>
  </si>
  <si>
    <t>Mtata</t>
  </si>
  <si>
    <t>Nelia Dimeon</t>
  </si>
  <si>
    <t>Tiyesere Cbcc</t>
  </si>
  <si>
    <t>M. Malinga</t>
  </si>
  <si>
    <t>Mtekateka</t>
  </si>
  <si>
    <t>PRDO/UNICEF</t>
  </si>
  <si>
    <t>Matamando Cbcc</t>
  </si>
  <si>
    <t>0995809870</t>
  </si>
  <si>
    <t>Mtembe</t>
  </si>
  <si>
    <t>0995507010</t>
  </si>
  <si>
    <t>Mwalala</t>
  </si>
  <si>
    <t>Mtengowamimba</t>
  </si>
  <si>
    <t>Mtisunge</t>
  </si>
  <si>
    <t>0995165213</t>
  </si>
  <si>
    <t>Langwani</t>
  </si>
  <si>
    <t>Bzyanzi</t>
  </si>
  <si>
    <t>Kilinesi Chaziya</t>
  </si>
  <si>
    <t>Mtsateni</t>
  </si>
  <si>
    <t>Chibwenzi</t>
  </si>
  <si>
    <t>Staniel Square</t>
  </si>
  <si>
    <t>Mtsiliza</t>
  </si>
  <si>
    <t>Kalulu Cbcc</t>
  </si>
  <si>
    <t>0998415598</t>
  </si>
  <si>
    <t>Masilo</t>
  </si>
  <si>
    <t>Mtsilo</t>
  </si>
  <si>
    <t>Kalonga</t>
  </si>
  <si>
    <t>Kalulu</t>
  </si>
  <si>
    <t>Kasungwi Cbcc</t>
  </si>
  <si>
    <t>Joice Katanga</t>
  </si>
  <si>
    <t>Munda Wagona</t>
  </si>
  <si>
    <t>Mundawagona</t>
  </si>
  <si>
    <t>Chikumba</t>
  </si>
  <si>
    <t>Munika</t>
  </si>
  <si>
    <t>Chimundi</t>
  </si>
  <si>
    <t>0999241820</t>
  </si>
  <si>
    <t>Bvunguti</t>
  </si>
  <si>
    <t>Mwachipula</t>
  </si>
  <si>
    <t>mwachuma</t>
  </si>
  <si>
    <t>Mwachuma</t>
  </si>
  <si>
    <t>Nkhokomo Cbcc</t>
  </si>
  <si>
    <t>Mwasala Cbcc</t>
  </si>
  <si>
    <t>Foster Mayanga</t>
  </si>
  <si>
    <t>0994189806</t>
  </si>
  <si>
    <t>Mwatcheka</t>
  </si>
  <si>
    <t>Newborn Cbcc</t>
  </si>
  <si>
    <t>0888635798</t>
  </si>
  <si>
    <t>Mwimba</t>
  </si>
  <si>
    <t>Nabuzi</t>
  </si>
  <si>
    <t>chisomo Cbcc</t>
  </si>
  <si>
    <t>Lyford Bakayawo</t>
  </si>
  <si>
    <t>Nabwenje 2</t>
  </si>
  <si>
    <t>Nabwanje</t>
  </si>
  <si>
    <t>Thiwi Cbcc</t>
  </si>
  <si>
    <t>Chipo</t>
  </si>
  <si>
    <t>Thiwi</t>
  </si>
  <si>
    <t>Namatowo</t>
  </si>
  <si>
    <t>0998889100</t>
  </si>
  <si>
    <t>Mtsama</t>
  </si>
  <si>
    <t>0991744034</t>
  </si>
  <si>
    <t>Nakhalu</t>
  </si>
  <si>
    <t>Nankhalu</t>
  </si>
  <si>
    <t>Lack of community participation and motivated caregivers</t>
  </si>
  <si>
    <t>Magileti Nicks</t>
  </si>
  <si>
    <t>Kasalika</t>
  </si>
  <si>
    <t>Ndala</t>
  </si>
  <si>
    <t>NAC</t>
  </si>
  <si>
    <t>Chimwa</t>
  </si>
  <si>
    <t>Mthandizi</t>
  </si>
  <si>
    <t>Divaison Ndiloko</t>
  </si>
  <si>
    <t>Ndatina</t>
  </si>
  <si>
    <t>Mwaiwathu</t>
  </si>
  <si>
    <t>Lonely Kalichero</t>
  </si>
  <si>
    <t>Ndembo</t>
  </si>
  <si>
    <t>Nkhunga</t>
  </si>
  <si>
    <t>0993761876</t>
  </si>
  <si>
    <t>Kafulu</t>
  </si>
  <si>
    <t>0994418318</t>
  </si>
  <si>
    <t>Nkhuyu</t>
  </si>
  <si>
    <t>Fulu Comminity org</t>
  </si>
  <si>
    <t>Bingwa</t>
  </si>
  <si>
    <t>Mphatso Cbcc 2</t>
  </si>
  <si>
    <t>Nthanga</t>
  </si>
  <si>
    <t>UMODZI</t>
  </si>
  <si>
    <t>MANISE STAFORD</t>
  </si>
  <si>
    <t>Nthatche</t>
  </si>
  <si>
    <t>Mthifu E C D</t>
  </si>
  <si>
    <t>Idess Mwale</t>
  </si>
  <si>
    <t>Mthifu</t>
  </si>
  <si>
    <t>Nthifu</t>
  </si>
  <si>
    <t>Mtengowantheka</t>
  </si>
  <si>
    <t>Dop Chankhungu</t>
  </si>
  <si>
    <t>Lonery Mandambwe</t>
  </si>
  <si>
    <t>Fundani</t>
  </si>
  <si>
    <t>Nyalubwe</t>
  </si>
  <si>
    <t>Anglican Church</t>
  </si>
  <si>
    <t>Tilitose</t>
  </si>
  <si>
    <t>Nyangu</t>
  </si>
  <si>
    <t>Limbikani 1</t>
  </si>
  <si>
    <t>Mesenjala Phiri</t>
  </si>
  <si>
    <t>Dzungu</t>
  </si>
  <si>
    <t>Nyemba</t>
  </si>
  <si>
    <t>Nyongani Cbcc</t>
  </si>
  <si>
    <t>0996605232</t>
  </si>
  <si>
    <t>Nyongani</t>
  </si>
  <si>
    <t>Nyundo</t>
  </si>
  <si>
    <t>Tabita Edwin</t>
  </si>
  <si>
    <t>Pakuya</t>
  </si>
  <si>
    <t>Matowe Cbcc</t>
  </si>
  <si>
    <t>K. Kanyenda</t>
  </si>
  <si>
    <t>Pheleni</t>
  </si>
  <si>
    <t>Miwale Cbcc</t>
  </si>
  <si>
    <t>Sambani</t>
  </si>
  <si>
    <t>Sanga</t>
  </si>
  <si>
    <t>F. Makina</t>
  </si>
  <si>
    <t>Limbilani 2</t>
  </si>
  <si>
    <t>Noria Pasiyano</t>
  </si>
  <si>
    <t>Sasani</t>
  </si>
  <si>
    <t>mtawa 2Bcc</t>
  </si>
  <si>
    <t>Josephy Kakuni</t>
  </si>
  <si>
    <t>Tiyankhe</t>
  </si>
  <si>
    <t>Sauzande</t>
  </si>
  <si>
    <t>Kanthumkhama</t>
  </si>
  <si>
    <t>0998417944</t>
  </si>
  <si>
    <t>Sendeza</t>
  </si>
  <si>
    <t>Mathimba</t>
  </si>
  <si>
    <t>Lacking playing material and motivated caregivers</t>
  </si>
  <si>
    <t>Tiwasunge Cbcc</t>
  </si>
  <si>
    <t>0991980095</t>
  </si>
  <si>
    <t>Sese</t>
  </si>
  <si>
    <t>Malovu Cbcc</t>
  </si>
  <si>
    <t>D. Nkhoma</t>
  </si>
  <si>
    <t>Chinyanya</t>
  </si>
  <si>
    <t>Sesenchimowa</t>
  </si>
  <si>
    <t>Malovu</t>
  </si>
  <si>
    <t>Mponera/ Mtengowanthenga</t>
  </si>
  <si>
    <t>Mkuyu</t>
  </si>
  <si>
    <t>Silapa</t>
  </si>
  <si>
    <t>Lufe</t>
  </si>
  <si>
    <t>Sindeya</t>
  </si>
  <si>
    <t>0995652691</t>
  </si>
  <si>
    <t>Tsalakunja</t>
  </si>
  <si>
    <t>Chatonda Youth org</t>
  </si>
  <si>
    <t>Lower Community Participation and motivation Caregivers</t>
  </si>
  <si>
    <t>Chiyanjano</t>
  </si>
  <si>
    <t>0998352477</t>
  </si>
  <si>
    <t>Silino</t>
  </si>
  <si>
    <t>Soko</t>
  </si>
  <si>
    <t>Dangaliro</t>
  </si>
  <si>
    <t>Lack of comminuty Participation</t>
  </si>
  <si>
    <t>Sungeni</t>
  </si>
  <si>
    <t>Timvane</t>
  </si>
  <si>
    <t>099512430</t>
  </si>
  <si>
    <t>Tambala</t>
  </si>
  <si>
    <t>Chikondano</t>
  </si>
  <si>
    <t>Thundu</t>
  </si>
  <si>
    <t>0995507966</t>
  </si>
  <si>
    <t>Chitedze</t>
  </si>
  <si>
    <t>Mlenga</t>
  </si>
  <si>
    <t>Tsambe</t>
  </si>
  <si>
    <t>Mphudzu</t>
  </si>
  <si>
    <t>0999336028</t>
  </si>
  <si>
    <t>Tsamkanga</t>
  </si>
  <si>
    <t>Maingwe</t>
  </si>
  <si>
    <t>Lingsoni Master</t>
  </si>
  <si>
    <t>Tsindwi</t>
  </si>
  <si>
    <t>Tsindwi TC</t>
  </si>
  <si>
    <t>Zmbwe</t>
  </si>
  <si>
    <t>Zambwe</t>
  </si>
  <si>
    <t>Namilulu</t>
  </si>
  <si>
    <t>0997707806/099456816</t>
  </si>
  <si>
    <t>Chimkwiri</t>
  </si>
  <si>
    <t>Mipondo</t>
  </si>
  <si>
    <t>099587806</t>
  </si>
  <si>
    <t>20407001</t>
  </si>
  <si>
    <t>Tereza Bickton</t>
  </si>
  <si>
    <t>Esnart Khinda</t>
  </si>
  <si>
    <t>Khrissy Aliazelele</t>
  </si>
  <si>
    <t>Robert Sajeni</t>
  </si>
  <si>
    <t>Blackson Chibale</t>
  </si>
  <si>
    <t>Onaliya Ngalande</t>
  </si>
  <si>
    <t>Josephy Ignasio</t>
  </si>
  <si>
    <t>Jostam Bonongwe</t>
  </si>
  <si>
    <t>Stellah Kalembeu</t>
  </si>
  <si>
    <t>20405028</t>
  </si>
  <si>
    <t>Magret Nikisi</t>
  </si>
  <si>
    <t>Benadeta Jere</t>
  </si>
  <si>
    <t>Gilibeta Kwenda</t>
  </si>
  <si>
    <t>Aida Chibweza</t>
  </si>
  <si>
    <t>Christina Mpalo</t>
  </si>
  <si>
    <t>20401021</t>
  </si>
  <si>
    <t>Kastom Nthala</t>
  </si>
  <si>
    <t>Ayson Kukhola</t>
  </si>
  <si>
    <t>Ester John</t>
  </si>
  <si>
    <t>Maliana Kaphesi</t>
  </si>
  <si>
    <t>20403005</t>
  </si>
  <si>
    <t>George Mazuwa</t>
  </si>
  <si>
    <t>Gross Lodzeni</t>
  </si>
  <si>
    <t>Judith Marko</t>
  </si>
  <si>
    <t>Marigerita Tuleni</t>
  </si>
  <si>
    <t>Lebinati George</t>
  </si>
  <si>
    <t>Dorothy Tchalesi</t>
  </si>
  <si>
    <t>20403019</t>
  </si>
  <si>
    <t>Loness Godfrey</t>
  </si>
  <si>
    <t>Elise Efulemu</t>
  </si>
  <si>
    <t>Kilines Ng'oma</t>
  </si>
  <si>
    <t>20403004</t>
  </si>
  <si>
    <t>Judith Sungeni</t>
  </si>
  <si>
    <t>Liness Gift</t>
  </si>
  <si>
    <t>Rosina Godfrey</t>
  </si>
  <si>
    <t>20403026</t>
  </si>
  <si>
    <t>Nelson Chezeni</t>
  </si>
  <si>
    <t>Agness Chimpikiso</t>
  </si>
  <si>
    <t>Enjeliner Simion</t>
  </si>
  <si>
    <t>Chifundo Yakobe</t>
  </si>
  <si>
    <t>Chifundo Hastone</t>
  </si>
  <si>
    <t>Bitrence Braim</t>
  </si>
  <si>
    <t>Emire Banda</t>
  </si>
  <si>
    <t>20403006</t>
  </si>
  <si>
    <t>Shadreck Wonde</t>
  </si>
  <si>
    <t>Rozimeli Mandowa</t>
  </si>
  <si>
    <t>20420029</t>
  </si>
  <si>
    <t>Hestone E. Madzi</t>
  </si>
  <si>
    <t>Adriano Chiwayula</t>
  </si>
  <si>
    <t>Esinta Asedi</t>
  </si>
  <si>
    <t>20403021</t>
  </si>
  <si>
    <t>Chadza Julius</t>
  </si>
  <si>
    <t>Mercy Langwani</t>
  </si>
  <si>
    <t>Dolless Denesi</t>
  </si>
  <si>
    <t>20403024</t>
  </si>
  <si>
    <t>Ireen Nyanda</t>
  </si>
  <si>
    <t>Jackson Musa</t>
  </si>
  <si>
    <t>Ester Willard</t>
  </si>
  <si>
    <t>20401026</t>
  </si>
  <si>
    <t>Maliana Abison</t>
  </si>
  <si>
    <t>Loid Chafulumira</t>
  </si>
  <si>
    <t>20401029</t>
  </si>
  <si>
    <t>Mary Kaundu</t>
  </si>
  <si>
    <t>Lenard Katangala</t>
  </si>
  <si>
    <t>Felia Coloni</t>
  </si>
  <si>
    <t>Inock Mphalawe</t>
  </si>
  <si>
    <t>Emile Kalimanjira</t>
  </si>
  <si>
    <t>20403015</t>
  </si>
  <si>
    <t>George Kamanga</t>
  </si>
  <si>
    <t>Lyford Jotani</t>
  </si>
  <si>
    <t>Matrida Hellings</t>
  </si>
  <si>
    <t>Sarah Zikiel</t>
  </si>
  <si>
    <t>Lyness Limbikani</t>
  </si>
  <si>
    <t>20403003</t>
  </si>
  <si>
    <t>Moses Chigona</t>
  </si>
  <si>
    <t>Magadalena January</t>
  </si>
  <si>
    <t>20420023</t>
  </si>
  <si>
    <t>Mideliko Mphezewa</t>
  </si>
  <si>
    <t>Maleni Chakanika</t>
  </si>
  <si>
    <t>20403025</t>
  </si>
  <si>
    <t>Divelliasi Mbut</t>
  </si>
  <si>
    <t>Kanesi Saulani</t>
  </si>
  <si>
    <t>Mafelano Mtolongo</t>
  </si>
  <si>
    <t>Layifodi Bakalawo</t>
  </si>
  <si>
    <t>Dinas Sivaliyano</t>
  </si>
  <si>
    <t>20402006</t>
  </si>
  <si>
    <t>Lowrent Phiri</t>
  </si>
  <si>
    <t>Charity Haswell</t>
  </si>
  <si>
    <t>Ackness Alodi</t>
  </si>
  <si>
    <t>Justine Zamangwe</t>
  </si>
  <si>
    <t>Loyde Jefita</t>
  </si>
  <si>
    <t>20402011</t>
  </si>
  <si>
    <t>Dayton Ngwenya</t>
  </si>
  <si>
    <t>Steven Masopa</t>
  </si>
  <si>
    <t>20402012</t>
  </si>
  <si>
    <t>Bitiresi Mafuta</t>
  </si>
  <si>
    <t>Gift Chigwechokha</t>
  </si>
  <si>
    <t>20402003</t>
  </si>
  <si>
    <t>Tyness Misomali</t>
  </si>
  <si>
    <t>Jane Kachigwada</t>
  </si>
  <si>
    <t>Henry Mayani</t>
  </si>
  <si>
    <t>Mlongoti Mwale</t>
  </si>
  <si>
    <t>20402002</t>
  </si>
  <si>
    <t>Velentina Chidakwa</t>
  </si>
  <si>
    <t>Precious Chiwothamisi</t>
  </si>
  <si>
    <t>20402008</t>
  </si>
  <si>
    <t>Crement Benison</t>
  </si>
  <si>
    <t>Doris Kasalika</t>
  </si>
  <si>
    <t>20402007</t>
  </si>
  <si>
    <t>Ethel Kamambasha</t>
  </si>
  <si>
    <t>Price Zimpita</t>
  </si>
  <si>
    <t>20402009</t>
  </si>
  <si>
    <t>Unice Chilembwe</t>
  </si>
  <si>
    <t>Grass Devson</t>
  </si>
  <si>
    <t>Olipeta Mofati</t>
  </si>
  <si>
    <t>Selina Olojene</t>
  </si>
  <si>
    <t>Henery Fabiano</t>
  </si>
  <si>
    <t>Olojeni Chikapa</t>
  </si>
  <si>
    <t>Zeless Yohane</t>
  </si>
  <si>
    <t>Victoria Chipiliro</t>
  </si>
  <si>
    <t>20402010</t>
  </si>
  <si>
    <t>Kondwani Chimowa</t>
  </si>
  <si>
    <t>Ireen Mkwichi</t>
  </si>
  <si>
    <t>20402013</t>
  </si>
  <si>
    <t>Chrisy Macson</t>
  </si>
  <si>
    <t>Yohane Kanthiti</t>
  </si>
  <si>
    <t>Greselia Ndevuzamwayi</t>
  </si>
  <si>
    <t>Emilida Jalikesi</t>
  </si>
  <si>
    <t>Paul Kakowa</t>
  </si>
  <si>
    <t>Lawrent Mwakasera</t>
  </si>
  <si>
    <t>Loyce Mayeso</t>
  </si>
  <si>
    <t>Fausita Yohane</t>
  </si>
  <si>
    <t>Lauliana Matiasi</t>
  </si>
  <si>
    <t>Juliana Yohane</t>
  </si>
  <si>
    <t>Agness Matiyasi</t>
  </si>
  <si>
    <t>Magadalena Mndala</t>
  </si>
  <si>
    <t>Flowlence Njobvu</t>
  </si>
  <si>
    <t>Monica Francisco</t>
  </si>
  <si>
    <t>Magret Thokozani</t>
  </si>
  <si>
    <t>20402004</t>
  </si>
  <si>
    <t>Bawlen Jaziel</t>
  </si>
  <si>
    <t>Anna Lonard</t>
  </si>
  <si>
    <t>Flimena Dismas</t>
  </si>
  <si>
    <t>Underson Banda</t>
  </si>
  <si>
    <t>Nakilini Lenard</t>
  </si>
  <si>
    <t>Teleza Mwale</t>
  </si>
  <si>
    <t>20402014</t>
  </si>
  <si>
    <t>Mary Jenoro</t>
  </si>
  <si>
    <t>Malita Joza</t>
  </si>
  <si>
    <t>Velenasi Mwaka</t>
  </si>
  <si>
    <t>20407025</t>
  </si>
  <si>
    <t>Yohane Chitimbe</t>
  </si>
  <si>
    <t>Kasiteni Gelifiasi</t>
  </si>
  <si>
    <t>Josia Potisi</t>
  </si>
  <si>
    <t>Fanny Butiyasi</t>
  </si>
  <si>
    <t>20403017</t>
  </si>
  <si>
    <t>Roselia Kaipa</t>
  </si>
  <si>
    <t>Mphatso Frackson</t>
  </si>
  <si>
    <t>Chotsapo C</t>
  </si>
  <si>
    <t>Fales Semu</t>
  </si>
  <si>
    <t>20401007</t>
  </si>
  <si>
    <t>Grace Andros</t>
  </si>
  <si>
    <t>Bikison Lyson</t>
  </si>
  <si>
    <t>Peter Nkhoma</t>
  </si>
  <si>
    <t>20401024</t>
  </si>
  <si>
    <t>Leya Saulosi</t>
  </si>
  <si>
    <t>Getrude Chiotha</t>
  </si>
  <si>
    <t>Ginny Mkhwanira</t>
  </si>
  <si>
    <t>Christiner Saineti</t>
  </si>
  <si>
    <t>Getrude Kambuye</t>
  </si>
  <si>
    <t>Lozimeli Geleson</t>
  </si>
  <si>
    <t>20401028</t>
  </si>
  <si>
    <t>Robert Banda</t>
  </si>
  <si>
    <t>George Positani</t>
  </si>
  <si>
    <t>Mac Bifonias</t>
  </si>
  <si>
    <t>Gelesomo Dzuwa</t>
  </si>
  <si>
    <t>Selilia Frasisco</t>
  </si>
  <si>
    <t>Evelesi Jimu</t>
  </si>
  <si>
    <t>Efelo Luka</t>
  </si>
  <si>
    <t>Aness Chadzunda</t>
  </si>
  <si>
    <t>Unice Peter</t>
  </si>
  <si>
    <t>20420021</t>
  </si>
  <si>
    <t>Allan Kaluma</t>
  </si>
  <si>
    <t>Goliat Mandala</t>
  </si>
  <si>
    <t>Hedson Madziataika</t>
  </si>
  <si>
    <t>20401017</t>
  </si>
  <si>
    <t>Elizabeth Chifomboti</t>
  </si>
  <si>
    <t>Henery Chiombe</t>
  </si>
  <si>
    <t>20401014</t>
  </si>
  <si>
    <t>Esimy Chikafa</t>
  </si>
  <si>
    <t>Anesi Golomi</t>
  </si>
  <si>
    <t>Jason Stone</t>
  </si>
  <si>
    <t>Jamitoni Chatanga</t>
  </si>
  <si>
    <t>Mofat Kambandanga</t>
  </si>
  <si>
    <t>20405031</t>
  </si>
  <si>
    <t>Petrol Psyontha</t>
  </si>
  <si>
    <t>Unice Piyasoni</t>
  </si>
  <si>
    <t>Maliya Halison</t>
  </si>
  <si>
    <t>Sofileti Samisoni</t>
  </si>
  <si>
    <t>Oliveta Petrol</t>
  </si>
  <si>
    <t>Colleta Boniface</t>
  </si>
  <si>
    <t>Teleza Aliteni</t>
  </si>
  <si>
    <t>Esinta Malitino</t>
  </si>
  <si>
    <t>Fausita Mautanga</t>
  </si>
  <si>
    <t>Mekilina Benesoni</t>
  </si>
  <si>
    <t>20401030</t>
  </si>
  <si>
    <t>Enita Chitete</t>
  </si>
  <si>
    <t>N. Magwaza</t>
  </si>
  <si>
    <t>Cosmas Boxer</t>
  </si>
  <si>
    <t>S. Nguluwe</t>
  </si>
  <si>
    <t>J. Lafelo</t>
  </si>
  <si>
    <t>Benadeta Matias</t>
  </si>
  <si>
    <t>20401018</t>
  </si>
  <si>
    <t>Bezita Kalemeka</t>
  </si>
  <si>
    <t>Diana Kasiya</t>
  </si>
  <si>
    <t>Kondwani Haswell</t>
  </si>
  <si>
    <t>Royd Stafael</t>
  </si>
  <si>
    <t>Thamson Mtandaza</t>
  </si>
  <si>
    <t>Chipiliro Kazonga</t>
  </si>
  <si>
    <t>Anastazia Eliasi</t>
  </si>
  <si>
    <t>Solomoni Maxwel</t>
  </si>
  <si>
    <t>Anderson Fulawo</t>
  </si>
  <si>
    <t>Agness Francisco</t>
  </si>
  <si>
    <t>20403013</t>
  </si>
  <si>
    <t>Namwela Christopher</t>
  </si>
  <si>
    <t>Agness Mikison</t>
  </si>
  <si>
    <t>Teleza Ngwale</t>
  </si>
  <si>
    <t>Lufeo Mateo</t>
  </si>
  <si>
    <t>Lazalo Jasubere</t>
  </si>
  <si>
    <t>Gilita Jayilosi</t>
  </si>
  <si>
    <t>Sinkhalitsa Nkhuni</t>
  </si>
  <si>
    <t>Agness Andiseni</t>
  </si>
  <si>
    <t>Jaleke Njirisi</t>
  </si>
  <si>
    <t>Megilina Kasalika</t>
  </si>
  <si>
    <t>20401025</t>
  </si>
  <si>
    <t>Richard Banda</t>
  </si>
  <si>
    <t>Khalidwe Zapala</t>
  </si>
  <si>
    <t>Titus Mpuni</t>
  </si>
  <si>
    <t>Carlorine White</t>
  </si>
  <si>
    <t>Chrissy Katsache</t>
  </si>
  <si>
    <t>Khristopher Kachepa</t>
  </si>
  <si>
    <t>Roda Kafa</t>
  </si>
  <si>
    <t>Brave Kaomba</t>
  </si>
  <si>
    <t>Dinner Shadreck</t>
  </si>
  <si>
    <t>Lamesi Blackson</t>
  </si>
  <si>
    <t>20401002</t>
  </si>
  <si>
    <t>Grace Mchere</t>
  </si>
  <si>
    <t>Velonica Leornad</t>
  </si>
  <si>
    <t>Sarah Zakalia</t>
  </si>
  <si>
    <t>Peter Macson</t>
  </si>
  <si>
    <t>Mary Limani</t>
  </si>
  <si>
    <t>Gift Hale</t>
  </si>
  <si>
    <t>Florence Mphanda</t>
  </si>
  <si>
    <t>Hannah Sandy</t>
  </si>
  <si>
    <t>20401023</t>
  </si>
  <si>
    <t>Naomi Yohane</t>
  </si>
  <si>
    <t>Magret Mbewe</t>
  </si>
  <si>
    <t>Paulina Kamdzika</t>
  </si>
  <si>
    <t>Nelet Josephy</t>
  </si>
  <si>
    <t>Dares Moloko</t>
  </si>
  <si>
    <t>Paulina Ladstance</t>
  </si>
  <si>
    <t>Leniya Katunga</t>
  </si>
  <si>
    <t>Josophin Levson</t>
  </si>
  <si>
    <t>Aida Have</t>
  </si>
  <si>
    <t>Sevelina Mwale</t>
  </si>
  <si>
    <t>20401006</t>
  </si>
  <si>
    <t>Tobias Malupia</t>
  </si>
  <si>
    <t>Chifuniro Gelevazio</t>
  </si>
  <si>
    <t>Christina Chimsewo</t>
  </si>
  <si>
    <t>Sitifani Chimaliza</t>
  </si>
  <si>
    <t>Rusia Chibwe</t>
  </si>
  <si>
    <t>Dominiko Malupia</t>
  </si>
  <si>
    <t>Loveness Neleson</t>
  </si>
  <si>
    <t>Stella Shome</t>
  </si>
  <si>
    <t>Mercy Kambalani</t>
  </si>
  <si>
    <t>20401020</t>
  </si>
  <si>
    <t>Albeto Kadziko</t>
  </si>
  <si>
    <t>Mathews Msatsi</t>
  </si>
  <si>
    <t>Gostino Chimsewo</t>
  </si>
  <si>
    <t>Jenet Lorent</t>
  </si>
  <si>
    <t>Sisilia Harry</t>
  </si>
  <si>
    <t>Chimwemwe Fabiano</t>
  </si>
  <si>
    <t>Florence Kango</t>
  </si>
  <si>
    <t>Jane Phiri</t>
  </si>
  <si>
    <t>Dickson Tauzeni</t>
  </si>
  <si>
    <t>Naliodi Bazilio</t>
  </si>
  <si>
    <t>20401012</t>
  </si>
  <si>
    <t>Mect Kachisawo</t>
  </si>
  <si>
    <t>Gezina Kenadi</t>
  </si>
  <si>
    <t>Patricia Yakobe</t>
  </si>
  <si>
    <t>Maligelita Posiyana</t>
  </si>
  <si>
    <t>Ketrina Chaguza</t>
  </si>
  <si>
    <t>Likisina Sapulani</t>
  </si>
  <si>
    <t>Elida Kawamba</t>
  </si>
  <si>
    <t>Gloria Banda</t>
  </si>
  <si>
    <t>Manesi Useni</t>
  </si>
  <si>
    <t>Bitilisi Delesi</t>
  </si>
  <si>
    <t>20401010</t>
  </si>
  <si>
    <t>Estery Kamatso</t>
  </si>
  <si>
    <t>Iline Meke</t>
  </si>
  <si>
    <t>Liwinde Malieti</t>
  </si>
  <si>
    <t>Memory Thokozani</t>
  </si>
  <si>
    <t>Natalia Chibwe</t>
  </si>
  <si>
    <t>Elizabeth Ntchemuka</t>
  </si>
  <si>
    <t>Malena Bise</t>
  </si>
  <si>
    <t>Ladison Sikweya</t>
  </si>
  <si>
    <t>Chrisy Kamwana</t>
  </si>
  <si>
    <t>Loveness Selemani</t>
  </si>
  <si>
    <t>20401015</t>
  </si>
  <si>
    <t>Polomisi Potifala</t>
  </si>
  <si>
    <t>Isinati Benson</t>
  </si>
  <si>
    <t>Makulata Maxwel</t>
  </si>
  <si>
    <t>Agness Mayeso</t>
  </si>
  <si>
    <t>Chikondi Milazi</t>
  </si>
  <si>
    <t>Justen Nkhuku</t>
  </si>
  <si>
    <t>Emilida Mpani</t>
  </si>
  <si>
    <t>Siniti Kasamba</t>
  </si>
  <si>
    <t>Andrew Juma</t>
  </si>
  <si>
    <t>20401013</t>
  </si>
  <si>
    <t>Jenifa Robiam</t>
  </si>
  <si>
    <t>Trancy Fatison</t>
  </si>
  <si>
    <t>Stelia Vincent</t>
  </si>
  <si>
    <t>Emilida Makiyi</t>
  </si>
  <si>
    <t>Alikajelo Mtoseni</t>
  </si>
  <si>
    <t>Mency Kapikula</t>
  </si>
  <si>
    <t>Frashasi Wiston</t>
  </si>
  <si>
    <t>Binalison Fredrick</t>
  </si>
  <si>
    <t>Evasi Sawila</t>
  </si>
  <si>
    <t>Harod Simion</t>
  </si>
  <si>
    <t>20401009</t>
  </si>
  <si>
    <t>Idesi Jamison</t>
  </si>
  <si>
    <t>Christina Jamison</t>
  </si>
  <si>
    <t>Maxwel Nkhanga</t>
  </si>
  <si>
    <t>Dausi Masimbe</t>
  </si>
  <si>
    <t>Mika Phiri</t>
  </si>
  <si>
    <t>Christina Jonasi</t>
  </si>
  <si>
    <t>Teleza Master</t>
  </si>
  <si>
    <t>Jenala Masiku</t>
  </si>
  <si>
    <t>Tabalile Kashoti</t>
  </si>
  <si>
    <t>Seba Alick</t>
  </si>
  <si>
    <t>20401004</t>
  </si>
  <si>
    <t>Malita Wilison</t>
  </si>
  <si>
    <t>Chancy Robiam</t>
  </si>
  <si>
    <t>Mdakonda Obeti</t>
  </si>
  <si>
    <t>Christina Fodreck</t>
  </si>
  <si>
    <t>Robiam Binda</t>
  </si>
  <si>
    <t>Willison Jephiter</t>
  </si>
  <si>
    <t>Seba Yamikani</t>
  </si>
  <si>
    <t>Maliana Henery</t>
  </si>
  <si>
    <t>Emilida Moloko</t>
  </si>
  <si>
    <t>Mercy Evason</t>
  </si>
  <si>
    <t>20401001</t>
  </si>
  <si>
    <t>Georgina Batoni</t>
  </si>
  <si>
    <t>Jenifer Bosiko</t>
  </si>
  <si>
    <t>Lifinet Amon</t>
  </si>
  <si>
    <t>Magret Mwale</t>
  </si>
  <si>
    <t>Mackel Kampila</t>
  </si>
  <si>
    <t>Lambilani Kasale</t>
  </si>
  <si>
    <t>Ales Jolockin</t>
  </si>
  <si>
    <t>Mary Gesomo</t>
  </si>
  <si>
    <t>Wiston Banda</t>
  </si>
  <si>
    <t>Milliam Braiton</t>
  </si>
  <si>
    <t>20403012</t>
  </si>
  <si>
    <t>Chakumbutso Kened</t>
  </si>
  <si>
    <t>Josam Frezer</t>
  </si>
  <si>
    <t>Victoria Njanje</t>
  </si>
  <si>
    <t>Emily Kanthiti</t>
  </si>
  <si>
    <t>Makiseni Josephy</t>
  </si>
  <si>
    <t>Chisomo Mtaya</t>
  </si>
  <si>
    <t>Siileni Kilement</t>
  </si>
  <si>
    <t>20403010</t>
  </si>
  <si>
    <t>Edina Kuyenda</t>
  </si>
  <si>
    <t>Disimasi Richard</t>
  </si>
  <si>
    <t>Makilo Katema</t>
  </si>
  <si>
    <t>Davie Mtsukwa</t>
  </si>
  <si>
    <t>Emily Kanyenda</t>
  </si>
  <si>
    <t>Efilida Mgunda</t>
  </si>
  <si>
    <t>Helebati Mandala</t>
  </si>
  <si>
    <t>Alineti Gifitoni</t>
  </si>
  <si>
    <t>Oliveta Lodiwell</t>
  </si>
  <si>
    <t>20420019</t>
  </si>
  <si>
    <t>Maliyeta Yotamu</t>
  </si>
  <si>
    <t>Mary Kachira</t>
  </si>
  <si>
    <t>Florence John</t>
  </si>
  <si>
    <t>Mary Mandindi</t>
  </si>
  <si>
    <t>Hasani Kachingwe</t>
  </si>
  <si>
    <t>Edwin Mwambe</t>
  </si>
  <si>
    <t>Joseni Alekizanda</t>
  </si>
  <si>
    <t>Alfred Samuel</t>
  </si>
  <si>
    <t>Rachel Jotamu</t>
  </si>
  <si>
    <t>20403009</t>
  </si>
  <si>
    <t>Malita Lodrick</t>
  </si>
  <si>
    <t>Chimalizeni Banda</t>
  </si>
  <si>
    <t>Yosiya Kasuzumira</t>
  </si>
  <si>
    <t>Alinafe Nowelo</t>
  </si>
  <si>
    <t>January Kapalasa</t>
  </si>
  <si>
    <t>Sofina Piyano</t>
  </si>
  <si>
    <t>Yamikani James</t>
  </si>
  <si>
    <t>Chunala Kachitsa</t>
  </si>
  <si>
    <t>Letison Mtupanya</t>
  </si>
  <si>
    <t>20403002</t>
  </si>
  <si>
    <t>Mwaiwawo Peter</t>
  </si>
  <si>
    <t>Diveliyasi M'buta</t>
  </si>
  <si>
    <t>Mike Kapachika</t>
  </si>
  <si>
    <t>Agness Austin</t>
  </si>
  <si>
    <t>Kosolata Chaphula</t>
  </si>
  <si>
    <t>Jemitala Wandani</t>
  </si>
  <si>
    <t>Patrick Lyford</t>
  </si>
  <si>
    <t>William Njirayatenga</t>
  </si>
  <si>
    <t>Cathreen Mankhwazi</t>
  </si>
  <si>
    <t>Gidion Pondamali</t>
  </si>
  <si>
    <t>20403022</t>
  </si>
  <si>
    <t>Meliyana Beleson</t>
  </si>
  <si>
    <t>Mabvuto Sabiyele</t>
  </si>
  <si>
    <t>Ivy Thauzeni</t>
  </si>
  <si>
    <t>Dorothy Karombo</t>
  </si>
  <si>
    <t>Amose Solomon</t>
  </si>
  <si>
    <t>Jenet Bisai</t>
  </si>
  <si>
    <t>Hosipesiyo Kafere</t>
  </si>
  <si>
    <t>Noleji Haswell</t>
  </si>
  <si>
    <t>Benison Mononga</t>
  </si>
  <si>
    <t>20420020</t>
  </si>
  <si>
    <t>Mercy Mtolongo</t>
  </si>
  <si>
    <t>Hammadi Chilambeni</t>
  </si>
  <si>
    <t>Monika Lastoni</t>
  </si>
  <si>
    <t>Getuludi Haswel</t>
  </si>
  <si>
    <t>Goodson Masiya</t>
  </si>
  <si>
    <t>Dalitso Banda</t>
  </si>
  <si>
    <t>Heneliko Sokolani</t>
  </si>
  <si>
    <t>Amele Waindani</t>
  </si>
  <si>
    <t>20403008</t>
  </si>
  <si>
    <t>Sinima Kamanga</t>
  </si>
  <si>
    <t>Owen Maxwell</t>
  </si>
  <si>
    <t>Rose George</t>
  </si>
  <si>
    <t>Edwin Banda</t>
  </si>
  <si>
    <t>Rose Mafuta</t>
  </si>
  <si>
    <t>Zakwanira Chipiliro</t>
  </si>
  <si>
    <t>Lymon Kilemesi</t>
  </si>
  <si>
    <t>Pitani Phiri</t>
  </si>
  <si>
    <t>Exodus Damiyano</t>
  </si>
  <si>
    <t>20403014</t>
  </si>
  <si>
    <t>Sambulani Tsoka</t>
  </si>
  <si>
    <t>Goodwel Lackyoni</t>
  </si>
  <si>
    <t>Patrick Tsoka</t>
  </si>
  <si>
    <t>Khalidwe Langani</t>
  </si>
  <si>
    <t>Alice Samuel</t>
  </si>
  <si>
    <t>Chisomo Frank</t>
  </si>
  <si>
    <t>Evelesi Pitilosi</t>
  </si>
  <si>
    <t>Alena Chimsewu</t>
  </si>
  <si>
    <t>Ema Kavalasaza</t>
  </si>
  <si>
    <t>20403007</t>
  </si>
  <si>
    <t>Jeremia Mailosi</t>
  </si>
  <si>
    <t>Memory Andrew</t>
  </si>
  <si>
    <t>James Ben</t>
  </si>
  <si>
    <t>Josephy Chitenje</t>
  </si>
  <si>
    <t>Aidah Moses</t>
  </si>
  <si>
    <t>Agness Lenison</t>
  </si>
  <si>
    <t>Helen Yolomasi</t>
  </si>
  <si>
    <t>Joice Satifano</t>
  </si>
  <si>
    <t>Matiasi Jojo</t>
  </si>
  <si>
    <t>Yosefe Alick</t>
  </si>
  <si>
    <t>20403018</t>
  </si>
  <si>
    <t>Filipino Sauzande</t>
  </si>
  <si>
    <t>Gedion Mandala</t>
  </si>
  <si>
    <t>Kiliness Lackson</t>
  </si>
  <si>
    <t>Kaliyenkha Julius</t>
  </si>
  <si>
    <t>Litiness Chipiliro</t>
  </si>
  <si>
    <t>Ganizani Samson</t>
  </si>
  <si>
    <t>Yohane Malunga</t>
  </si>
  <si>
    <t>Idess Sadalaki</t>
  </si>
  <si>
    <t>Tilifinia Chisadziwa</t>
  </si>
  <si>
    <t>20401011</t>
  </si>
  <si>
    <t>Alfred Sekani</t>
  </si>
  <si>
    <t>Keliwin Cgafulumira</t>
  </si>
  <si>
    <t>Jekele Kwenda</t>
  </si>
  <si>
    <t>Lanesi Bonthoke</t>
  </si>
  <si>
    <t>Frank Zaipa</t>
  </si>
  <si>
    <t>Florence Sofasi</t>
  </si>
  <si>
    <t>Grace Mayeso</t>
  </si>
  <si>
    <t>Jefuta Kapoloatani</t>
  </si>
  <si>
    <t>Elizabeth Zimba</t>
  </si>
  <si>
    <t>Hilder Bezayi</t>
  </si>
  <si>
    <t>20406029</t>
  </si>
  <si>
    <t>Robert Katimbira</t>
  </si>
  <si>
    <t>Manase Chinkokota</t>
  </si>
  <si>
    <t>Mason Dowotala</t>
  </si>
  <si>
    <t>Lezinati Matchipitsa</t>
  </si>
  <si>
    <t>20499904</t>
  </si>
  <si>
    <t>Estone Saidi</t>
  </si>
  <si>
    <t>Everlin Jolamu</t>
  </si>
  <si>
    <t>Sisilia Chibale</t>
  </si>
  <si>
    <t>Mazengela Sports</t>
  </si>
  <si>
    <t>Chrissy Molosi</t>
  </si>
  <si>
    <t>Leckson Kaluza</t>
  </si>
  <si>
    <t>20404024</t>
  </si>
  <si>
    <t>Yosefe Mwale</t>
  </si>
  <si>
    <t>Kachitenji Baitoni</t>
  </si>
  <si>
    <t>Masulani Chakwera</t>
  </si>
  <si>
    <t>Nalifoni Patisoni</t>
  </si>
  <si>
    <t>Faidesi Tumizani</t>
  </si>
  <si>
    <t>Yesaya Mtema</t>
  </si>
  <si>
    <t>Vutitsani Ganizani</t>
  </si>
  <si>
    <t>Lainesi Saizani</t>
  </si>
  <si>
    <t>Hagayi Faisoni</t>
  </si>
  <si>
    <t>20404012</t>
  </si>
  <si>
    <t>Selina Levison</t>
  </si>
  <si>
    <t>Stella Gamulani</t>
  </si>
  <si>
    <t>Christopher Tsoka</t>
  </si>
  <si>
    <t>Lezita Halison</t>
  </si>
  <si>
    <t>Jelemia Jossam</t>
  </si>
  <si>
    <t>Mabvuto Nkhoma</t>
  </si>
  <si>
    <t>Eliza Manda</t>
  </si>
  <si>
    <t>Gladys Bwanali</t>
  </si>
  <si>
    <t>Mery Kazipu</t>
  </si>
  <si>
    <t>Efrida Jossam</t>
  </si>
  <si>
    <t>20404008</t>
  </si>
  <si>
    <t>Felesta Friday</t>
  </si>
  <si>
    <t>Ireen Sandram</t>
  </si>
  <si>
    <t>Joyce Alison</t>
  </si>
  <si>
    <t>Eness Biliat</t>
  </si>
  <si>
    <t>Jinia Katengeza</t>
  </si>
  <si>
    <t>Mercy Kamsikili</t>
  </si>
  <si>
    <t>Joyce Alfred</t>
  </si>
  <si>
    <t>Judith Nyemba</t>
  </si>
  <si>
    <t>Chrissy Hadson</t>
  </si>
  <si>
    <t>Sellina Willbess</t>
  </si>
  <si>
    <t>20404018</t>
  </si>
  <si>
    <t>Chimwemwe Chikanda</t>
  </si>
  <si>
    <t>Loveness Fanuel</t>
  </si>
  <si>
    <t>Christina Kajakata</t>
  </si>
  <si>
    <t>Magret Zifa</t>
  </si>
  <si>
    <t>Benson Nakutuwa</t>
  </si>
  <si>
    <t>Alfred Kastom</t>
  </si>
  <si>
    <t>Thokozani Maliwa</t>
  </si>
  <si>
    <t>Taziona Nkhota</t>
  </si>
  <si>
    <t>Mercy Paul</t>
  </si>
  <si>
    <t>20404023</t>
  </si>
  <si>
    <t>Edman Tembo</t>
  </si>
  <si>
    <t>Chikumbutso Maxwel</t>
  </si>
  <si>
    <t>Chinetu Dzozi</t>
  </si>
  <si>
    <t>Laston Katambo</t>
  </si>
  <si>
    <t>Edson Ndelemani</t>
  </si>
  <si>
    <t>Agness Maxwell</t>
  </si>
  <si>
    <t>Linly Statement</t>
  </si>
  <si>
    <t>Selina Jonathani</t>
  </si>
  <si>
    <t>Fatuma Njerenje</t>
  </si>
  <si>
    <t>Chricy Bonongwe</t>
  </si>
  <si>
    <t>20404014</t>
  </si>
  <si>
    <t>John Jumbe</t>
  </si>
  <si>
    <t>Foster Matiya</t>
  </si>
  <si>
    <t>Alice Kabisa</t>
  </si>
  <si>
    <t>Wycliff Maliwa</t>
  </si>
  <si>
    <t>Patrick Chimaliza</t>
  </si>
  <si>
    <t>Estere Mtemwende</t>
  </si>
  <si>
    <t>Elias Chilunje</t>
  </si>
  <si>
    <t>Naomi Mkuyu</t>
  </si>
  <si>
    <t>Jenifer Amosi</t>
  </si>
  <si>
    <t>Elida Nyati</t>
  </si>
  <si>
    <t>20404019</t>
  </si>
  <si>
    <t>Fatwell Samson</t>
  </si>
  <si>
    <t>Franj Banda</t>
  </si>
  <si>
    <t>Vika Mateni</t>
  </si>
  <si>
    <t>Watson Nthala</t>
  </si>
  <si>
    <t>Enifa Frank</t>
  </si>
  <si>
    <t>Malekano Kafunse</t>
  </si>
  <si>
    <t>Lackson Chikhosi</t>
  </si>
  <si>
    <t>Vailet Kadewa</t>
  </si>
  <si>
    <t>Efelo Malekano</t>
  </si>
  <si>
    <t>Langson Kazimbe</t>
  </si>
  <si>
    <t>20404017</t>
  </si>
  <si>
    <t>Botomani Chidawe</t>
  </si>
  <si>
    <t>Milliam Chapuma</t>
  </si>
  <si>
    <t>Rosemary Magombo</t>
  </si>
  <si>
    <t>Edina Kadammanja</t>
  </si>
  <si>
    <t>Maliya Mtemwende</t>
  </si>
  <si>
    <t>Frank Mambo</t>
  </si>
  <si>
    <t>Logess Bango</t>
  </si>
  <si>
    <t>John Alfred</t>
  </si>
  <si>
    <t>Dyna Dzombe</t>
  </si>
  <si>
    <t>Eneless Jacob</t>
  </si>
  <si>
    <t>20401016</t>
  </si>
  <si>
    <t>Juvinire Felix</t>
  </si>
  <si>
    <t>Steward Chisi</t>
  </si>
  <si>
    <t>Petro Banda</t>
  </si>
  <si>
    <t>Julita Phiri</t>
  </si>
  <si>
    <t>Ester Moyo</t>
  </si>
  <si>
    <t>Cathereen Banda</t>
  </si>
  <si>
    <t>20405030</t>
  </si>
  <si>
    <t>Njanje Kapichira</t>
  </si>
  <si>
    <t>Efilida Jambi</t>
  </si>
  <si>
    <t>Devi Chisale</t>
  </si>
  <si>
    <t>Esitele Banda</t>
  </si>
  <si>
    <t>Ana Chikho</t>
  </si>
  <si>
    <t>Wisikoti Mwale</t>
  </si>
  <si>
    <t>Nasiwuni Botomani</t>
  </si>
  <si>
    <t>20405024</t>
  </si>
  <si>
    <t>Leonard Phiri</t>
  </si>
  <si>
    <t>Chimwemwe Shumba</t>
  </si>
  <si>
    <t>Dora Chuyabwe</t>
  </si>
  <si>
    <t>20420027</t>
  </si>
  <si>
    <t>Lucy Pondapo</t>
  </si>
  <si>
    <t>Mavuto Luvumbo</t>
  </si>
  <si>
    <t>Khrissy John</t>
  </si>
  <si>
    <t>Alesi Mussa</t>
  </si>
  <si>
    <t>20405021</t>
  </si>
  <si>
    <t>Joice Chiwonda</t>
  </si>
  <si>
    <t>Khriccy Chaima</t>
  </si>
  <si>
    <t>Matsida Malizani</t>
  </si>
  <si>
    <t>Liveta Bata</t>
  </si>
  <si>
    <t>20405033</t>
  </si>
  <si>
    <t>Willium Mwale</t>
  </si>
  <si>
    <t>Judith Sosola</t>
  </si>
  <si>
    <t>Sylivester Bito</t>
  </si>
  <si>
    <t>Malia Jackson</t>
  </si>
  <si>
    <t>Tonadi Mwasanka</t>
  </si>
  <si>
    <t>Alineti Keyala</t>
  </si>
  <si>
    <t>Mayi Chisonga</t>
  </si>
  <si>
    <t>20405001</t>
  </si>
  <si>
    <t>Eveness Banda</t>
  </si>
  <si>
    <t>Josephy Owen</t>
  </si>
  <si>
    <t>Mussa Natani</t>
  </si>
  <si>
    <t>Piano William</t>
  </si>
  <si>
    <t>Lezina Kadewere</t>
  </si>
  <si>
    <t>Anna Paul</t>
  </si>
  <si>
    <t>Julieta Tchale</t>
  </si>
  <si>
    <t>20420026</t>
  </si>
  <si>
    <t>Florence Nguluwe</t>
  </si>
  <si>
    <t>Lawilani Bonongwe</t>
  </si>
  <si>
    <t>Mrs Phiri</t>
  </si>
  <si>
    <t>20405012</t>
  </si>
  <si>
    <t>Christina Chiipanthenga</t>
  </si>
  <si>
    <t>Dorothy K.</t>
  </si>
  <si>
    <t>Emelesia</t>
  </si>
  <si>
    <t>Paul</t>
  </si>
  <si>
    <t>Khudze</t>
  </si>
  <si>
    <t>Damiyani Njolomole</t>
  </si>
  <si>
    <t>20405032</t>
  </si>
  <si>
    <t>Chisomo Damiyano</t>
  </si>
  <si>
    <t>Kafeleni Saulosi</t>
  </si>
  <si>
    <t>Willium Aliki</t>
  </si>
  <si>
    <t>Tiyankhulenji Modayi</t>
  </si>
  <si>
    <t>Kachezi Mavuto</t>
  </si>
  <si>
    <t>Dreen Sayidi</t>
  </si>
  <si>
    <t>Abinele Vinicent</t>
  </si>
  <si>
    <t>Henery Wilson</t>
  </si>
  <si>
    <t>Flora Wilson</t>
  </si>
  <si>
    <t>20407010</t>
  </si>
  <si>
    <t>Beatrice Frackson</t>
  </si>
  <si>
    <t>Catherin Miliasi</t>
  </si>
  <si>
    <t>Fany Lymos</t>
  </si>
  <si>
    <t>Fulasisiko Sezani</t>
  </si>
  <si>
    <t>20420006</t>
  </si>
  <si>
    <t>Reson S.K Banda</t>
  </si>
  <si>
    <t>Matrida Chilekeni</t>
  </si>
  <si>
    <t>Gilenison Kadwale</t>
  </si>
  <si>
    <t>Herina Fasiwelo</t>
  </si>
  <si>
    <t>20406010</t>
  </si>
  <si>
    <t>Paulini Maliseni</t>
  </si>
  <si>
    <t>Filipina Funachi</t>
  </si>
  <si>
    <t>Memory Yokoniya</t>
  </si>
  <si>
    <t>Rose Pitra</t>
  </si>
  <si>
    <t>Getrude Bwark</t>
  </si>
  <si>
    <t>20406020</t>
  </si>
  <si>
    <t>Yobu Phiri</t>
  </si>
  <si>
    <t>Yamini Tadeyo</t>
  </si>
  <si>
    <t>Tiyamike Nsaiwale</t>
  </si>
  <si>
    <t>Emelesiya Divala</t>
  </si>
  <si>
    <t>Cosmas Folomani</t>
  </si>
  <si>
    <t>Hadwel Chimbota</t>
  </si>
  <si>
    <t>20406033</t>
  </si>
  <si>
    <t>John Khungwa</t>
  </si>
  <si>
    <t>Willium Maringa</t>
  </si>
  <si>
    <t>Justina C</t>
  </si>
  <si>
    <t>Yesaya Jere</t>
  </si>
  <si>
    <t>Amirida Khunga</t>
  </si>
  <si>
    <t>20405027</t>
  </si>
  <si>
    <t>Mofat Chimkoka</t>
  </si>
  <si>
    <t>Stonadi Mwachilala</t>
  </si>
  <si>
    <t>Patricia Siwande</t>
  </si>
  <si>
    <t>Dance Mulande</t>
  </si>
  <si>
    <t>Ester Kayuwe</t>
  </si>
  <si>
    <t>Ester Chintulimba</t>
  </si>
  <si>
    <t>Josephy Jefita</t>
  </si>
  <si>
    <t>Geofry Jevala</t>
  </si>
  <si>
    <t>Maria Maxwel</t>
  </si>
  <si>
    <t>Master Jevala</t>
  </si>
  <si>
    <t>20406013</t>
  </si>
  <si>
    <t>Ganizani Mpamila</t>
  </si>
  <si>
    <t>Yamikani Kanono</t>
  </si>
  <si>
    <t>Maligerita Sangu</t>
  </si>
  <si>
    <t>Liviness Mumba</t>
  </si>
  <si>
    <t>Agness Mumba</t>
  </si>
  <si>
    <t>Ireen Marko</t>
  </si>
  <si>
    <t>Edward Chautsi</t>
  </si>
  <si>
    <t>20405010</t>
  </si>
  <si>
    <t>Mika Jeremiya</t>
  </si>
  <si>
    <t>Estery Peconi</t>
  </si>
  <si>
    <t>Monica Charles</t>
  </si>
  <si>
    <t>Teleza Damiyano</t>
  </si>
  <si>
    <t>Emily Kingstone</t>
  </si>
  <si>
    <t>Grecian Mikaya</t>
  </si>
  <si>
    <t>Esinta Kagalu</t>
  </si>
  <si>
    <t>Thocco Chimpanga</t>
  </si>
  <si>
    <t>Mina Mpota</t>
  </si>
  <si>
    <t>Lucy James</t>
  </si>
  <si>
    <t>20406016</t>
  </si>
  <si>
    <t>Essan Chikuse</t>
  </si>
  <si>
    <t>Bonifasi Phiri</t>
  </si>
  <si>
    <t>Chipiliro Dzozi</t>
  </si>
  <si>
    <t>Chikumbutso Chikuse</t>
  </si>
  <si>
    <t>Peterson Thamson</t>
  </si>
  <si>
    <t>Evelesi Kenivasi</t>
  </si>
  <si>
    <t>Jenifa Kulandila</t>
  </si>
  <si>
    <t>20405020</t>
  </si>
  <si>
    <t>Enelesi Daniel</t>
  </si>
  <si>
    <t>Idesi Fusani</t>
  </si>
  <si>
    <t>Mery Thokozile</t>
  </si>
  <si>
    <t>Chrisy Sunduza</t>
  </si>
  <si>
    <t>Msembekeza Stadioni</t>
  </si>
  <si>
    <t>Likisina Hardwell</t>
  </si>
  <si>
    <t>Laina Bololo</t>
  </si>
  <si>
    <t>Nezita Jekeseni</t>
  </si>
  <si>
    <t>Athony Fusani</t>
  </si>
  <si>
    <t>20405023</t>
  </si>
  <si>
    <t>Eveless Kamwambasi</t>
  </si>
  <si>
    <t>Dulani Dyson</t>
  </si>
  <si>
    <t>Naipalero Chikasipo</t>
  </si>
  <si>
    <t>Chrissy Chilinda</t>
  </si>
  <si>
    <t>Alinafe Ndenje</t>
  </si>
  <si>
    <t>Nasimita Levison</t>
  </si>
  <si>
    <t>Lucy Kaipachoka</t>
  </si>
  <si>
    <t>Nasitoya Jailosi</t>
  </si>
  <si>
    <t>Jelita Mayeso</t>
  </si>
  <si>
    <t>Dingase Peter</t>
  </si>
  <si>
    <t>20405007</t>
  </si>
  <si>
    <t>Lonery L Nkhoma</t>
  </si>
  <si>
    <t>Angella Phiri</t>
  </si>
  <si>
    <t>Loice Bizimoni Kansichi</t>
  </si>
  <si>
    <t>Alizi Chisale</t>
  </si>
  <si>
    <t>Mazuwa Mateyu</t>
  </si>
  <si>
    <t>Festoni Kachinsi</t>
  </si>
  <si>
    <t>20499901</t>
  </si>
  <si>
    <t>Alinafe Mikayelo</t>
  </si>
  <si>
    <t>Masikiru Phiri</t>
  </si>
  <si>
    <t>Mwale Bulesi</t>
  </si>
  <si>
    <t>Chikwapulo Banda</t>
  </si>
  <si>
    <t>Nolenji Uliya</t>
  </si>
  <si>
    <t>Sevelina Boston</t>
  </si>
  <si>
    <t>Mary Josephy</t>
  </si>
  <si>
    <t>Filimon Kagwira</t>
  </si>
  <si>
    <t>Malita Sefetino</t>
  </si>
  <si>
    <t>20499902</t>
  </si>
  <si>
    <t>Beston Chilamba</t>
  </si>
  <si>
    <t>Lidiya Josamu</t>
  </si>
  <si>
    <t>Kachala Ngozo</t>
  </si>
  <si>
    <t>Leliya Chikabadwa</t>
  </si>
  <si>
    <t>20499903</t>
  </si>
  <si>
    <t>Friday Maliko</t>
  </si>
  <si>
    <t>Lida Masauko</t>
  </si>
  <si>
    <t>Chekani Elevasi</t>
  </si>
  <si>
    <t>Enoke Sandifolo</t>
  </si>
  <si>
    <t>Satikonda Mwanjeni</t>
  </si>
  <si>
    <t>Maliyeta Chimpesi</t>
  </si>
  <si>
    <t>Christina Katayeni</t>
  </si>
  <si>
    <t>Sankhani Jimu</t>
  </si>
  <si>
    <t>Beatrice Chiyenda</t>
  </si>
  <si>
    <t>Benson Saulosi</t>
  </si>
  <si>
    <t>Sikalanje Chimtepa</t>
  </si>
  <si>
    <t>Tyness Chimchere</t>
  </si>
  <si>
    <t>Agata Msainde</t>
  </si>
  <si>
    <t>Alineti Difficult</t>
  </si>
  <si>
    <t>Monica Gondwe</t>
  </si>
  <si>
    <t>20499905</t>
  </si>
  <si>
    <t>Alexander Kachepa</t>
  </si>
  <si>
    <t>Racheal Kamkwamba</t>
  </si>
  <si>
    <t>Sitifano Baiton</t>
  </si>
  <si>
    <t>20499906</t>
  </si>
  <si>
    <t>Racheal Felix</t>
  </si>
  <si>
    <t>Estery Mwale</t>
  </si>
  <si>
    <t>Folosi Kumanda</t>
  </si>
  <si>
    <t>Roselia Kilimitone</t>
  </si>
  <si>
    <t>Evason Dzamkande</t>
  </si>
  <si>
    <t>Natalia Paramuleni</t>
  </si>
  <si>
    <t>Khalira Kamsengammela</t>
  </si>
  <si>
    <t>20499907</t>
  </si>
  <si>
    <t>Josofat Wiskot</t>
  </si>
  <si>
    <t>Rabbeca Kanyenda</t>
  </si>
  <si>
    <t>Noria Kazamkamwa</t>
  </si>
  <si>
    <t>Josephy Raphael</t>
  </si>
  <si>
    <t>Chrissy Helbert</t>
  </si>
  <si>
    <t>Dorofe Akim</t>
  </si>
  <si>
    <t>20499908</t>
  </si>
  <si>
    <t>Efilida Banda</t>
  </si>
  <si>
    <t>Esinta Paulo</t>
  </si>
  <si>
    <t>Alefa George</t>
  </si>
  <si>
    <t>Teleza Chanunkha</t>
  </si>
  <si>
    <t>Robium Stephano</t>
  </si>
  <si>
    <t>Takondwa Dausi</t>
  </si>
  <si>
    <t>Ketilina Nekishoni</t>
  </si>
  <si>
    <t>Nella Andrew</t>
  </si>
  <si>
    <t>20499909</t>
  </si>
  <si>
    <t>Mery Kalemkama</t>
  </si>
  <si>
    <t>Harold Chikapa</t>
  </si>
  <si>
    <t>Evelesi Charles</t>
  </si>
  <si>
    <t>Thokozani Nkhata</t>
  </si>
  <si>
    <t>Alick Chunga</t>
  </si>
  <si>
    <t>20499910</t>
  </si>
  <si>
    <t>Wyson Soko</t>
  </si>
  <si>
    <t>Fanny Yotamu</t>
  </si>
  <si>
    <t>Velina Kamadya</t>
  </si>
  <si>
    <t>Sarah Elemia</t>
  </si>
  <si>
    <t>Dorothy Namon</t>
  </si>
  <si>
    <t>20499911</t>
  </si>
  <si>
    <t>Florida Josia</t>
  </si>
  <si>
    <t>Olipa Raphael</t>
  </si>
  <si>
    <t>Petro Jimu</t>
  </si>
  <si>
    <t>Mphatso Jimu</t>
  </si>
  <si>
    <t>20499912</t>
  </si>
  <si>
    <t>Webster Nkwenda</t>
  </si>
  <si>
    <t>Besnart Kauta</t>
  </si>
  <si>
    <t>Brenda Nkhoma</t>
  </si>
  <si>
    <t>Stella Nuni</t>
  </si>
  <si>
    <t>20499913</t>
  </si>
  <si>
    <t>Aubrey Chilewani</t>
  </si>
  <si>
    <t>Chionetselo Peter</t>
  </si>
  <si>
    <t>Emily Dyson</t>
  </si>
  <si>
    <t>Lawrence Handiwelo</t>
  </si>
  <si>
    <t>Brendah Sikalioti</t>
  </si>
  <si>
    <t>20499914</t>
  </si>
  <si>
    <t>Benard Msolola</t>
  </si>
  <si>
    <t>Glades Nyemba</t>
  </si>
  <si>
    <t>20499915</t>
  </si>
  <si>
    <t>George Mzomera</t>
  </si>
  <si>
    <t>Hannah Mayanika</t>
  </si>
  <si>
    <t>Regina Mayamiko</t>
  </si>
  <si>
    <t>20499916</t>
  </si>
  <si>
    <t>Edward Katchere</t>
  </si>
  <si>
    <t>Christina Elephant</t>
  </si>
  <si>
    <t>20499917</t>
  </si>
  <si>
    <t>Pingeni Mchere</t>
  </si>
  <si>
    <t>Lenia Kacherenga</t>
  </si>
  <si>
    <t>20499918</t>
  </si>
  <si>
    <t>Malita Kiliwadi</t>
  </si>
  <si>
    <t>Unice Mwale</t>
  </si>
  <si>
    <t>Bisalomu Butawo</t>
  </si>
  <si>
    <t>20499919</t>
  </si>
  <si>
    <t>Kenedy Sodamu</t>
  </si>
  <si>
    <t>Felix Satola</t>
  </si>
  <si>
    <t>Florence Jowani</t>
  </si>
  <si>
    <t>Poscia Nashoni</t>
  </si>
  <si>
    <t>20499920</t>
  </si>
  <si>
    <t>Efilida Kantande</t>
  </si>
  <si>
    <t>Mainesi Nthala</t>
  </si>
  <si>
    <t>Samuel Chaona</t>
  </si>
  <si>
    <t>Elemesi Thaulo</t>
  </si>
  <si>
    <t>Malikebu Seveni</t>
  </si>
  <si>
    <t>Florida Yobe</t>
  </si>
  <si>
    <t>Maliya Julius</t>
  </si>
  <si>
    <t>Mulewa Mwale</t>
  </si>
  <si>
    <t>Annah Dzungu</t>
  </si>
  <si>
    <t>Anastanzia Kajumba</t>
  </si>
  <si>
    <t>20499921</t>
  </si>
  <si>
    <t>Dorothy Mwale</t>
  </si>
  <si>
    <t>Anastanzia Mzoma</t>
  </si>
  <si>
    <t>20499922</t>
  </si>
  <si>
    <t>Isaac Chiponde</t>
  </si>
  <si>
    <t>Teleza Bonongwe</t>
  </si>
  <si>
    <t>Chrisy Shawa</t>
  </si>
  <si>
    <t>Nelia Chipiliro</t>
  </si>
  <si>
    <t>Mirrium</t>
  </si>
  <si>
    <t>20499923</t>
  </si>
  <si>
    <t>Vincent Kachingwe</t>
  </si>
  <si>
    <t>Lucy Majowa</t>
  </si>
  <si>
    <t>Dyson Chimaimba</t>
  </si>
  <si>
    <t>Malita Banda</t>
  </si>
  <si>
    <t>20499924</t>
  </si>
  <si>
    <t>Manase Damalekani</t>
  </si>
  <si>
    <t>Ester Christopher</t>
  </si>
  <si>
    <t>Kafumu Banda</t>
  </si>
  <si>
    <t>Lucy Mwale</t>
  </si>
  <si>
    <t>Wanda Chizukuzuku</t>
  </si>
  <si>
    <t>20499925</t>
  </si>
  <si>
    <t>Keffa Banda</t>
  </si>
  <si>
    <t>Lonely Alfred</t>
  </si>
  <si>
    <t>20499926</t>
  </si>
  <si>
    <t>Stella Ignasio</t>
  </si>
  <si>
    <t>Lidia Selengo</t>
  </si>
  <si>
    <t>Boston Banda</t>
  </si>
  <si>
    <t>20499927</t>
  </si>
  <si>
    <t>Moses Chimalizeni</t>
  </si>
  <si>
    <t>Ester Mwale</t>
  </si>
  <si>
    <t>Yobe Kampheta</t>
  </si>
  <si>
    <t>Victoria Kaphagawani</t>
  </si>
  <si>
    <t>20499928</t>
  </si>
  <si>
    <t>Brown Kalinga</t>
  </si>
  <si>
    <t>Mphatso Machilika</t>
  </si>
  <si>
    <t>Welox Chikuni</t>
  </si>
  <si>
    <t>Maria Ching'ambe</t>
  </si>
  <si>
    <t>Jenala Jackson</t>
  </si>
  <si>
    <t>20499929</t>
  </si>
  <si>
    <t>Judith Yohane</t>
  </si>
  <si>
    <t>Ephalida Goliat</t>
  </si>
  <si>
    <t>Charles Harry</t>
  </si>
  <si>
    <t>Jenifer Nabwenje</t>
  </si>
  <si>
    <t>20499930</t>
  </si>
  <si>
    <t>Gideon Kadetserera</t>
  </si>
  <si>
    <t>Phaless Yofete</t>
  </si>
  <si>
    <t>Zeless Kawaye</t>
  </si>
  <si>
    <t>20499931</t>
  </si>
  <si>
    <t>Litness Robert</t>
  </si>
  <si>
    <t>Maless Amon</t>
  </si>
  <si>
    <t>20499932</t>
  </si>
  <si>
    <t>Alephar Damalankhunda</t>
  </si>
  <si>
    <t>Honesi Mwale</t>
  </si>
  <si>
    <t>Alifonsina Chikapa</t>
  </si>
  <si>
    <t>20499933</t>
  </si>
  <si>
    <t>Sofeleti Kingston</t>
  </si>
  <si>
    <t>Patrick Kenati</t>
  </si>
  <si>
    <t>Pilirani Jeusi</t>
  </si>
  <si>
    <t>20499934</t>
  </si>
  <si>
    <t>Emma Tembo</t>
  </si>
  <si>
    <t>Ester Khokho</t>
  </si>
  <si>
    <t>Febes Giso</t>
  </si>
  <si>
    <t>20499935</t>
  </si>
  <si>
    <t>Laston Mwaza</t>
  </si>
  <si>
    <t>Elinati Jeremia</t>
  </si>
  <si>
    <t>Josephy Gelesomo</t>
  </si>
  <si>
    <t>Mercy Genesisi</t>
  </si>
  <si>
    <t>Etta Jenam</t>
  </si>
  <si>
    <t>Anney Perekamoyo</t>
  </si>
  <si>
    <t>Josephy Banda</t>
  </si>
  <si>
    <t>Biliati Dzoole</t>
  </si>
  <si>
    <t>Stella Beni</t>
  </si>
  <si>
    <t>Anney Direck</t>
  </si>
  <si>
    <t>20499936</t>
  </si>
  <si>
    <t>Rabecca Elemesi</t>
  </si>
  <si>
    <t>Msadana Maxwell</t>
  </si>
  <si>
    <t>Elizabeth Mositeni</t>
  </si>
  <si>
    <t>Agata Matiyo</t>
  </si>
  <si>
    <t>Stellah Tembo</t>
  </si>
  <si>
    <t>Malita Kanteni</t>
  </si>
  <si>
    <t>Maliya Kachidwe</t>
  </si>
  <si>
    <t>Noliya Chikondi</t>
  </si>
  <si>
    <t>Mtisunge Thauzeni</t>
  </si>
  <si>
    <t>Ana Mofati</t>
  </si>
  <si>
    <t>Manesi Steven</t>
  </si>
  <si>
    <t>Hilida Shadreck</t>
  </si>
  <si>
    <t>Ana Chabwera</t>
  </si>
  <si>
    <t>20499937</t>
  </si>
  <si>
    <t>Noliya Malekani</t>
  </si>
  <si>
    <t>Solomi McLoudi</t>
  </si>
  <si>
    <t>Loveness Lyteni</t>
  </si>
  <si>
    <t>Malita Lenard</t>
  </si>
  <si>
    <t>Chikalipo Nasoni</t>
  </si>
  <si>
    <t>Khemesi Baston</t>
  </si>
  <si>
    <t>Tadala Kang'azi</t>
  </si>
  <si>
    <t>Vaileti Flywel</t>
  </si>
  <si>
    <t>Loveness Filisoto</t>
  </si>
  <si>
    <t>20499938</t>
  </si>
  <si>
    <t>Kiliness Josamu</t>
  </si>
  <si>
    <t>Jackson Bysikolo</t>
  </si>
  <si>
    <t>Liuness Kachigwe</t>
  </si>
  <si>
    <t>Napilila Saulosi</t>
  </si>
  <si>
    <t>Natalia Charles</t>
  </si>
  <si>
    <t>Chikumbutso Saidi</t>
  </si>
  <si>
    <t>Calorine Josephy</t>
  </si>
  <si>
    <t>Jeke Kalilombe</t>
  </si>
  <si>
    <t>Damalekani Patuwe</t>
  </si>
  <si>
    <t>Kelita Sikelo</t>
  </si>
  <si>
    <t>20499939</t>
  </si>
  <si>
    <t>Elibe Daniel</t>
  </si>
  <si>
    <t>Evelyin Jolamu</t>
  </si>
  <si>
    <t>Sisiliya Chibale</t>
  </si>
  <si>
    <t>Crissy Molosi</t>
  </si>
  <si>
    <t>Lackson Kaluza</t>
  </si>
  <si>
    <t>20499940</t>
  </si>
  <si>
    <t>Eliasi Thom</t>
  </si>
  <si>
    <t>Linda Samson</t>
  </si>
  <si>
    <t>Liznet Mabvuto</t>
  </si>
  <si>
    <t>Mercy Chatulumika</t>
  </si>
  <si>
    <t>Rose Tito</t>
  </si>
  <si>
    <t>Fanesi Nawendu</t>
  </si>
  <si>
    <t>Selina Chilombo</t>
  </si>
  <si>
    <t>Chembekezo Alemeki</t>
  </si>
  <si>
    <t>20499944</t>
  </si>
  <si>
    <t>Noria Pasiano</t>
  </si>
  <si>
    <t>Efilida Matiyasi</t>
  </si>
  <si>
    <t>Manes Foya</t>
  </si>
  <si>
    <t>Estery Kimu</t>
  </si>
  <si>
    <t>Elizabeth Christopher</t>
  </si>
  <si>
    <t>Lucy Zigwetsa</t>
  </si>
  <si>
    <t>Soflet Binalisoni</t>
  </si>
  <si>
    <t>Stella Harry</t>
  </si>
  <si>
    <t>Zelita Zikiel</t>
  </si>
  <si>
    <t>Agness Richard</t>
  </si>
  <si>
    <t>20499945</t>
  </si>
  <si>
    <t>Benson Dzombe</t>
  </si>
  <si>
    <t>Dyna Mbongozi</t>
  </si>
  <si>
    <t>Abson Kamphonje</t>
  </si>
  <si>
    <t>Maria Madalitso</t>
  </si>
  <si>
    <t>Gides Damalekani</t>
  </si>
  <si>
    <t>20499946</t>
  </si>
  <si>
    <t>Simion Kadambo</t>
  </si>
  <si>
    <t>Levson Jason</t>
  </si>
  <si>
    <t>Correta Banda</t>
  </si>
  <si>
    <t>Aneli Kamwawa</t>
  </si>
  <si>
    <t>Marita Soko</t>
  </si>
  <si>
    <t>Lustiya Banda</t>
  </si>
  <si>
    <t>Latna Mphanda</t>
  </si>
  <si>
    <t>Anele Patson</t>
  </si>
  <si>
    <t>Eunice Fabiano</t>
  </si>
  <si>
    <t>Agness Alamu</t>
  </si>
  <si>
    <t>20499947</t>
  </si>
  <si>
    <t>Polina Kameta</t>
  </si>
  <si>
    <t>Fynes Kayanga</t>
  </si>
  <si>
    <t>Jimey Soko</t>
  </si>
  <si>
    <t>Getrude Njirayamanda</t>
  </si>
  <si>
    <t>Sautso Chimsa</t>
  </si>
  <si>
    <t>Enela Nyarenda</t>
  </si>
  <si>
    <t>Cathreen Ngwere</t>
  </si>
  <si>
    <t>20499948</t>
  </si>
  <si>
    <t>Agness Tsenga</t>
  </si>
  <si>
    <t>Magret Divala</t>
  </si>
  <si>
    <t>Mercy Mcnero</t>
  </si>
  <si>
    <t>Malita Kasawala</t>
  </si>
  <si>
    <t>20499941</t>
  </si>
  <si>
    <t>Deusi Banda</t>
  </si>
  <si>
    <t>Mwatitha Kededi</t>
  </si>
  <si>
    <t>Sted Banda</t>
  </si>
  <si>
    <t>Magadalena Tsogolani</t>
  </si>
  <si>
    <t>Paul Kankhani</t>
  </si>
  <si>
    <t>Goveya Chimwendo</t>
  </si>
  <si>
    <t>Maxwel Banda</t>
  </si>
  <si>
    <t>Lontya Hasten</t>
  </si>
  <si>
    <t>20499942</t>
  </si>
  <si>
    <t>Naliyeti Kachidede</t>
  </si>
  <si>
    <t>Sankhulani Chimalizeni</t>
  </si>
  <si>
    <t>Masulani Banda</t>
  </si>
  <si>
    <t>Lyness Silizani</t>
  </si>
  <si>
    <t>Hagayi Fyson</t>
  </si>
  <si>
    <t>Naliyawo Ganizani</t>
  </si>
  <si>
    <t>Vailet Patson</t>
  </si>
  <si>
    <t>Nasipedi Fyson</t>
  </si>
  <si>
    <t>Nabikelo Delelani</t>
  </si>
  <si>
    <t>Dandu Mangani</t>
  </si>
  <si>
    <t>20499943</t>
  </si>
  <si>
    <t>Rhod Hasten</t>
  </si>
  <si>
    <t>Kilines Mwale</t>
  </si>
  <si>
    <t>Mudelanji Biziyele</t>
  </si>
  <si>
    <t>Fatima Widson</t>
  </si>
  <si>
    <t>Willard Mathews</t>
  </si>
  <si>
    <t>Elita Mambwa</t>
  </si>
  <si>
    <t>Elesi Petulo</t>
  </si>
  <si>
    <t>Laita Malipenga</t>
  </si>
  <si>
    <t>Ediness Kamwaza</t>
  </si>
  <si>
    <t>Divala Potifala</t>
  </si>
  <si>
    <t>Binison Thambo</t>
  </si>
  <si>
    <t>Malekano Kalazi</t>
  </si>
  <si>
    <t>Eunice Chisidze</t>
  </si>
  <si>
    <t>20499949</t>
  </si>
  <si>
    <t>Halodi Maliko</t>
  </si>
  <si>
    <t>Maka Jaziel</t>
  </si>
  <si>
    <t>Josam Fungulani</t>
  </si>
  <si>
    <t>Mtisunge Daniel</t>
  </si>
  <si>
    <t>Mary Kazembe</t>
  </si>
  <si>
    <t>Violet Khama</t>
  </si>
  <si>
    <t>Manuel Evasi</t>
  </si>
  <si>
    <t>Lazalo Nkhama</t>
  </si>
  <si>
    <t>Levison Sankhani</t>
  </si>
  <si>
    <t>Balifon Saratiel</t>
  </si>
  <si>
    <t>20499950</t>
  </si>
  <si>
    <t>Harrod Baziwel</t>
  </si>
  <si>
    <t>Kambani Fundo</t>
  </si>
  <si>
    <t>Jaqualine Chikagwa</t>
  </si>
  <si>
    <t>Judith Josephy</t>
  </si>
  <si>
    <t>20499951</t>
  </si>
  <si>
    <t>Jiston Banda</t>
  </si>
  <si>
    <t>Roda Esro</t>
  </si>
  <si>
    <t>Lozimeri Zangaya</t>
  </si>
  <si>
    <t>20499952</t>
  </si>
  <si>
    <t>Aida Jasten</t>
  </si>
  <si>
    <t>Magret Chilasa</t>
  </si>
  <si>
    <t>Eliasi Sikandeka</t>
  </si>
  <si>
    <t>Chimwemwe Alick</t>
  </si>
  <si>
    <t>20499953</t>
  </si>
  <si>
    <t>Elizabeth Kavangono</t>
  </si>
  <si>
    <t>Mercy Baulen</t>
  </si>
  <si>
    <t>Estery Chataika</t>
  </si>
  <si>
    <t>Memory Chimbuli</t>
  </si>
  <si>
    <t>20499954</t>
  </si>
  <si>
    <t>Sabina Moses</t>
  </si>
  <si>
    <t>Emilida Kalemeni</t>
  </si>
  <si>
    <t>Mavuto Halisoni</t>
  </si>
  <si>
    <t>Feleso Chipepu</t>
  </si>
  <si>
    <t>Benison Phimbani</t>
  </si>
  <si>
    <t>Magret Magwanya</t>
  </si>
  <si>
    <t>20499955</t>
  </si>
  <si>
    <t>Dickson Jere</t>
  </si>
  <si>
    <t>Prisca Paul</t>
  </si>
  <si>
    <t>Phereni Kaponda</t>
  </si>
  <si>
    <t>20499956</t>
  </si>
  <si>
    <t>Anold Solomon</t>
  </si>
  <si>
    <t>Daniel Chakwawa</t>
  </si>
  <si>
    <t>Allena Sikotala</t>
  </si>
  <si>
    <t>Christina Stonard</t>
  </si>
  <si>
    <t>Felex Andrea</t>
  </si>
  <si>
    <t>Christina Andrea</t>
  </si>
  <si>
    <t>Elita Amos</t>
  </si>
  <si>
    <t>20499957</t>
  </si>
  <si>
    <t>Jordan T</t>
  </si>
  <si>
    <t>Patrick M</t>
  </si>
  <si>
    <t>Nasitalia Julius</t>
  </si>
  <si>
    <t>Loveness Jailos</t>
  </si>
  <si>
    <t>Mphatso Aniston</t>
  </si>
  <si>
    <t>Sulieta Cosmas</t>
  </si>
  <si>
    <t>Liviness Fanuel</t>
  </si>
  <si>
    <t>20499958</t>
  </si>
  <si>
    <t>Collings Jeremiah</t>
  </si>
  <si>
    <t>Julieta Nepiyala</t>
  </si>
  <si>
    <t>Portipher Maenje</t>
  </si>
  <si>
    <t>BenadetaChikunga</t>
  </si>
  <si>
    <t>Lefinati Phiri</t>
  </si>
  <si>
    <t>Dausi Manuel</t>
  </si>
  <si>
    <t>20499959</t>
  </si>
  <si>
    <t>Mavuto Lungu</t>
  </si>
  <si>
    <t>Emma Saidi</t>
  </si>
  <si>
    <t>Jenet Faniwelo</t>
  </si>
  <si>
    <t>George Kampanda</t>
  </si>
  <si>
    <t>20499960</t>
  </si>
  <si>
    <t>Fanny Tsoka</t>
  </si>
  <si>
    <t>Chimwemwe Lazalo</t>
  </si>
  <si>
    <t>Chikadza Chimombo</t>
  </si>
  <si>
    <t>Emelesi Kalonga</t>
  </si>
  <si>
    <t>Socitani Chimbereko</t>
  </si>
  <si>
    <t>Aida Chatega</t>
  </si>
  <si>
    <t>Roda Kajawa</t>
  </si>
  <si>
    <t>Tilifonia Charles</t>
  </si>
  <si>
    <t>20499961</t>
  </si>
  <si>
    <t>Faless Mapikita</t>
  </si>
  <si>
    <t>Pilirani Thaloss</t>
  </si>
  <si>
    <t>Shabi Maliseni</t>
  </si>
  <si>
    <t>Dolofe Charos</t>
  </si>
  <si>
    <t>Rabecca Zuzuni</t>
  </si>
  <si>
    <t>20499962</t>
  </si>
  <si>
    <t>Idesi Gwiranji</t>
  </si>
  <si>
    <t>Steria Chalinda</t>
  </si>
  <si>
    <t>Fulaide Maliko</t>
  </si>
  <si>
    <t>Sotikonda Mwanjeni</t>
  </si>
  <si>
    <t>20499963</t>
  </si>
  <si>
    <t>Faina Mtamula</t>
  </si>
  <si>
    <t>Kiness Kanyangala</t>
  </si>
  <si>
    <t>Mala Chimoka</t>
  </si>
  <si>
    <t>Etelesi Frank</t>
  </si>
  <si>
    <t>Matrida Phiri</t>
  </si>
  <si>
    <t>Yohane Bowa</t>
  </si>
  <si>
    <t>Khofiness Thambo</t>
  </si>
  <si>
    <t>Agness Mtalimanja</t>
  </si>
  <si>
    <t>Laphael Banda</t>
  </si>
  <si>
    <t>Goodson Blackson</t>
  </si>
  <si>
    <t>20499964</t>
  </si>
  <si>
    <t>Dyson Kukhola</t>
  </si>
  <si>
    <t>Estery John</t>
  </si>
  <si>
    <t>20499965</t>
  </si>
  <si>
    <t>Tabita Kambala</t>
  </si>
  <si>
    <t>Acting Ngoma</t>
  </si>
  <si>
    <t>20499966</t>
  </si>
  <si>
    <t>Innocent Phiri</t>
  </si>
  <si>
    <t>Cathreen Magalasi</t>
  </si>
  <si>
    <t>Jeaness Kafera</t>
  </si>
  <si>
    <t>Patricia Keneld</t>
  </si>
  <si>
    <t>Mercy Mbeza</t>
  </si>
  <si>
    <t>20499967</t>
  </si>
  <si>
    <t>Faydess Chilamba</t>
  </si>
  <si>
    <t>Letisha Kazengo</t>
  </si>
  <si>
    <t>20499968</t>
  </si>
  <si>
    <t>Calloreen Katengeza</t>
  </si>
  <si>
    <t>20499969</t>
  </si>
  <si>
    <t>Doreen Kachitsa</t>
  </si>
  <si>
    <t>Linly Chite</t>
  </si>
  <si>
    <t>Mcdonard Phiri</t>
  </si>
  <si>
    <t>Lefinati Amon</t>
  </si>
  <si>
    <t>Joyce B. Nkhoma</t>
  </si>
  <si>
    <t>20499970</t>
  </si>
  <si>
    <t>Yamikani Mose</t>
  </si>
  <si>
    <t>Roice Machira</t>
  </si>
  <si>
    <t>Pilirani Julio</t>
  </si>
  <si>
    <t>Selina Daniel</t>
  </si>
  <si>
    <t>Khilise Banda</t>
  </si>
  <si>
    <t>20499971</t>
  </si>
  <si>
    <t>Antony Mtengo</t>
  </si>
  <si>
    <t>Paul Miliward</t>
  </si>
  <si>
    <t>Rosaria William</t>
  </si>
  <si>
    <t>Tchamakwa Samuel</t>
  </si>
  <si>
    <t>Zione Chimwemwe</t>
  </si>
  <si>
    <t>Ayilesi Chimbeta</t>
  </si>
  <si>
    <t>Emelesiya Harrex</t>
  </si>
  <si>
    <t>20499972</t>
  </si>
  <si>
    <t>Mather Dyetsani</t>
  </si>
  <si>
    <t>Chrisy Zulu</t>
  </si>
  <si>
    <t>Judith Chakhaza</t>
  </si>
  <si>
    <t>Cliness Makina</t>
  </si>
  <si>
    <t>Chikondi Banda</t>
  </si>
  <si>
    <t>Aidah Chigwe</t>
  </si>
  <si>
    <t>20499973</t>
  </si>
  <si>
    <t>Paliena Mumba</t>
  </si>
  <si>
    <t>Elita Chagalamuka</t>
  </si>
  <si>
    <t>20499974</t>
  </si>
  <si>
    <t>Maligelita Peter</t>
  </si>
  <si>
    <t>Josephy Denes</t>
  </si>
  <si>
    <t>Jabesi Mlambuzi</t>
  </si>
  <si>
    <t>Khristina Jamison</t>
  </si>
  <si>
    <t>Colleta Magombo</t>
  </si>
  <si>
    <t>Ketilina Bulino</t>
  </si>
  <si>
    <t>Checks Thumba</t>
  </si>
  <si>
    <t>Rodrick Mbango</t>
  </si>
  <si>
    <t>Kayitoni Folesani</t>
  </si>
  <si>
    <t>Catherine Banda</t>
  </si>
  <si>
    <t>20499975</t>
  </si>
  <si>
    <t>Pilirani Seveliano</t>
  </si>
  <si>
    <t>Aneli Silia</t>
  </si>
  <si>
    <t>Agness Gosheni</t>
  </si>
  <si>
    <t>Erah Thawuzeni</t>
  </si>
  <si>
    <t>20499976</t>
  </si>
  <si>
    <t>Tawonamo Hadwel</t>
  </si>
  <si>
    <t>Benson Kwachera</t>
  </si>
  <si>
    <t>20499978</t>
  </si>
  <si>
    <t>Pilirani Chigole</t>
  </si>
  <si>
    <t>Chricy Chikampha</t>
  </si>
  <si>
    <t>Jacob Lezamu</t>
  </si>
  <si>
    <t>Ethel Dagalasi</t>
  </si>
  <si>
    <t>Kumtuma Nkhoma</t>
  </si>
  <si>
    <t>George Kadiwa</t>
  </si>
  <si>
    <t>Laison Kayenda</t>
  </si>
  <si>
    <t>Teleza Medson</t>
  </si>
  <si>
    <t>Livines Pasamba</t>
  </si>
  <si>
    <t>Alefa Mwale</t>
  </si>
  <si>
    <t>20499979</t>
  </si>
  <si>
    <t>Emma Jabes</t>
  </si>
  <si>
    <t>Eunice Labson</t>
  </si>
  <si>
    <t>Alinet Makungwe</t>
  </si>
  <si>
    <t>Alesi Chaponda</t>
  </si>
  <si>
    <t>Mary Kachisa</t>
  </si>
  <si>
    <t>Roriat Nampinga</t>
  </si>
  <si>
    <t>Juice Siveli</t>
  </si>
  <si>
    <t>Mary Paulino</t>
  </si>
  <si>
    <t>Felesiya Chinsewo</t>
  </si>
  <si>
    <t>Rose Yosofati</t>
  </si>
  <si>
    <t>20499980</t>
  </si>
  <si>
    <t>James Josephy</t>
  </si>
  <si>
    <t>Tadeyo Matiyasi</t>
  </si>
  <si>
    <t>Farless Jonnars</t>
  </si>
  <si>
    <t>Elizabeth Kalilani</t>
  </si>
  <si>
    <t>Jofati Chigwe</t>
  </si>
  <si>
    <t>Besela Banda</t>
  </si>
  <si>
    <t>20499981</t>
  </si>
  <si>
    <t>Eveless Inock</t>
  </si>
  <si>
    <t>Zelifa Kamta</t>
  </si>
  <si>
    <t>Malk Chipukunya</t>
  </si>
  <si>
    <t>Lones Geleson</t>
  </si>
  <si>
    <t>Daniel Banda</t>
  </si>
  <si>
    <t>Lozalia Banda</t>
  </si>
  <si>
    <t>Ivey Jabesi</t>
  </si>
  <si>
    <t>Petro Rabson</t>
  </si>
  <si>
    <t>Patrick Sitolo</t>
  </si>
  <si>
    <t>Genelet Sandifolo</t>
  </si>
  <si>
    <t>20499982</t>
  </si>
  <si>
    <t>Jaccob Chambakata</t>
  </si>
  <si>
    <t>Rodgers Somanje</t>
  </si>
  <si>
    <t>Eneless Nicorus</t>
  </si>
  <si>
    <t>Likisina Laysani</t>
  </si>
  <si>
    <t>Funny Evas</t>
  </si>
  <si>
    <t>Loveness Lenard</t>
  </si>
  <si>
    <t>Jenifa Kaomba</t>
  </si>
  <si>
    <t>Joice Tichoka</t>
  </si>
  <si>
    <t>Sifiya Gidion</t>
  </si>
  <si>
    <t>Nasipotsi Pingeni</t>
  </si>
  <si>
    <t>20499983</t>
  </si>
  <si>
    <t>Crifod Banda</t>
  </si>
  <si>
    <t>Mery Jumbe</t>
  </si>
  <si>
    <t>Maligelita Denmark</t>
  </si>
  <si>
    <t>Rodreck Phiri</t>
  </si>
  <si>
    <t>Eletina Kaluzi</t>
  </si>
  <si>
    <t>Christina Kaluzi</t>
  </si>
  <si>
    <t>Sophret Mkonkha</t>
  </si>
  <si>
    <t>Malia Yohane</t>
  </si>
  <si>
    <t>Sikero Kaluzi</t>
  </si>
  <si>
    <t>Merie Anord</t>
  </si>
  <si>
    <t>20499984</t>
  </si>
  <si>
    <t>Malekano Batison</t>
  </si>
  <si>
    <t>Thokozani Frank</t>
  </si>
  <si>
    <t>Lester Yona</t>
  </si>
  <si>
    <t>Aness Kachikonga</t>
  </si>
  <si>
    <t>Mkoma Kondwerani</t>
  </si>
  <si>
    <t>Machisawo Lyton</t>
  </si>
  <si>
    <t>Mathews Paul</t>
  </si>
  <si>
    <t>Mery Nyasalande</t>
  </si>
  <si>
    <t>Alefa Limbikani</t>
  </si>
  <si>
    <t>Tchality Cosam</t>
  </si>
  <si>
    <t>20499985</t>
  </si>
  <si>
    <t>Monica Kabowa</t>
  </si>
  <si>
    <t>Jeliyamu Chisidze</t>
  </si>
  <si>
    <t>Livines Mafiuzi</t>
  </si>
  <si>
    <t>Fuleza Banda</t>
  </si>
  <si>
    <t>Selina Zikoma</t>
  </si>
  <si>
    <t>Biliyati Kamwamba</t>
  </si>
  <si>
    <t>Kafeleni Hamuledi</t>
  </si>
  <si>
    <t>Kondwani Chikuse</t>
  </si>
  <si>
    <t>Julieta Josiya</t>
  </si>
  <si>
    <t>Leonard Dayimoni</t>
  </si>
  <si>
    <t>20499986</t>
  </si>
  <si>
    <t>Lyforce Kamwaza</t>
  </si>
  <si>
    <t>Moses Phiri</t>
  </si>
  <si>
    <t>Chipiliro Kosimasi</t>
  </si>
  <si>
    <t>Jezilina Daniel</t>
  </si>
  <si>
    <t>Christina Mika</t>
  </si>
  <si>
    <t>Daniel Chikuse</t>
  </si>
  <si>
    <t>Chrisy Saiti</t>
  </si>
  <si>
    <t>Meja Katete</t>
  </si>
  <si>
    <t>Elube Chipikunya</t>
  </si>
  <si>
    <t>Victor Mwale</t>
  </si>
  <si>
    <t>20499987</t>
  </si>
  <si>
    <t>Diffat Kaodzera</t>
  </si>
  <si>
    <t>Elube Kamwana</t>
  </si>
  <si>
    <t>Rachel Banda</t>
  </si>
  <si>
    <t>Dinilosi Nkhoma</t>
  </si>
  <si>
    <t>Elibati</t>
  </si>
  <si>
    <t>20499988</t>
  </si>
  <si>
    <t>Chikumbutso Frank</t>
  </si>
  <si>
    <t>Velonica James</t>
  </si>
  <si>
    <t>Masautso Msinkhu</t>
  </si>
  <si>
    <t>Harison Toyamu</t>
  </si>
  <si>
    <t>Lucy Nichorus</t>
  </si>
  <si>
    <t>Pilirani Milanzi</t>
  </si>
  <si>
    <t>20499989</t>
  </si>
  <si>
    <t>Holiness Chikoti</t>
  </si>
  <si>
    <t>Agness Kadewere</t>
  </si>
  <si>
    <t>Fanuel Moffat</t>
  </si>
  <si>
    <t>20499990</t>
  </si>
  <si>
    <t>Agatha Chipokosa</t>
  </si>
  <si>
    <t>Elemia Mtamula</t>
  </si>
  <si>
    <t>Mphambano Lungu</t>
  </si>
  <si>
    <t>Eliza Kadiwa</t>
  </si>
  <si>
    <t>Victoria Chang'ambila</t>
  </si>
  <si>
    <t>Florida Kajiwa</t>
  </si>
  <si>
    <t>20499991</t>
  </si>
  <si>
    <t>Lebias Kanyenda</t>
  </si>
  <si>
    <t>Ida Kachingwe</t>
  </si>
  <si>
    <t>Aides Saulosi</t>
  </si>
  <si>
    <t>Selina Chidzuma</t>
  </si>
  <si>
    <t>Lucia Obile</t>
  </si>
  <si>
    <t>Ludoviko Divelias</t>
  </si>
  <si>
    <t>20499992</t>
  </si>
  <si>
    <t>Maligelita Fulakiso</t>
  </si>
  <si>
    <t>Julita Kwatiwani</t>
  </si>
  <si>
    <t>Veletina Frank</t>
  </si>
  <si>
    <t>Agness Cosmas</t>
  </si>
  <si>
    <t>Matrida Wiziman</t>
  </si>
  <si>
    <t>Alineti Faison</t>
  </si>
  <si>
    <t>Monica Banda</t>
  </si>
  <si>
    <t>Teleza Piyo</t>
  </si>
  <si>
    <t>Pelikeya Kaudzu</t>
  </si>
  <si>
    <t>Onoliya Gabidiyele</t>
  </si>
  <si>
    <t>20499993</t>
  </si>
  <si>
    <t>Teleza Madziada</t>
  </si>
  <si>
    <t>Mailesi Phiri</t>
  </si>
  <si>
    <t>Alick Banda</t>
  </si>
  <si>
    <t>Fane Mlongoti</t>
  </si>
  <si>
    <t>Selina Christopher</t>
  </si>
  <si>
    <t>Ausesio Tembo</t>
  </si>
  <si>
    <t>Hendilina Chakwanira</t>
  </si>
  <si>
    <t>Unike Lazalo</t>
  </si>
  <si>
    <t>Hilida Blackson</t>
  </si>
  <si>
    <t>Sekelani Shuga</t>
  </si>
  <si>
    <t>20499994</t>
  </si>
  <si>
    <t>Jenet Esawo</t>
  </si>
  <si>
    <t>Siliviya Mbanda</t>
  </si>
  <si>
    <t>Tamala Gibison</t>
  </si>
  <si>
    <t>Glades Chikhwawa</t>
  </si>
  <si>
    <t>Velonica David</t>
  </si>
  <si>
    <t>Ednas Jeke</t>
  </si>
  <si>
    <t>Zezen Kaputa</t>
  </si>
  <si>
    <t>Velentina Jamison</t>
  </si>
  <si>
    <t>Akiness Ndiche</t>
  </si>
  <si>
    <t>Enifa Tifele</t>
  </si>
  <si>
    <t>20499995</t>
  </si>
  <si>
    <t>Esimy Rajani</t>
  </si>
  <si>
    <t>Kiliness Kalingasa</t>
  </si>
  <si>
    <t>Loda Amoni</t>
  </si>
  <si>
    <t>Elizabeth Manjomeka</t>
  </si>
  <si>
    <t>Florence George</t>
  </si>
  <si>
    <t>Kiliness Pilirani</t>
  </si>
  <si>
    <t>Amoni Kainga</t>
  </si>
  <si>
    <t>Rajani Shuga</t>
  </si>
  <si>
    <t>Ezikiyele Kamunga</t>
  </si>
  <si>
    <t>20499996</t>
  </si>
  <si>
    <t>Khoviwa Maliseni</t>
  </si>
  <si>
    <t>Sinkanako Kabwira</t>
  </si>
  <si>
    <t>Mathews Msaiwale</t>
  </si>
  <si>
    <t>Ethel Chimangeni</t>
  </si>
  <si>
    <t>Charles Chikwunje</t>
  </si>
  <si>
    <t>Enodja Samu</t>
  </si>
  <si>
    <t>Lackness Patilani</t>
  </si>
  <si>
    <t>Alineti Kamtengo</t>
  </si>
  <si>
    <t>Ester Kalimanda</t>
  </si>
  <si>
    <t>Namisozi Josamu</t>
  </si>
  <si>
    <t>20499997</t>
  </si>
  <si>
    <t>Jese Msosa</t>
  </si>
  <si>
    <t>Asedi Sikweya</t>
  </si>
  <si>
    <t>Linesi Mafuta</t>
  </si>
  <si>
    <t>Samuel Mbewe</t>
  </si>
  <si>
    <t>Aliki Msosa</t>
  </si>
  <si>
    <t>Jamison Khungwa</t>
  </si>
  <si>
    <t>Agness Robert</t>
  </si>
  <si>
    <t>Alineti Khongo</t>
  </si>
  <si>
    <t>Edina Maiki</t>
  </si>
  <si>
    <t>Biason Kashon</t>
  </si>
  <si>
    <t>20499998</t>
  </si>
  <si>
    <t>Steveria Binison</t>
  </si>
  <si>
    <t>Fotina Bayton</t>
  </si>
  <si>
    <t>Lines Cantion</t>
  </si>
  <si>
    <t>Fusirani Kachigumba</t>
  </si>
  <si>
    <t>Enocent Mark</t>
  </si>
  <si>
    <t>Elizabeth Mavuto</t>
  </si>
  <si>
    <t>Edina Zikutherani</t>
  </si>
  <si>
    <t>20499999</t>
  </si>
  <si>
    <t>Nayota Zowelo</t>
  </si>
  <si>
    <t>Bitiwelo Mphaza</t>
  </si>
  <si>
    <t>Bitimeka Joseph</t>
  </si>
  <si>
    <t>Malita Perekani</t>
  </si>
  <si>
    <t>Lezina Makina</t>
  </si>
  <si>
    <t>Nelesi</t>
  </si>
  <si>
    <t>Bacileni Dickson</t>
  </si>
  <si>
    <t>Maliya Phiri</t>
  </si>
  <si>
    <t>Chikuone Jere</t>
  </si>
  <si>
    <t>Stela Banda</t>
  </si>
  <si>
    <t>20500000</t>
  </si>
  <si>
    <t>Helison Makwacha</t>
  </si>
  <si>
    <t>Likisina Piyasoni</t>
  </si>
  <si>
    <t>Lingson Chibwe</t>
  </si>
  <si>
    <t>Filida Ganizani</t>
  </si>
  <si>
    <t>Likisina Thokozani</t>
  </si>
  <si>
    <t>Malita Vinthenga</t>
  </si>
  <si>
    <t>Ezala Davide</t>
  </si>
  <si>
    <t>Ezeliya Devisoni</t>
  </si>
  <si>
    <t>Yamikani Fatiel</t>
  </si>
  <si>
    <t>20500001</t>
  </si>
  <si>
    <t>Efete Chalera</t>
  </si>
  <si>
    <t>Ane Perekamoyo</t>
  </si>
  <si>
    <t>Elinati Labani</t>
  </si>
  <si>
    <t>Maria Fred</t>
  </si>
  <si>
    <t>Josephy Geresom</t>
  </si>
  <si>
    <t>Simoko Dayiton</t>
  </si>
  <si>
    <t>Eta Mphumulo</t>
  </si>
  <si>
    <t>Stera Dalion</t>
  </si>
  <si>
    <t>20500002</t>
  </si>
  <si>
    <t>Christina Levi</t>
  </si>
  <si>
    <t>Siniiwala Laphael</t>
  </si>
  <si>
    <t>Mtolongo Florence</t>
  </si>
  <si>
    <t>Eliza Kachiwaya</t>
  </si>
  <si>
    <t>Tiwonge Chihana</t>
  </si>
  <si>
    <t>Anny M'balaka</t>
  </si>
  <si>
    <t>Velonika Halisi</t>
  </si>
  <si>
    <t>Liness Kavala</t>
  </si>
  <si>
    <t>Rose Chihana</t>
  </si>
  <si>
    <t>20500003</t>
  </si>
  <si>
    <t>Ethel Tsamba</t>
  </si>
  <si>
    <t>Eliza Mpango</t>
  </si>
  <si>
    <t>Mphatso Kachigamba</t>
  </si>
  <si>
    <t>Mike Nepiala</t>
  </si>
  <si>
    <t>Monicca Chipokosa</t>
  </si>
  <si>
    <t>Manuel Mangani</t>
  </si>
  <si>
    <t>Agness Akimu</t>
  </si>
  <si>
    <t>Anthony Nzeru</t>
  </si>
  <si>
    <t>Liness Thunde</t>
  </si>
  <si>
    <t>Shadreck Andeni</t>
  </si>
  <si>
    <t>20500004</t>
  </si>
  <si>
    <t>Chipiliro Jusa</t>
  </si>
  <si>
    <t>Likinesi Machili</t>
  </si>
  <si>
    <t>Angella Chipongwe</t>
  </si>
  <si>
    <t>Eneless Chulu</t>
  </si>
  <si>
    <t>Mercy Kasila</t>
  </si>
  <si>
    <t>Ruth Chadza</t>
  </si>
  <si>
    <t>Racheal Samson</t>
  </si>
  <si>
    <t>Loita Chiwaya</t>
  </si>
  <si>
    <t>Felesta Maduka</t>
  </si>
  <si>
    <t>Rose Mbuyu</t>
  </si>
  <si>
    <t>20500005</t>
  </si>
  <si>
    <t>Mercy Mchenga</t>
  </si>
  <si>
    <t>Rajabu Chigumula</t>
  </si>
  <si>
    <t>20500006</t>
  </si>
  <si>
    <t>Rosemary Richaman</t>
  </si>
  <si>
    <t>Christina Mfukiza</t>
  </si>
  <si>
    <t>Austine Makanani</t>
  </si>
  <si>
    <t>Beard Jere</t>
  </si>
  <si>
    <t>Judith Zebuloni</t>
  </si>
  <si>
    <t>Jenifer Banda</t>
  </si>
  <si>
    <t>Victoria Kausiwa</t>
  </si>
  <si>
    <t>20500007</t>
  </si>
  <si>
    <t>Dailes Wilimoti</t>
  </si>
  <si>
    <t>Fainess Watson</t>
  </si>
  <si>
    <t>Mavuto Maotcha</t>
  </si>
  <si>
    <t>Beauty Chikokombe</t>
  </si>
  <si>
    <t>Oneletu Mizeki</t>
  </si>
  <si>
    <t>Blackson John</t>
  </si>
  <si>
    <t>Beatrice Mofati</t>
  </si>
  <si>
    <t>Willy Wilson</t>
  </si>
  <si>
    <t>Zakaliya Zamangwe</t>
  </si>
  <si>
    <t>Ikani Zazing'ono</t>
  </si>
  <si>
    <t>20500008</t>
  </si>
  <si>
    <t>Ruth Makina</t>
  </si>
  <si>
    <t>Enock Chakalamba</t>
  </si>
  <si>
    <t>Elizabeth Chilando</t>
  </si>
  <si>
    <t>Falaness Mpando</t>
  </si>
  <si>
    <t>Magret Kashati</t>
  </si>
  <si>
    <t>Josophine Jambo</t>
  </si>
  <si>
    <t>John Nthala</t>
  </si>
  <si>
    <t>Chikaiko Kamanga</t>
  </si>
  <si>
    <t>Yona Timothy</t>
  </si>
  <si>
    <t>20500009</t>
  </si>
  <si>
    <t>Lonjezo Frank</t>
  </si>
  <si>
    <t>Steven Bosiwelo</t>
  </si>
  <si>
    <t>Vaileti Samson</t>
  </si>
  <si>
    <t>Ishmael Adam</t>
  </si>
  <si>
    <t>20500010</t>
  </si>
  <si>
    <t>Malijeni Chapota</t>
  </si>
  <si>
    <t>Rachel Kaliyopa</t>
  </si>
  <si>
    <t>Agness Chazuka</t>
  </si>
  <si>
    <t>Brendah Chimphepo</t>
  </si>
  <si>
    <t>Maness Kaunde</t>
  </si>
  <si>
    <t>Chikalipo Mkoma</t>
  </si>
  <si>
    <t>Bright Mlenga</t>
  </si>
  <si>
    <t>Anifa Chikwane</t>
  </si>
  <si>
    <t>Martha Katchotcho</t>
  </si>
  <si>
    <t>Laurent Knife</t>
  </si>
  <si>
    <t>20500011</t>
  </si>
  <si>
    <t>William Sandesi</t>
  </si>
  <si>
    <t>Mary Jekemu</t>
  </si>
  <si>
    <t>Chikondi Masula</t>
  </si>
  <si>
    <t>Alifosina Banda</t>
  </si>
  <si>
    <t>Kitiness Khafinolo</t>
  </si>
  <si>
    <t>Lemani Chidumaye</t>
  </si>
  <si>
    <t>Anne Yotamu</t>
  </si>
  <si>
    <t>Maliseni Nthala</t>
  </si>
  <si>
    <t>Richman Ngunde</t>
  </si>
  <si>
    <t>Ireen Malanda</t>
  </si>
  <si>
    <t>20500012</t>
  </si>
  <si>
    <t>Lucy Mandevu</t>
  </si>
  <si>
    <t>Maltilda Joseph</t>
  </si>
  <si>
    <t>Adiel Tambalala</t>
  </si>
  <si>
    <t>Isaac Charles</t>
  </si>
  <si>
    <t>Lyness Kumzinda</t>
  </si>
  <si>
    <t>Zelina Tomiyasi</t>
  </si>
  <si>
    <t>Loness Ndeule</t>
  </si>
  <si>
    <t>Jackson Maganga</t>
  </si>
  <si>
    <t>Jesina Kashoni</t>
  </si>
  <si>
    <t>Stambuli Bwanali</t>
  </si>
  <si>
    <t>20500013</t>
  </si>
  <si>
    <t>Elizabeth Fesani</t>
  </si>
  <si>
    <t>Misozi Mapulanga</t>
  </si>
  <si>
    <t>Montford Gama</t>
  </si>
  <si>
    <t>Florida Samalani</t>
  </si>
  <si>
    <t>Kanthumkako Mgada</t>
  </si>
  <si>
    <t>Dyna Timothy</t>
  </si>
  <si>
    <t>Filison Makono</t>
  </si>
  <si>
    <t>Abiya Kachola</t>
  </si>
  <si>
    <t>Masauka Ganifala</t>
  </si>
  <si>
    <t>Yohane Liston</t>
  </si>
  <si>
    <t>20500014</t>
  </si>
  <si>
    <t>Zelina Lumbe</t>
  </si>
  <si>
    <t>Benosi Mbota</t>
  </si>
  <si>
    <t>Patrick Mpinganjira</t>
  </si>
  <si>
    <t>Flora Chombe</t>
  </si>
  <si>
    <t>Dolophy Dyson</t>
  </si>
  <si>
    <t>Ethel Mkanda</t>
  </si>
  <si>
    <t>Manesi Baneti</t>
  </si>
  <si>
    <t>Ketilina Faidoni</t>
  </si>
  <si>
    <t>Mayeso Samson</t>
  </si>
  <si>
    <t>Daniel Mtongola</t>
  </si>
  <si>
    <t>20500015</t>
  </si>
  <si>
    <t>Harold Nelson</t>
  </si>
  <si>
    <t>Yohane Kawaye</t>
  </si>
  <si>
    <t>Harry Khuthe</t>
  </si>
  <si>
    <t>Kalolini Penyani</t>
  </si>
  <si>
    <t>Luwani Jemitala</t>
  </si>
  <si>
    <t>Lemani Mcdonard</t>
  </si>
  <si>
    <t>Leniya England</t>
  </si>
  <si>
    <t>Jenipher Benson</t>
  </si>
  <si>
    <t>Magret Chinthochi</t>
  </si>
  <si>
    <t>Mawo Kawaye</t>
  </si>
  <si>
    <t>20500016</t>
  </si>
  <si>
    <t>Rodney Madura</t>
  </si>
  <si>
    <t>Mary Davison</t>
  </si>
  <si>
    <t>Kinwel Gidion</t>
  </si>
  <si>
    <t>Mandala Deverias</t>
  </si>
  <si>
    <t>Chenjelani Mbiri</t>
  </si>
  <si>
    <t>20500017</t>
  </si>
  <si>
    <t>Kilinesi Chazia</t>
  </si>
  <si>
    <t>Liviness Banda</t>
  </si>
  <si>
    <t>Ana Tsilizani</t>
  </si>
  <si>
    <t>Yamikani Potifala</t>
  </si>
  <si>
    <t>Nataliya Chikadewa</t>
  </si>
  <si>
    <t>Jenifa Wakisoni</t>
  </si>
  <si>
    <t>Ana Phiri</t>
  </si>
  <si>
    <t>20500018</t>
  </si>
  <si>
    <t>Lonely Kalichelo</t>
  </si>
  <si>
    <t>Esaya Chinaima</t>
  </si>
  <si>
    <t>Lainess Sikanadze</t>
  </si>
  <si>
    <t>Linesi Yosofati</t>
  </si>
  <si>
    <t>Noel Diwa</t>
  </si>
  <si>
    <t>Mese Shawa</t>
  </si>
  <si>
    <t>Grace Belenawo</t>
  </si>
  <si>
    <t>Tchalite Tobiasi</t>
  </si>
  <si>
    <t>Disinati Mphadwe</t>
  </si>
  <si>
    <t>Gedion Chisi</t>
  </si>
  <si>
    <t>20500019</t>
  </si>
  <si>
    <t>Doreen Mihawa</t>
  </si>
  <si>
    <t>Mary Mathew</t>
  </si>
  <si>
    <t>20500020</t>
  </si>
  <si>
    <t>A. Nandolo</t>
  </si>
  <si>
    <t>Chadewa</t>
  </si>
  <si>
    <t>E. Zimalirana</t>
  </si>
  <si>
    <t>M. Chilota</t>
  </si>
  <si>
    <t>Nyireda</t>
  </si>
  <si>
    <t>20500021</t>
  </si>
  <si>
    <t>Grace Swedi</t>
  </si>
  <si>
    <t>Thomas Shumba</t>
  </si>
  <si>
    <t>Jenifa Jeradi</t>
  </si>
  <si>
    <t>Rodwel Chikane</t>
  </si>
  <si>
    <t>Violet Banda</t>
  </si>
  <si>
    <t>Lojesi Golbert</t>
  </si>
  <si>
    <t>20500022</t>
  </si>
  <si>
    <t>Rosemary Mazoni</t>
  </si>
  <si>
    <t>Jasoni Chidzeka</t>
  </si>
  <si>
    <t>Joyce Mabvuto</t>
  </si>
  <si>
    <t>Lester Esake</t>
  </si>
  <si>
    <t>Enock Mengwe</t>
  </si>
  <si>
    <t>Filipina Wilium</t>
  </si>
  <si>
    <t>20500023</t>
  </si>
  <si>
    <t>Matrida Yamikani</t>
  </si>
  <si>
    <t>Jabesi Benson</t>
  </si>
  <si>
    <t>Ester Ziffa</t>
  </si>
  <si>
    <t>Ester Chunga</t>
  </si>
  <si>
    <t>Enita Deviala</t>
  </si>
  <si>
    <t>Cathereen Devi</t>
  </si>
  <si>
    <t>Gwetsani Difati</t>
  </si>
  <si>
    <t>Lustia Ganizani</t>
  </si>
  <si>
    <t>Brenda Haward</t>
  </si>
  <si>
    <t>Mary Latiele</t>
  </si>
  <si>
    <t>20500024</t>
  </si>
  <si>
    <t>Linesi</t>
  </si>
  <si>
    <t>Magadalena</t>
  </si>
  <si>
    <t>Chimbowa</t>
  </si>
  <si>
    <t>Mercy Yakobe</t>
  </si>
  <si>
    <t>Jemtia Changwe</t>
  </si>
  <si>
    <t>Solomi Spring</t>
  </si>
  <si>
    <t>20500025</t>
  </si>
  <si>
    <t>Abeaham Philimoni</t>
  </si>
  <si>
    <t>Ellen Chikalipo</t>
  </si>
  <si>
    <t>Vaileti Chazia</t>
  </si>
  <si>
    <t>Dorophy Samison</t>
  </si>
  <si>
    <t>Tifeleziti Nkhwisale</t>
  </si>
  <si>
    <t>Sositeni Lowani</t>
  </si>
  <si>
    <t>20500026</t>
  </si>
  <si>
    <t>Aliness Kanise</t>
  </si>
  <si>
    <t>Emily Mazoni</t>
  </si>
  <si>
    <t>John Khwaule</t>
  </si>
  <si>
    <t>Aida Yohane</t>
  </si>
  <si>
    <t>Rhoda Elia</t>
  </si>
  <si>
    <t>Vailet Gift</t>
  </si>
  <si>
    <t>Janeti Willium</t>
  </si>
  <si>
    <t>Natalia Kumbutsani</t>
  </si>
  <si>
    <t>20500027</t>
  </si>
  <si>
    <t>Emily Chimano</t>
  </si>
  <si>
    <t>Enelesi Khalidwe</t>
  </si>
  <si>
    <t>Thokozani Jimu</t>
  </si>
  <si>
    <t>Cicilia Chigonthi</t>
  </si>
  <si>
    <t>Zakaliya Mazoni</t>
  </si>
  <si>
    <t>Kenedy Zuze</t>
  </si>
  <si>
    <t>20500028</t>
  </si>
  <si>
    <t>christina Chimbaka</t>
  </si>
  <si>
    <t>Victoria Banda</t>
  </si>
  <si>
    <t>Elizabeth Mbatata</t>
  </si>
  <si>
    <t>Mercy Franjson</t>
  </si>
  <si>
    <t>William Phiri</t>
  </si>
  <si>
    <t>Mathews Nkhoma</t>
  </si>
  <si>
    <t>Lolina Binalisoni</t>
  </si>
  <si>
    <t>20500029</t>
  </si>
  <si>
    <t>Felesita Banda</t>
  </si>
  <si>
    <t>Bornwell Sauti</t>
  </si>
  <si>
    <t>Nakilini Chifomboti</t>
  </si>
  <si>
    <t>Staniel Kaliati</t>
  </si>
  <si>
    <t>Abiyagelo Kasawala</t>
  </si>
  <si>
    <t>Edward Phinifolo</t>
  </si>
  <si>
    <t>Elizabeth Sakala</t>
  </si>
  <si>
    <t>Chilungamo Akimu</t>
  </si>
  <si>
    <t>Malia Aludi</t>
  </si>
  <si>
    <t>20500030</t>
  </si>
  <si>
    <t>Richmond Chadza</t>
  </si>
  <si>
    <t>Sfereti Devison</t>
  </si>
  <si>
    <t>Aness Chikasauka</t>
  </si>
  <si>
    <t>Yohane Mkusa</t>
  </si>
  <si>
    <t>Mary Nkhoma</t>
  </si>
  <si>
    <t>Nasitazia Pentani</t>
  </si>
  <si>
    <t>Thailosi Longwe</t>
  </si>
  <si>
    <t>Loveness Yohane</t>
  </si>
  <si>
    <t>Jeladi Msaka</t>
  </si>
  <si>
    <t>20500031</t>
  </si>
  <si>
    <t>Halison Lingison</t>
  </si>
  <si>
    <t>Notwel Kadewele</t>
  </si>
  <si>
    <t>Ekilina Kamesa</t>
  </si>
  <si>
    <t>Ndaona Kachule</t>
  </si>
  <si>
    <t>Patricia Kamsikili</t>
  </si>
  <si>
    <t>Emily Wiladi</t>
  </si>
  <si>
    <t>Rhodric</t>
  </si>
  <si>
    <t>Yunisi Victor</t>
  </si>
  <si>
    <t>Loveness John</t>
  </si>
  <si>
    <t>John Laytoni</t>
  </si>
  <si>
    <t>20500032</t>
  </si>
  <si>
    <t>Belifa Chagala</t>
  </si>
  <si>
    <t>Martha Luwisi</t>
  </si>
  <si>
    <t>Levinati Yoswa</t>
  </si>
  <si>
    <t>Monika Seketsani</t>
  </si>
  <si>
    <t>Roze Makilino</t>
  </si>
  <si>
    <t>Eliza Damiyano</t>
  </si>
  <si>
    <t>Getrude Chikhungu</t>
  </si>
  <si>
    <t>Agness Floriano</t>
  </si>
  <si>
    <t>Zaliyana Henery</t>
  </si>
  <si>
    <t>20500033</t>
  </si>
  <si>
    <t>Manise Staford</t>
  </si>
  <si>
    <t>Angella Magwelo</t>
  </si>
  <si>
    <t>Lazaro Mmphanda</t>
  </si>
  <si>
    <t>Kazimkamban Dakashoni</t>
  </si>
  <si>
    <t>Lomtina Fanuel</t>
  </si>
  <si>
    <t>Mac Donald Mmphanda</t>
  </si>
  <si>
    <t>Amitoni Kumbukani</t>
  </si>
  <si>
    <t>Petro Kosimasi</t>
  </si>
  <si>
    <t>Messy Private</t>
  </si>
  <si>
    <t>Lodwell Chiphazi</t>
  </si>
  <si>
    <t>20500034</t>
  </si>
  <si>
    <t>Mese Pingeni</t>
  </si>
  <si>
    <t>Mayinesi Kabizen</t>
  </si>
  <si>
    <t>Lodwell Mose</t>
  </si>
  <si>
    <t>Kambiya Ban</t>
  </si>
  <si>
    <t>Nabikezi Sefani</t>
  </si>
  <si>
    <t>Gift Blaki</t>
  </si>
  <si>
    <t>Lucy Banda</t>
  </si>
  <si>
    <t>Alineti Lasitoni</t>
  </si>
  <si>
    <t>Chipangano History</t>
  </si>
  <si>
    <t>Halisoni Botomani</t>
  </si>
  <si>
    <t>20500035</t>
  </si>
  <si>
    <t>Akimu Chakhadza</t>
  </si>
  <si>
    <t>Dishoni Mbewe</t>
  </si>
  <si>
    <t>Linesi Nalisoni</t>
  </si>
  <si>
    <t>Khrissy Jaulani</t>
  </si>
  <si>
    <t>Sofeleti Danger</t>
  </si>
  <si>
    <t>Lozimeli Manda</t>
  </si>
  <si>
    <t>Sayileti Jacksoni</t>
  </si>
  <si>
    <t>Namuleli Mark</t>
  </si>
  <si>
    <t>Bumani Bulawo</t>
  </si>
  <si>
    <t>Magreti Kafundu</t>
  </si>
  <si>
    <t>20500036</t>
  </si>
  <si>
    <t>Mazuzo Saindani</t>
  </si>
  <si>
    <t>Sinife Flangson</t>
  </si>
  <si>
    <t>Bwelezani Levison</t>
  </si>
  <si>
    <t>Enelesi John</t>
  </si>
  <si>
    <t>Liness Kampala</t>
  </si>
  <si>
    <t>Kafeleni Malata</t>
  </si>
  <si>
    <t>Emily Kumbirani</t>
  </si>
  <si>
    <t>Mdziwenji Joji</t>
  </si>
  <si>
    <t>Nsanida Shutu</t>
  </si>
  <si>
    <t>Joice Savuta</t>
  </si>
  <si>
    <t>20500037</t>
  </si>
  <si>
    <t>Falesi Chambala</t>
  </si>
  <si>
    <t>Raphael Mwendera</t>
  </si>
  <si>
    <t>Luka Laudani</t>
  </si>
  <si>
    <t>Lifandi Batisoni</t>
  </si>
  <si>
    <t>Vekelani Chikho</t>
  </si>
  <si>
    <t>Godolia Nsamadana</t>
  </si>
  <si>
    <t>Teleza Devisoni</t>
  </si>
  <si>
    <t>Peter Kadumbo</t>
  </si>
  <si>
    <t>Archangel Sadalaki</t>
  </si>
  <si>
    <t>Grecian Chimombo</t>
  </si>
  <si>
    <t>20500038</t>
  </si>
  <si>
    <t>Isaac Kauta</t>
  </si>
  <si>
    <t>Elisa Deliko</t>
  </si>
  <si>
    <t>Samuel Malizani</t>
  </si>
  <si>
    <t>Chembekezo Phikeni</t>
  </si>
  <si>
    <t>Yenda Sports</t>
  </si>
  <si>
    <t>Khalidwe Binalison</t>
  </si>
  <si>
    <t>Joice Maliseni</t>
  </si>
  <si>
    <t>Ireen Banda</t>
  </si>
  <si>
    <t>Alineti Bauti</t>
  </si>
  <si>
    <t>20500039</t>
  </si>
  <si>
    <t>Veke Ching'oma</t>
  </si>
  <si>
    <t>Stuwer Mazon</t>
  </si>
  <si>
    <t>Odilia Jentala</t>
  </si>
  <si>
    <t>Anedi Choveka</t>
  </si>
  <si>
    <t>Sereman Stanley</t>
  </si>
  <si>
    <t>Arineti Kathumba</t>
  </si>
  <si>
    <t>20500040</t>
  </si>
  <si>
    <t>Essau Sandalamu</t>
  </si>
  <si>
    <t>Filinesi</t>
  </si>
  <si>
    <t>Mwayi Alexanda</t>
  </si>
  <si>
    <t>Storia</t>
  </si>
  <si>
    <t>Thokozani Nowelo</t>
  </si>
  <si>
    <t>Ireen Chikumbutso</t>
  </si>
  <si>
    <t>Lyness Athony</t>
  </si>
  <si>
    <t>Steven Chirambo</t>
  </si>
  <si>
    <t>Jenifa Henery</t>
  </si>
  <si>
    <t>Brenda Dennis</t>
  </si>
  <si>
    <t>20500041</t>
  </si>
  <si>
    <t>Anthony Chiponyeni</t>
  </si>
  <si>
    <t>Mathar Chimangeni</t>
  </si>
  <si>
    <t>Absale Mathews</t>
  </si>
  <si>
    <t>Chimwemwe Makupekete</t>
  </si>
  <si>
    <t>Lita Sakadeya</t>
  </si>
  <si>
    <t>Jailosi Mkuziwaduka</t>
  </si>
  <si>
    <t>Lifike Thomasi</t>
  </si>
  <si>
    <t>Benisoni Mdimba</t>
  </si>
  <si>
    <t>Alice Bazwel</t>
  </si>
  <si>
    <t>20500042</t>
  </si>
  <si>
    <t>Yohane L Banda</t>
  </si>
  <si>
    <t>Paul Joakim</t>
  </si>
  <si>
    <t>Esinta Savelo</t>
  </si>
  <si>
    <t>Christina Anderson</t>
  </si>
  <si>
    <t>Nasoweka Henry</t>
  </si>
  <si>
    <t>Malita John</t>
  </si>
  <si>
    <t>Nakilini Tondola</t>
  </si>
  <si>
    <t>Nasikelo Chiotcha</t>
  </si>
  <si>
    <t>Nasiliti Gomonda</t>
  </si>
  <si>
    <t>Nazielo Kamundeni</t>
  </si>
  <si>
    <t>Esinta Bonyo</t>
  </si>
  <si>
    <t>Pauline Njiwa</t>
  </si>
  <si>
    <t>20500043</t>
  </si>
  <si>
    <t>Noah Perete</t>
  </si>
  <si>
    <t>Efnas Anderson</t>
  </si>
  <si>
    <t>Mercy Alex</t>
  </si>
  <si>
    <t>Jenifar Yohane</t>
  </si>
  <si>
    <t>Falesi Victor</t>
  </si>
  <si>
    <t>Abele Peter</t>
  </si>
  <si>
    <t>Christina Beziati</t>
  </si>
  <si>
    <t>Jenifa Yotamu</t>
  </si>
  <si>
    <t>20500044</t>
  </si>
  <si>
    <t>Duna Zeru</t>
  </si>
  <si>
    <t>Stellah Goodson</t>
  </si>
  <si>
    <t>Stelia Mputeni</t>
  </si>
  <si>
    <t>Enelesi Mphanda</t>
  </si>
  <si>
    <t>Anne Mwera</t>
  </si>
  <si>
    <t>Eunisi Snake</t>
  </si>
  <si>
    <t>Zione Chikho</t>
  </si>
  <si>
    <t>Maria Selemani</t>
  </si>
  <si>
    <t>Stivelia Kasalika</t>
  </si>
  <si>
    <t>Benedeta Chilambula</t>
  </si>
  <si>
    <t>Greshan Masaka</t>
  </si>
  <si>
    <t>TA Chakhaza</t>
  </si>
  <si>
    <t>TA Chiwere</t>
  </si>
  <si>
    <t>TA Dzoole</t>
  </si>
  <si>
    <t>TA Kayembe</t>
  </si>
  <si>
    <t>TA Mkukula</t>
  </si>
  <si>
    <t>TA Mponela</t>
  </si>
  <si>
    <t>TA Msakambewa</t>
  </si>
  <si>
    <t>TA TA Chakhadza</t>
  </si>
  <si>
    <t>TA Chakhadza</t>
  </si>
  <si>
    <t xml:space="preserve">TA TA Chiwere </t>
  </si>
  <si>
    <t>TA TA Dzoole</t>
  </si>
  <si>
    <t>TA TA Kayembe</t>
  </si>
  <si>
    <t>World Vision Malawi</t>
  </si>
  <si>
    <t>Linga</t>
  </si>
  <si>
    <t>FTC</t>
  </si>
  <si>
    <t>Mphwamphwa</t>
  </si>
  <si>
    <t>Dorius Changa</t>
  </si>
  <si>
    <t>FTC, Every Child</t>
  </si>
  <si>
    <t>FTC, Total Land Care, World Vision Malawi</t>
  </si>
  <si>
    <t>Dalalekani</t>
  </si>
  <si>
    <t>Every child</t>
  </si>
  <si>
    <t>Juluet Mwale</t>
  </si>
  <si>
    <t>FTC, Total Land Care</t>
  </si>
  <si>
    <t>Chagwa Hastinhs</t>
  </si>
  <si>
    <t>Pililani Banda</t>
  </si>
  <si>
    <t>FTC, World Vision Malawi</t>
  </si>
  <si>
    <t>Kameana</t>
  </si>
  <si>
    <t>Ethel Kapida</t>
  </si>
  <si>
    <t>Willfred Mkandira</t>
  </si>
  <si>
    <t>FTC/Total Land Care/ MAICC</t>
  </si>
  <si>
    <t>Lameck Kadzamila</t>
  </si>
  <si>
    <t>Chagwa Hestings</t>
  </si>
  <si>
    <t>Lameck Kadzamire</t>
  </si>
  <si>
    <t>Alex Kamba</t>
  </si>
  <si>
    <t>Plirani Banda</t>
  </si>
  <si>
    <t>A. Kaomba</t>
  </si>
  <si>
    <t>ren</t>
  </si>
  <si>
    <t>Rose Chikhawa</t>
  </si>
  <si>
    <t>Lameck Kandamira</t>
  </si>
  <si>
    <t>DamalekanI</t>
  </si>
  <si>
    <t>World Vision Malawi, FTC</t>
  </si>
  <si>
    <t>Tiyesele</t>
  </si>
  <si>
    <t>Juliet Mwale</t>
  </si>
  <si>
    <t xml:space="preserve">Linga, </t>
  </si>
  <si>
    <t>Damaleki</t>
  </si>
  <si>
    <t>Efelo Chigwenembe</t>
  </si>
  <si>
    <t>Ronadi Make</t>
  </si>
  <si>
    <t>None</t>
  </si>
  <si>
    <t>Code for CBCC</t>
  </si>
  <si>
    <t>Distance to water source in metres</t>
  </si>
  <si>
    <t>Malovu CBO</t>
  </si>
  <si>
    <t>Samalani</t>
  </si>
  <si>
    <t>How many toilets are available</t>
  </si>
  <si>
    <t>Dowa District</t>
  </si>
  <si>
    <t>DowaDistrict</t>
  </si>
  <si>
    <t xml:space="preserve">JCE </t>
  </si>
  <si>
    <t xml:space="preserve">MSCE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</si>
</sst>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35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1" fillId="0" borderId="16" xfId="0" applyFont="1" applyBorder="1" applyAlignment="1">
      <alignment wrapText="1"/>
    </xf>
    <xf numFmtId="0" fontId="0" fillId="0" borderId="6" xfId="0" applyBorder="1" applyAlignment="1">
      <alignment horizontal="right" wrapText="1"/>
    </xf>
    <xf numFmtId="0" fontId="1" fillId="0" borderId="15" xfId="0" applyFont="1" applyBorder="1" applyAlignment="1">
      <alignment wrapText="1"/>
    </xf>
    <xf numFmtId="0" fontId="1" fillId="0" borderId="11" xfId="0" applyFont="1" applyBorder="1" applyAlignment="1">
      <alignment vertical="top" wrapText="1"/>
    </xf>
    <xf numFmtId="0" fontId="1" fillId="2" borderId="11" xfId="0" applyFont="1" applyFill="1" applyBorder="1" applyAlignment="1">
      <alignment wrapText="1"/>
    </xf>
    <xf numFmtId="0" fontId="1" fillId="3" borderId="1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11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1" fillId="0" borderId="20" xfId="0" applyFont="1" applyBorder="1" applyAlignment="1">
      <alignment wrapText="1"/>
    </xf>
    <xf numFmtId="0" fontId="0" fillId="3" borderId="20" xfId="0" applyFill="1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0" borderId="26" xfId="0" applyBorder="1" applyAlignment="1">
      <alignment wrapText="1"/>
    </xf>
    <xf numFmtId="0" fontId="1" fillId="0" borderId="19" xfId="0" applyFont="1" applyBorder="1" applyAlignment="1">
      <alignment wrapText="1"/>
    </xf>
    <xf numFmtId="3" fontId="0" fillId="0" borderId="0" xfId="0" applyNumberFormat="1" applyAlignment="1">
      <alignment wrapText="1"/>
    </xf>
    <xf numFmtId="3" fontId="0" fillId="0" borderId="10" xfId="0" applyNumberFormat="1" applyBorder="1" applyAlignment="1">
      <alignment wrapText="1"/>
    </xf>
    <xf numFmtId="3" fontId="0" fillId="0" borderId="11" xfId="0" applyNumberFormat="1" applyBorder="1" applyAlignment="1">
      <alignment wrapText="1"/>
    </xf>
    <xf numFmtId="3" fontId="0" fillId="0" borderId="12" xfId="0" applyNumberForma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3" fontId="1" fillId="0" borderId="10" xfId="0" applyNumberFormat="1" applyFon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3" fontId="1" fillId="0" borderId="0" xfId="0" applyNumberFormat="1" applyFont="1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0" fillId="0" borderId="17" xfId="0" applyNumberFormat="1" applyFont="1" applyBorder="1" applyAlignment="1">
      <alignment wrapText="1"/>
    </xf>
    <xf numFmtId="3" fontId="0" fillId="0" borderId="30" xfId="0" applyNumberFormat="1" applyBorder="1" applyAlignment="1">
      <alignment wrapText="1"/>
    </xf>
    <xf numFmtId="3" fontId="1" fillId="0" borderId="31" xfId="0" applyNumberFormat="1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0" fontId="0" fillId="0" borderId="28" xfId="0" applyBorder="1"/>
    <xf numFmtId="0" fontId="0" fillId="0" borderId="35" xfId="0" applyBorder="1"/>
    <xf numFmtId="0" fontId="0" fillId="0" borderId="11" xfId="0" applyBorder="1"/>
    <xf numFmtId="0" fontId="0" fillId="0" borderId="17" xfId="0" applyBorder="1"/>
    <xf numFmtId="0" fontId="0" fillId="0" borderId="15" xfId="0" applyBorder="1"/>
    <xf numFmtId="0" fontId="0" fillId="2" borderId="2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5" xfId="0" applyFill="1" applyBorder="1"/>
    <xf numFmtId="0" fontId="0" fillId="2" borderId="11" xfId="0" applyFill="1" applyBorder="1"/>
    <xf numFmtId="0" fontId="0" fillId="2" borderId="17" xfId="0" applyFill="1" applyBorder="1"/>
    <xf numFmtId="0" fontId="0" fillId="0" borderId="37" xfId="0" applyBorder="1"/>
    <xf numFmtId="0" fontId="0" fillId="0" borderId="4" xfId="0" applyBorder="1"/>
    <xf numFmtId="3" fontId="0" fillId="0" borderId="16" xfId="0" applyNumberFormat="1" applyBorder="1" applyAlignment="1">
      <alignment wrapText="1"/>
    </xf>
    <xf numFmtId="3" fontId="0" fillId="0" borderId="40" xfId="0" applyNumberFormat="1" applyBorder="1" applyAlignment="1">
      <alignment wrapText="1"/>
    </xf>
    <xf numFmtId="0" fontId="0" fillId="0" borderId="10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7" xfId="0" applyBorder="1"/>
    <xf numFmtId="0" fontId="0" fillId="0" borderId="12" xfId="0" applyBorder="1"/>
    <xf numFmtId="0" fontId="0" fillId="0" borderId="3" xfId="0" applyBorder="1"/>
    <xf numFmtId="3" fontId="1" fillId="0" borderId="17" xfId="0" applyNumberFormat="1" applyFont="1" applyBorder="1" applyAlignment="1">
      <alignment wrapText="1"/>
    </xf>
    <xf numFmtId="0" fontId="0" fillId="0" borderId="0" xfId="0" applyBorder="1"/>
    <xf numFmtId="9" fontId="0" fillId="0" borderId="32" xfId="2" applyFont="1" applyBorder="1"/>
    <xf numFmtId="9" fontId="0" fillId="0" borderId="38" xfId="2" applyFont="1" applyBorder="1"/>
    <xf numFmtId="9" fontId="0" fillId="0" borderId="43" xfId="2" applyFont="1" applyBorder="1"/>
    <xf numFmtId="9" fontId="0" fillId="0" borderId="4" xfId="2" applyFont="1" applyBorder="1"/>
    <xf numFmtId="9" fontId="0" fillId="0" borderId="5" xfId="2" applyFont="1" applyBorder="1"/>
    <xf numFmtId="9" fontId="0" fillId="0" borderId="9" xfId="2" applyFont="1" applyBorder="1"/>
    <xf numFmtId="9" fontId="0" fillId="0" borderId="36" xfId="2" applyFont="1" applyBorder="1"/>
    <xf numFmtId="9" fontId="0" fillId="0" borderId="10" xfId="2" applyFont="1" applyBorder="1"/>
    <xf numFmtId="9" fontId="0" fillId="0" borderId="17" xfId="2" applyFont="1" applyBorder="1"/>
    <xf numFmtId="9" fontId="0" fillId="0" borderId="3" xfId="2" applyFont="1" applyBorder="1"/>
    <xf numFmtId="9" fontId="0" fillId="0" borderId="41" xfId="2" applyFont="1" applyBorder="1"/>
    <xf numFmtId="9" fontId="0" fillId="0" borderId="42" xfId="2" applyFont="1" applyBorder="1"/>
    <xf numFmtId="9" fontId="0" fillId="0" borderId="46" xfId="2" applyFont="1" applyBorder="1"/>
    <xf numFmtId="9" fontId="0" fillId="0" borderId="1" xfId="2" applyFont="1" applyBorder="1"/>
    <xf numFmtId="9" fontId="0" fillId="0" borderId="12" xfId="2" applyFont="1" applyBorder="1"/>
    <xf numFmtId="9" fontId="0" fillId="0" borderId="44" xfId="2" applyFont="1" applyBorder="1"/>
    <xf numFmtId="9" fontId="0" fillId="0" borderId="45" xfId="2" applyFont="1" applyBorder="1"/>
    <xf numFmtId="9" fontId="0" fillId="0" borderId="39" xfId="2" applyFont="1" applyBorder="1"/>
    <xf numFmtId="9" fontId="0" fillId="0" borderId="27" xfId="2" applyFont="1" applyBorder="1"/>
    <xf numFmtId="9" fontId="0" fillId="0" borderId="35" xfId="2" applyFont="1" applyBorder="1"/>
    <xf numFmtId="9" fontId="0" fillId="0" borderId="2" xfId="2" applyFont="1" applyBorder="1"/>
    <xf numFmtId="9" fontId="0" fillId="0" borderId="6" xfId="2" applyFont="1" applyBorder="1"/>
    <xf numFmtId="9" fontId="0" fillId="0" borderId="7" xfId="2" applyFont="1" applyBorder="1"/>
    <xf numFmtId="9" fontId="0" fillId="0" borderId="52" xfId="2" applyFont="1" applyBorder="1"/>
    <xf numFmtId="9" fontId="0" fillId="0" borderId="33" xfId="2" applyFont="1" applyBorder="1"/>
    <xf numFmtId="9" fontId="0" fillId="0" borderId="53" xfId="2" applyFont="1" applyBorder="1"/>
    <xf numFmtId="9" fontId="1" fillId="0" borderId="0" xfId="2" applyFont="1" applyAlignment="1">
      <alignment wrapText="1"/>
    </xf>
    <xf numFmtId="9" fontId="0" fillId="0" borderId="25" xfId="2" applyFont="1" applyBorder="1"/>
    <xf numFmtId="9" fontId="0" fillId="0" borderId="15" xfId="2" applyFont="1" applyBorder="1"/>
    <xf numFmtId="0" fontId="0" fillId="0" borderId="22" xfId="0" applyBorder="1"/>
    <xf numFmtId="9" fontId="0" fillId="0" borderId="47" xfId="2" applyFont="1" applyBorder="1"/>
    <xf numFmtId="9" fontId="0" fillId="0" borderId="11" xfId="2" applyFont="1" applyBorder="1"/>
    <xf numFmtId="9" fontId="0" fillId="0" borderId="10" xfId="2" applyFont="1" applyBorder="1" applyAlignment="1">
      <alignment wrapText="1"/>
    </xf>
    <xf numFmtId="9" fontId="0" fillId="0" borderId="17" xfId="2" applyFont="1" applyBorder="1" applyAlignment="1">
      <alignment wrapText="1"/>
    </xf>
    <xf numFmtId="9" fontId="1" fillId="0" borderId="8" xfId="2" applyFont="1" applyBorder="1" applyAlignment="1">
      <alignment wrapText="1"/>
    </xf>
    <xf numFmtId="9" fontId="0" fillId="0" borderId="0" xfId="2" applyFont="1" applyAlignment="1">
      <alignment wrapText="1"/>
    </xf>
    <xf numFmtId="9" fontId="0" fillId="0" borderId="11" xfId="2" applyFont="1" applyBorder="1" applyAlignment="1">
      <alignment wrapText="1"/>
    </xf>
    <xf numFmtId="9" fontId="0" fillId="0" borderId="12" xfId="2" applyFont="1" applyBorder="1" applyAlignment="1">
      <alignment wrapText="1"/>
    </xf>
    <xf numFmtId="9" fontId="1" fillId="0" borderId="3" xfId="2" applyFont="1" applyBorder="1" applyAlignment="1">
      <alignment wrapText="1"/>
    </xf>
    <xf numFmtId="9" fontId="1" fillId="0" borderId="11" xfId="2" applyFont="1" applyBorder="1" applyAlignment="1">
      <alignment wrapText="1"/>
    </xf>
    <xf numFmtId="9" fontId="1" fillId="0" borderId="22" xfId="2" applyFont="1" applyBorder="1" applyAlignment="1">
      <alignment wrapText="1"/>
    </xf>
    <xf numFmtId="9" fontId="1" fillId="0" borderId="10" xfId="2" applyFont="1" applyBorder="1" applyAlignment="1">
      <alignment wrapText="1"/>
    </xf>
    <xf numFmtId="9" fontId="1" fillId="0" borderId="17" xfId="2" applyFont="1" applyBorder="1" applyAlignment="1">
      <alignment wrapText="1"/>
    </xf>
    <xf numFmtId="9" fontId="1" fillId="0" borderId="15" xfId="2" applyFont="1" applyBorder="1" applyAlignment="1">
      <alignment wrapText="1"/>
    </xf>
    <xf numFmtId="9" fontId="1" fillId="0" borderId="40" xfId="2" applyFont="1" applyBorder="1" applyAlignment="1">
      <alignment wrapText="1"/>
    </xf>
    <xf numFmtId="9" fontId="1" fillId="0" borderId="34" xfId="2" applyFont="1" applyBorder="1" applyAlignment="1">
      <alignment wrapText="1"/>
    </xf>
    <xf numFmtId="9" fontId="1" fillId="0" borderId="0" xfId="2" applyFont="1" applyBorder="1" applyAlignment="1">
      <alignment wrapText="1"/>
    </xf>
    <xf numFmtId="9" fontId="0" fillId="0" borderId="0" xfId="2" applyFont="1" applyBorder="1"/>
    <xf numFmtId="9" fontId="1" fillId="0" borderId="31" xfId="2" applyFont="1" applyBorder="1" applyAlignment="1">
      <alignment wrapText="1"/>
    </xf>
    <xf numFmtId="0" fontId="0" fillId="0" borderId="30" xfId="0" applyBorder="1" applyAlignment="1">
      <alignment wrapText="1"/>
    </xf>
    <xf numFmtId="0" fontId="0" fillId="0" borderId="6" xfId="0" applyBorder="1"/>
    <xf numFmtId="0" fontId="0" fillId="0" borderId="55" xfId="0" applyBorder="1"/>
    <xf numFmtId="0" fontId="0" fillId="0" borderId="53" xfId="0" applyBorder="1"/>
    <xf numFmtId="0" fontId="0" fillId="0" borderId="22" xfId="0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40" xfId="0" applyBorder="1" applyAlignment="1">
      <alignment wrapText="1"/>
    </xf>
    <xf numFmtId="9" fontId="1" fillId="0" borderId="29" xfId="2" applyFont="1" applyBorder="1" applyAlignment="1">
      <alignment wrapText="1"/>
    </xf>
    <xf numFmtId="9" fontId="1" fillId="0" borderId="12" xfId="2" applyFont="1" applyBorder="1" applyAlignment="1">
      <alignment wrapText="1"/>
    </xf>
    <xf numFmtId="9" fontId="0" fillId="0" borderId="55" xfId="2" applyFont="1" applyBorder="1"/>
    <xf numFmtId="9" fontId="0" fillId="0" borderId="37" xfId="2" applyFont="1" applyBorder="1"/>
    <xf numFmtId="0" fontId="0" fillId="0" borderId="34" xfId="0" applyBorder="1" applyAlignment="1">
      <alignment wrapText="1"/>
    </xf>
    <xf numFmtId="0" fontId="0" fillId="0" borderId="19" xfId="0" applyBorder="1" applyAlignment="1">
      <alignment horizontal="right" wrapText="1"/>
    </xf>
    <xf numFmtId="0" fontId="0" fillId="2" borderId="32" xfId="0" applyFill="1" applyBorder="1"/>
    <xf numFmtId="0" fontId="0" fillId="2" borderId="37" xfId="0" applyFill="1" applyBorder="1"/>
    <xf numFmtId="0" fontId="0" fillId="2" borderId="4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10" xfId="0" applyFill="1" applyBorder="1"/>
    <xf numFmtId="0" fontId="1" fillId="3" borderId="12" xfId="0" applyFont="1" applyFill="1" applyBorder="1" applyAlignment="1">
      <alignment wrapText="1"/>
    </xf>
    <xf numFmtId="0" fontId="1" fillId="0" borderId="17" xfId="0" applyFont="1" applyBorder="1" applyAlignment="1">
      <alignment vertical="center" wrapText="1"/>
    </xf>
    <xf numFmtId="0" fontId="0" fillId="0" borderId="45" xfId="0" applyBorder="1"/>
    <xf numFmtId="0" fontId="0" fillId="0" borderId="51" xfId="0" applyBorder="1"/>
    <xf numFmtId="0" fontId="0" fillId="0" borderId="18" xfId="0" applyBorder="1" applyAlignment="1">
      <alignment wrapText="1"/>
    </xf>
    <xf numFmtId="0" fontId="0" fillId="0" borderId="39" xfId="0" applyBorder="1"/>
    <xf numFmtId="0" fontId="0" fillId="0" borderId="27" xfId="0" applyBorder="1"/>
    <xf numFmtId="0" fontId="0" fillId="3" borderId="38" xfId="0" applyFill="1" applyBorder="1"/>
    <xf numFmtId="0" fontId="0" fillId="3" borderId="5" xfId="0" applyFill="1" applyBorder="1"/>
    <xf numFmtId="0" fontId="1" fillId="0" borderId="8" xfId="0" applyFont="1" applyBorder="1" applyAlignment="1">
      <alignment wrapText="1"/>
    </xf>
    <xf numFmtId="0" fontId="0" fillId="3" borderId="32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0" fontId="1" fillId="3" borderId="10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3" borderId="36" xfId="0" applyFill="1" applyBorder="1"/>
    <xf numFmtId="0" fontId="0" fillId="3" borderId="17" xfId="0" applyFill="1" applyBorder="1"/>
    <xf numFmtId="0" fontId="0" fillId="3" borderId="29" xfId="0" applyFill="1" applyBorder="1" applyAlignment="1">
      <alignment wrapText="1"/>
    </xf>
    <xf numFmtId="0" fontId="0" fillId="0" borderId="49" xfId="0" applyBorder="1"/>
    <xf numFmtId="3" fontId="1" fillId="0" borderId="15" xfId="0" applyNumberFormat="1" applyFont="1" applyBorder="1" applyAlignment="1">
      <alignment wrapText="1"/>
    </xf>
    <xf numFmtId="0" fontId="0" fillId="0" borderId="48" xfId="0" applyBorder="1"/>
    <xf numFmtId="3" fontId="1" fillId="0" borderId="29" xfId="0" applyNumberFormat="1" applyFont="1" applyBorder="1" applyAlignment="1">
      <alignment wrapText="1"/>
    </xf>
    <xf numFmtId="9" fontId="0" fillId="0" borderId="22" xfId="2" applyFont="1" applyBorder="1"/>
    <xf numFmtId="9" fontId="0" fillId="2" borderId="53" xfId="2" applyFont="1" applyFill="1" applyBorder="1"/>
    <xf numFmtId="9" fontId="0" fillId="2" borderId="44" xfId="2" applyFont="1" applyFill="1" applyBorder="1"/>
    <xf numFmtId="9" fontId="0" fillId="2" borderId="47" xfId="2" applyFont="1" applyFill="1" applyBorder="1"/>
    <xf numFmtId="9" fontId="0" fillId="2" borderId="3" xfId="2" applyFont="1" applyFill="1" applyBorder="1"/>
    <xf numFmtId="0" fontId="1" fillId="0" borderId="12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9" fontId="0" fillId="0" borderId="22" xfId="2" applyFont="1" applyBorder="1" applyAlignment="1">
      <alignment wrapText="1"/>
    </xf>
    <xf numFmtId="9" fontId="0" fillId="0" borderId="40" xfId="2" applyFont="1" applyBorder="1" applyAlignment="1">
      <alignment wrapText="1"/>
    </xf>
    <xf numFmtId="9" fontId="0" fillId="0" borderId="30" xfId="2" applyFont="1" applyBorder="1" applyAlignment="1">
      <alignment wrapText="1"/>
    </xf>
    <xf numFmtId="9" fontId="0" fillId="0" borderId="34" xfId="2" applyFont="1" applyBorder="1" applyAlignment="1">
      <alignment wrapText="1"/>
    </xf>
    <xf numFmtId="9" fontId="0" fillId="2" borderId="32" xfId="2" applyFont="1" applyFill="1" applyBorder="1"/>
    <xf numFmtId="9" fontId="0" fillId="2" borderId="37" xfId="2" applyFont="1" applyFill="1" applyBorder="1"/>
    <xf numFmtId="9" fontId="0" fillId="2" borderId="4" xfId="2" applyFont="1" applyFill="1" applyBorder="1"/>
    <xf numFmtId="9" fontId="0" fillId="2" borderId="1" xfId="2" applyFont="1" applyFill="1" applyBorder="1"/>
    <xf numFmtId="9" fontId="0" fillId="2" borderId="9" xfId="2" applyFont="1" applyFill="1" applyBorder="1"/>
    <xf numFmtId="9" fontId="0" fillId="2" borderId="35" xfId="2" applyFont="1" applyFill="1" applyBorder="1"/>
    <xf numFmtId="9" fontId="0" fillId="2" borderId="10" xfId="2" applyFont="1" applyFill="1" applyBorder="1"/>
    <xf numFmtId="9" fontId="0" fillId="2" borderId="11" xfId="2" applyFont="1" applyFill="1" applyBorder="1"/>
    <xf numFmtId="9" fontId="1" fillId="0" borderId="11" xfId="2" applyFont="1" applyBorder="1" applyAlignment="1">
      <alignment vertical="top" wrapText="1"/>
    </xf>
    <xf numFmtId="9" fontId="1" fillId="2" borderId="3" xfId="2" applyFont="1" applyFill="1" applyBorder="1" applyAlignment="1">
      <alignment wrapText="1"/>
    </xf>
    <xf numFmtId="9" fontId="1" fillId="0" borderId="10" xfId="2" applyFont="1" applyBorder="1" applyAlignment="1">
      <alignment vertical="top" wrapText="1"/>
    </xf>
    <xf numFmtId="9" fontId="1" fillId="3" borderId="15" xfId="2" applyFont="1" applyFill="1" applyBorder="1" applyAlignment="1">
      <alignment wrapText="1"/>
    </xf>
    <xf numFmtId="9" fontId="0" fillId="3" borderId="28" xfId="2" applyFont="1" applyFill="1" applyBorder="1"/>
    <xf numFmtId="9" fontId="0" fillId="3" borderId="27" xfId="2" applyFont="1" applyFill="1" applyBorder="1"/>
    <xf numFmtId="9" fontId="1" fillId="0" borderId="29" xfId="2" applyFont="1" applyBorder="1" applyAlignment="1">
      <alignment vertical="center" wrapText="1"/>
    </xf>
    <xf numFmtId="9" fontId="1" fillId="0" borderId="30" xfId="2" applyFont="1" applyBorder="1" applyAlignment="1">
      <alignment vertical="center" wrapText="1"/>
    </xf>
    <xf numFmtId="9" fontId="1" fillId="3" borderId="31" xfId="2" applyFont="1" applyFill="1" applyBorder="1" applyAlignment="1">
      <alignment wrapText="1"/>
    </xf>
    <xf numFmtId="9" fontId="0" fillId="3" borderId="43" xfId="2" applyFont="1" applyFill="1" applyBorder="1"/>
    <xf numFmtId="9" fontId="0" fillId="3" borderId="44" xfId="2" applyFont="1" applyFill="1" applyBorder="1"/>
    <xf numFmtId="9" fontId="1" fillId="0" borderId="56" xfId="2" applyFont="1" applyBorder="1" applyAlignment="1">
      <alignment vertical="center" wrapText="1"/>
    </xf>
    <xf numFmtId="9" fontId="0" fillId="0" borderId="54" xfId="2" applyFont="1" applyBorder="1"/>
    <xf numFmtId="9" fontId="1" fillId="0" borderId="11" xfId="2" applyFont="1" applyBorder="1" applyAlignment="1">
      <alignment vertical="center" wrapText="1"/>
    </xf>
    <xf numFmtId="9" fontId="1" fillId="0" borderId="17" xfId="2" applyFont="1" applyBorder="1" applyAlignment="1">
      <alignment vertical="center" wrapText="1"/>
    </xf>
    <xf numFmtId="0" fontId="0" fillId="0" borderId="15" xfId="0" applyBorder="1" applyAlignment="1">
      <alignment wrapText="1"/>
    </xf>
    <xf numFmtId="9" fontId="0" fillId="0" borderId="8" xfId="2" applyFont="1" applyBorder="1" applyAlignment="1">
      <alignment wrapText="1"/>
    </xf>
    <xf numFmtId="9" fontId="0" fillId="3" borderId="8" xfId="2" applyFont="1" applyFill="1" applyBorder="1" applyAlignment="1">
      <alignment wrapText="1"/>
    </xf>
    <xf numFmtId="9" fontId="0" fillId="3" borderId="39" xfId="2" applyFont="1" applyFill="1" applyBorder="1"/>
    <xf numFmtId="9" fontId="0" fillId="3" borderId="15" xfId="2" applyFont="1" applyFill="1" applyBorder="1"/>
    <xf numFmtId="9" fontId="0" fillId="0" borderId="13" xfId="2" applyFont="1" applyBorder="1" applyAlignment="1">
      <alignment wrapText="1"/>
    </xf>
    <xf numFmtId="9" fontId="1" fillId="0" borderId="40" xfId="2" applyFont="1" applyBorder="1" applyAlignment="1">
      <alignment vertical="center" wrapText="1"/>
    </xf>
    <xf numFmtId="9" fontId="0" fillId="3" borderId="11" xfId="2" applyFont="1" applyFill="1" applyBorder="1" applyAlignment="1">
      <alignment wrapText="1"/>
    </xf>
    <xf numFmtId="9" fontId="0" fillId="3" borderId="22" xfId="2" applyFont="1" applyFill="1" applyBorder="1" applyAlignment="1">
      <alignment wrapText="1"/>
    </xf>
    <xf numFmtId="9" fontId="0" fillId="3" borderId="32" xfId="2" applyFont="1" applyFill="1" applyBorder="1"/>
    <xf numFmtId="9" fontId="0" fillId="3" borderId="41" xfId="2" applyFont="1" applyFill="1" applyBorder="1"/>
    <xf numFmtId="9" fontId="0" fillId="3" borderId="4" xfId="2" applyFont="1" applyFill="1" applyBorder="1"/>
    <xf numFmtId="9" fontId="0" fillId="3" borderId="42" xfId="2" applyFont="1" applyFill="1" applyBorder="1"/>
    <xf numFmtId="9" fontId="0" fillId="3" borderId="9" xfId="2" applyFont="1" applyFill="1" applyBorder="1"/>
    <xf numFmtId="9" fontId="0" fillId="3" borderId="46" xfId="2" applyFont="1" applyFill="1" applyBorder="1"/>
    <xf numFmtId="9" fontId="0" fillId="3" borderId="10" xfId="2" applyFont="1" applyFill="1" applyBorder="1"/>
    <xf numFmtId="9" fontId="0" fillId="3" borderId="12" xfId="2" applyFont="1" applyFill="1" applyBorder="1"/>
    <xf numFmtId="9" fontId="0" fillId="0" borderId="50" xfId="2" applyFont="1" applyBorder="1"/>
    <xf numFmtId="9" fontId="0" fillId="3" borderId="29" xfId="2" applyFont="1" applyFill="1" applyBorder="1" applyAlignment="1">
      <alignment wrapText="1"/>
    </xf>
    <xf numFmtId="0" fontId="0" fillId="0" borderId="31" xfId="0" applyBorder="1" applyAlignment="1">
      <alignment wrapText="1"/>
    </xf>
    <xf numFmtId="0" fontId="1" fillId="0" borderId="10" xfId="0" applyFont="1" applyBorder="1" applyAlignment="1">
      <alignment vertical="top" wrapText="1"/>
    </xf>
    <xf numFmtId="0" fontId="4" fillId="0" borderId="50" xfId="0" applyFont="1" applyBorder="1" applyAlignment="1">
      <alignment vertical="top"/>
    </xf>
    <xf numFmtId="0" fontId="4" fillId="0" borderId="51" xfId="0" applyFont="1" applyBorder="1" applyAlignment="1">
      <alignment vertical="top"/>
    </xf>
    <xf numFmtId="0" fontId="5" fillId="0" borderId="51" xfId="0" applyFont="1" applyBorder="1" applyAlignment="1">
      <alignment vertical="center" wrapText="1"/>
    </xf>
    <xf numFmtId="0" fontId="6" fillId="0" borderId="50" xfId="0" applyFont="1" applyBorder="1" applyAlignment="1">
      <alignment vertical="center"/>
    </xf>
    <xf numFmtId="4" fontId="6" fillId="0" borderId="51" xfId="0" applyNumberFormat="1" applyFont="1" applyBorder="1" applyAlignment="1">
      <alignment vertical="center"/>
    </xf>
    <xf numFmtId="9" fontId="0" fillId="0" borderId="0" xfId="2" applyFont="1"/>
    <xf numFmtId="4" fontId="4" fillId="0" borderId="51" xfId="0" applyNumberFormat="1" applyFont="1" applyBorder="1" applyAlignment="1">
      <alignment vertical="top"/>
    </xf>
    <xf numFmtId="165" fontId="1" fillId="0" borderId="3" xfId="1" applyNumberFormat="1" applyFont="1" applyBorder="1" applyAlignment="1">
      <alignment wrapText="1"/>
    </xf>
    <xf numFmtId="9" fontId="0" fillId="0" borderId="4" xfId="0" applyNumberFormat="1" applyBorder="1" applyAlignment="1">
      <alignment wrapText="1"/>
    </xf>
    <xf numFmtId="9" fontId="0" fillId="0" borderId="1" xfId="0" applyNumberFormat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0" borderId="11" xfId="2" applyNumberFormat="1" applyFont="1" applyBorder="1"/>
    <xf numFmtId="9" fontId="0" fillId="0" borderId="0" xfId="2" applyNumberFormat="1" applyFont="1" applyBorder="1"/>
    <xf numFmtId="9" fontId="0" fillId="0" borderId="57" xfId="2" applyFont="1" applyBorder="1"/>
    <xf numFmtId="9" fontId="0" fillId="0" borderId="58" xfId="2" applyFont="1" applyBorder="1"/>
    <xf numFmtId="0" fontId="1" fillId="3" borderId="10" xfId="0" applyFont="1" applyFill="1" applyBorder="1"/>
    <xf numFmtId="0" fontId="1" fillId="3" borderId="17" xfId="0" applyFont="1" applyFill="1" applyBorder="1"/>
    <xf numFmtId="0" fontId="1" fillId="0" borderId="3" xfId="0" applyFont="1" applyBorder="1"/>
    <xf numFmtId="9" fontId="1" fillId="0" borderId="29" xfId="2" applyFont="1" applyBorder="1" applyAlignment="1">
      <alignment vertical="top" wrapText="1"/>
    </xf>
    <xf numFmtId="165" fontId="1" fillId="0" borderId="53" xfId="1" applyNumberFormat="1" applyFont="1" applyBorder="1" applyAlignment="1">
      <alignment wrapText="1"/>
    </xf>
    <xf numFmtId="165" fontId="1" fillId="0" borderId="44" xfId="1" applyNumberFormat="1" applyFont="1" applyBorder="1" applyAlignment="1">
      <alignment wrapText="1"/>
    </xf>
    <xf numFmtId="165" fontId="7" fillId="0" borderId="44" xfId="1" applyNumberFormat="1" applyFont="1" applyBorder="1" applyAlignment="1">
      <alignment wrapText="1"/>
    </xf>
    <xf numFmtId="165" fontId="1" fillId="3" borderId="44" xfId="1" applyNumberFormat="1" applyFont="1" applyFill="1" applyBorder="1" applyAlignment="1">
      <alignment wrapText="1"/>
    </xf>
    <xf numFmtId="9" fontId="1" fillId="0" borderId="44" xfId="2" applyFont="1" applyBorder="1" applyAlignment="1">
      <alignment wrapText="1"/>
    </xf>
    <xf numFmtId="165" fontId="1" fillId="0" borderId="0" xfId="1" applyNumberFormat="1" applyFont="1" applyAlignment="1">
      <alignment wrapText="1"/>
    </xf>
    <xf numFmtId="0" fontId="2" fillId="0" borderId="20" xfId="0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2" fontId="0" fillId="0" borderId="43" xfId="0" applyNumberFormat="1" applyBorder="1"/>
    <xf numFmtId="2" fontId="0" fillId="0" borderId="44" xfId="0" applyNumberFormat="1" applyBorder="1"/>
    <xf numFmtId="2" fontId="0" fillId="0" borderId="45" xfId="0" applyNumberFormat="1" applyBorder="1"/>
    <xf numFmtId="2" fontId="0" fillId="0" borderId="50" xfId="0" applyNumberFormat="1" applyBorder="1"/>
    <xf numFmtId="2" fontId="0" fillId="0" borderId="1" xfId="0" applyNumberFormat="1" applyBorder="1" applyAlignment="1">
      <alignment wrapText="1"/>
    </xf>
    <xf numFmtId="166" fontId="1" fillId="0" borderId="44" xfId="1" applyNumberFormat="1" applyFont="1" applyBorder="1" applyAlignment="1">
      <alignment wrapText="1"/>
    </xf>
    <xf numFmtId="164" fontId="1" fillId="0" borderId="44" xfId="1" applyNumberFormat="1" applyFont="1" applyBorder="1" applyAlignment="1">
      <alignment wrapText="1"/>
    </xf>
    <xf numFmtId="166" fontId="1" fillId="0" borderId="45" xfId="1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9" fontId="7" fillId="0" borderId="44" xfId="2" applyFont="1" applyBorder="1" applyAlignment="1">
      <alignment wrapText="1"/>
    </xf>
    <xf numFmtId="9" fontId="2" fillId="0" borderId="4" xfId="0" applyNumberFormat="1" applyFont="1" applyBorder="1" applyAlignment="1">
      <alignment wrapText="1"/>
    </xf>
    <xf numFmtId="9" fontId="2" fillId="0" borderId="1" xfId="0" applyNumberFormat="1" applyFont="1" applyBorder="1" applyAlignment="1">
      <alignment wrapText="1"/>
    </xf>
    <xf numFmtId="9" fontId="0" fillId="0" borderId="4" xfId="2" applyFon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1" fillId="0" borderId="44" xfId="2" applyFont="1" applyFill="1" applyBorder="1" applyAlignment="1">
      <alignment wrapText="1"/>
    </xf>
    <xf numFmtId="9" fontId="0" fillId="0" borderId="4" xfId="0" applyNumberFormat="1" applyFill="1" applyBorder="1" applyAlignment="1">
      <alignment wrapText="1"/>
    </xf>
    <xf numFmtId="9" fontId="0" fillId="0" borderId="1" xfId="0" applyNumberFormat="1" applyFill="1" applyBorder="1" applyAlignment="1">
      <alignment wrapText="1"/>
    </xf>
    <xf numFmtId="0" fontId="8" fillId="0" borderId="32" xfId="0" applyFont="1" applyBorder="1"/>
    <xf numFmtId="0" fontId="8" fillId="0" borderId="41" xfId="0" applyFont="1" applyBorder="1"/>
    <xf numFmtId="0" fontId="8" fillId="0" borderId="4" xfId="0" applyFont="1" applyBorder="1"/>
    <xf numFmtId="0" fontId="8" fillId="0" borderId="42" xfId="0" applyFont="1" applyBorder="1"/>
    <xf numFmtId="0" fontId="8" fillId="0" borderId="43" xfId="0" applyFont="1" applyBorder="1"/>
    <xf numFmtId="0" fontId="8" fillId="0" borderId="44" xfId="0" applyFont="1" applyBorder="1"/>
    <xf numFmtId="0" fontId="8" fillId="0" borderId="10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5" xfId="0" applyFont="1" applyBorder="1"/>
    <xf numFmtId="0" fontId="8" fillId="0" borderId="25" xfId="0" applyFont="1" applyBorder="1"/>
    <xf numFmtId="0" fontId="8" fillId="0" borderId="38" xfId="0" applyFont="1" applyBorder="1"/>
    <xf numFmtId="0" fontId="8" fillId="0" borderId="2" xfId="0" applyFont="1" applyBorder="1"/>
    <xf numFmtId="0" fontId="8" fillId="0" borderId="1" xfId="0" applyFont="1" applyBorder="1"/>
    <xf numFmtId="0" fontId="8" fillId="0" borderId="52" xfId="0" applyFont="1" applyBorder="1"/>
    <xf numFmtId="0" fontId="8" fillId="0" borderId="55" xfId="0" applyFont="1" applyBorder="1"/>
    <xf numFmtId="0" fontId="8" fillId="0" borderId="33" xfId="0" applyFont="1" applyBorder="1"/>
    <xf numFmtId="0" fontId="8" fillId="0" borderId="37" xfId="0" applyFont="1" applyBorder="1"/>
    <xf numFmtId="0" fontId="8" fillId="0" borderId="35" xfId="0" applyFont="1" applyBorder="1"/>
    <xf numFmtId="0" fontId="8" fillId="0" borderId="46" xfId="0" applyFont="1" applyBorder="1"/>
    <xf numFmtId="0" fontId="8" fillId="0" borderId="53" xfId="0" applyFont="1" applyBorder="1"/>
    <xf numFmtId="0" fontId="0" fillId="0" borderId="14" xfId="0" applyBorder="1" applyAlignment="1">
      <alignment wrapText="1"/>
    </xf>
    <xf numFmtId="0" fontId="8" fillId="0" borderId="27" xfId="0" applyFont="1" applyBorder="1"/>
    <xf numFmtId="9" fontId="0" fillId="0" borderId="61" xfId="2" applyFont="1" applyBorder="1"/>
    <xf numFmtId="9" fontId="0" fillId="0" borderId="33" xfId="2" applyFont="1" applyBorder="1" applyAlignment="1">
      <alignment wrapText="1"/>
    </xf>
    <xf numFmtId="9" fontId="0" fillId="0" borderId="59" xfId="2" applyFont="1" applyBorder="1" applyAlignment="1">
      <alignment wrapText="1"/>
    </xf>
    <xf numFmtId="9" fontId="0" fillId="0" borderId="35" xfId="2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0" fillId="0" borderId="62" xfId="0" applyBorder="1" applyAlignment="1">
      <alignment wrapText="1"/>
    </xf>
    <xf numFmtId="0" fontId="0" fillId="3" borderId="62" xfId="0" applyFill="1" applyBorder="1" applyAlignment="1">
      <alignment wrapText="1"/>
    </xf>
    <xf numFmtId="0" fontId="1" fillId="0" borderId="62" xfId="0" applyFont="1" applyBorder="1" applyAlignment="1">
      <alignment wrapText="1"/>
    </xf>
    <xf numFmtId="0" fontId="2" fillId="0" borderId="62" xfId="0" applyFont="1" applyBorder="1" applyAlignment="1">
      <alignment wrapText="1"/>
    </xf>
    <xf numFmtId="0" fontId="0" fillId="0" borderId="52" xfId="0" applyBorder="1" applyAlignment="1">
      <alignment wrapText="1"/>
    </xf>
    <xf numFmtId="0" fontId="0" fillId="0" borderId="33" xfId="0" applyBorder="1" applyAlignment="1">
      <alignment wrapText="1"/>
    </xf>
    <xf numFmtId="0" fontId="0" fillId="3" borderId="33" xfId="0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0" fillId="0" borderId="33" xfId="0" applyFill="1" applyBorder="1"/>
    <xf numFmtId="0" fontId="0" fillId="0" borderId="5" xfId="0" applyFill="1" applyBorder="1"/>
    <xf numFmtId="9" fontId="0" fillId="0" borderId="28" xfId="2" applyFont="1" applyBorder="1"/>
    <xf numFmtId="0" fontId="8" fillId="0" borderId="0" xfId="0" applyFont="1" applyBorder="1"/>
    <xf numFmtId="0" fontId="2" fillId="0" borderId="6" xfId="0" applyFont="1" applyBorder="1" applyAlignment="1">
      <alignment horizontal="right" wrapText="1"/>
    </xf>
    <xf numFmtId="3" fontId="1" fillId="0" borderId="32" xfId="0" applyNumberFormat="1" applyFont="1" applyBorder="1" applyAlignment="1">
      <alignment wrapText="1"/>
    </xf>
    <xf numFmtId="0" fontId="0" fillId="0" borderId="38" xfId="0" applyBorder="1"/>
    <xf numFmtId="0" fontId="2" fillId="0" borderId="4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8" fillId="0" borderId="24" xfId="0" applyFont="1" applyBorder="1"/>
    <xf numFmtId="3" fontId="1" fillId="0" borderId="63" xfId="0" applyNumberFormat="1" applyFont="1" applyBorder="1" applyAlignment="1">
      <alignment wrapText="1"/>
    </xf>
    <xf numFmtId="0" fontId="2" fillId="0" borderId="26" xfId="0" applyFont="1" applyBorder="1" applyAlignment="1">
      <alignment horizontal="right" wrapText="1"/>
    </xf>
    <xf numFmtId="9" fontId="0" fillId="0" borderId="32" xfId="2" applyNumberFormat="1" applyFont="1" applyBorder="1"/>
    <xf numFmtId="9" fontId="0" fillId="0" borderId="4" xfId="2" applyNumberFormat="1" applyFont="1" applyBorder="1"/>
    <xf numFmtId="9" fontId="0" fillId="0" borderId="23" xfId="2" applyNumberFormat="1" applyFont="1" applyBorder="1"/>
    <xf numFmtId="9" fontId="0" fillId="0" borderId="24" xfId="2" applyFont="1" applyBorder="1"/>
    <xf numFmtId="0" fontId="0" fillId="0" borderId="63" xfId="0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0" fillId="0" borderId="52" xfId="0" applyFill="1" applyBorder="1"/>
    <xf numFmtId="0" fontId="0" fillId="0" borderId="7" xfId="0" applyFill="1" applyBorder="1"/>
    <xf numFmtId="0" fontId="1" fillId="0" borderId="48" xfId="0" applyFont="1" applyBorder="1" applyAlignment="1">
      <alignment wrapText="1"/>
    </xf>
    <xf numFmtId="0" fontId="0" fillId="2" borderId="64" xfId="0" applyFill="1" applyBorder="1"/>
    <xf numFmtId="0" fontId="0" fillId="2" borderId="49" xfId="0" applyFill="1" applyBorder="1"/>
    <xf numFmtId="0" fontId="0" fillId="0" borderId="61" xfId="0" applyBorder="1"/>
    <xf numFmtId="0" fontId="1" fillId="0" borderId="65" xfId="0" applyFont="1" applyBorder="1" applyAlignment="1">
      <alignment wrapText="1"/>
    </xf>
    <xf numFmtId="0" fontId="0" fillId="0" borderId="64" xfId="0" applyBorder="1"/>
    <xf numFmtId="3" fontId="1" fillId="0" borderId="48" xfId="0" applyNumberFormat="1" applyFont="1" applyBorder="1" applyAlignment="1">
      <alignment wrapText="1"/>
    </xf>
    <xf numFmtId="9" fontId="0" fillId="0" borderId="60" xfId="2" applyFont="1" applyBorder="1"/>
    <xf numFmtId="0" fontId="0" fillId="0" borderId="59" xfId="0" applyFill="1" applyBorder="1"/>
    <xf numFmtId="0" fontId="0" fillId="0" borderId="36" xfId="0" applyFill="1" applyBorder="1"/>
    <xf numFmtId="0" fontId="8" fillId="0" borderId="47" xfId="0" applyFont="1" applyBorder="1"/>
    <xf numFmtId="3" fontId="1" fillId="0" borderId="50" xfId="0" applyNumberFormat="1" applyFont="1" applyBorder="1" applyAlignment="1">
      <alignment wrapText="1"/>
    </xf>
    <xf numFmtId="0" fontId="8" fillId="0" borderId="66" xfId="0" applyFont="1" applyBorder="1"/>
    <xf numFmtId="0" fontId="0" fillId="0" borderId="1" xfId="0" applyFill="1" applyBorder="1"/>
    <xf numFmtId="0" fontId="8" fillId="0" borderId="9" xfId="0" applyFont="1" applyBorder="1"/>
    <xf numFmtId="0" fontId="8" fillId="0" borderId="48" xfId="0" applyFont="1" applyBorder="1"/>
    <xf numFmtId="9" fontId="0" fillId="0" borderId="48" xfId="2" applyFont="1" applyBorder="1"/>
    <xf numFmtId="9" fontId="0" fillId="0" borderId="64" xfId="2" applyFont="1" applyBorder="1"/>
    <xf numFmtId="9" fontId="0" fillId="0" borderId="49" xfId="2" applyFont="1" applyBorder="1"/>
    <xf numFmtId="9" fontId="0" fillId="0" borderId="51" xfId="2" applyFont="1" applyBorder="1"/>
    <xf numFmtId="9" fontId="0" fillId="0" borderId="67" xfId="2" applyFont="1" applyBorder="1"/>
    <xf numFmtId="0" fontId="0" fillId="0" borderId="66" xfId="0" applyBorder="1"/>
    <xf numFmtId="9" fontId="0" fillId="3" borderId="47" xfId="2" applyFont="1" applyFill="1" applyBorder="1"/>
    <xf numFmtId="9" fontId="0" fillId="3" borderId="50" xfId="2" applyFont="1" applyFill="1" applyBorder="1"/>
    <xf numFmtId="9" fontId="0" fillId="3" borderId="1" xfId="2" applyFont="1" applyFill="1" applyBorder="1"/>
    <xf numFmtId="9" fontId="0" fillId="0" borderId="66" xfId="2" applyFont="1" applyBorder="1"/>
    <xf numFmtId="0" fontId="8" fillId="0" borderId="11" xfId="0" applyFont="1" applyBorder="1"/>
    <xf numFmtId="0" fontId="0" fillId="0" borderId="1" xfId="2" applyNumberFormat="1" applyFont="1" applyBorder="1"/>
    <xf numFmtId="0" fontId="0" fillId="0" borderId="35" xfId="2" applyNumberFormat="1" applyFont="1" applyBorder="1"/>
    <xf numFmtId="0" fontId="0" fillId="5" borderId="6" xfId="0" applyNumberFormat="1" applyFill="1" applyBorder="1"/>
    <xf numFmtId="0" fontId="0" fillId="5" borderId="7" xfId="0" applyNumberFormat="1" applyFill="1" applyBorder="1"/>
    <xf numFmtId="0" fontId="0" fillId="5" borderId="4" xfId="0" applyNumberFormat="1" applyFill="1" applyBorder="1"/>
    <xf numFmtId="0" fontId="0" fillId="5" borderId="9" xfId="0" applyNumberFormat="1" applyFill="1" applyBorder="1"/>
    <xf numFmtId="0" fontId="0" fillId="5" borderId="33" xfId="2" applyNumberFormat="1" applyFont="1" applyFill="1" applyBorder="1" applyAlignment="1">
      <alignment wrapText="1"/>
    </xf>
    <xf numFmtId="0" fontId="0" fillId="5" borderId="1" xfId="0" applyNumberFormat="1" applyFill="1" applyBorder="1"/>
    <xf numFmtId="0" fontId="0" fillId="5" borderId="19" xfId="0" applyFill="1" applyBorder="1"/>
    <xf numFmtId="0" fontId="0" fillId="5" borderId="53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6" xfId="0" applyFill="1" applyBorder="1"/>
    <xf numFmtId="0" fontId="0" fillId="5" borderId="55" xfId="0" applyFill="1" applyBorder="1"/>
    <xf numFmtId="0" fontId="0" fillId="5" borderId="43" xfId="0" applyFill="1" applyBorder="1"/>
    <xf numFmtId="0" fontId="0" fillId="5" borderId="4" xfId="0" applyFill="1" applyBorder="1"/>
    <xf numFmtId="3" fontId="0" fillId="0" borderId="64" xfId="0" applyNumberFormat="1" applyBorder="1"/>
    <xf numFmtId="3" fontId="8" fillId="0" borderId="1" xfId="0" applyNumberFormat="1" applyFont="1" applyBorder="1"/>
    <xf numFmtId="0" fontId="0" fillId="0" borderId="68" xfId="0" applyBorder="1"/>
    <xf numFmtId="0" fontId="8" fillId="0" borderId="33" xfId="2" applyNumberFormat="1" applyFont="1" applyBorder="1" applyAlignment="1">
      <alignment wrapText="1"/>
    </xf>
    <xf numFmtId="0" fontId="0" fillId="0" borderId="33" xfId="0" applyBorder="1"/>
    <xf numFmtId="3" fontId="0" fillId="0" borderId="34" xfId="0" applyNumberFormat="1" applyFont="1" applyBorder="1" applyAlignment="1">
      <alignment wrapText="1"/>
    </xf>
    <xf numFmtId="0" fontId="0" fillId="0" borderId="35" xfId="0" applyBorder="1" applyAlignment="1">
      <alignment wrapText="1"/>
    </xf>
    <xf numFmtId="3" fontId="1" fillId="0" borderId="22" xfId="0" applyNumberFormat="1" applyFont="1" applyBorder="1" applyAlignment="1">
      <alignment wrapText="1"/>
    </xf>
    <xf numFmtId="0" fontId="8" fillId="0" borderId="59" xfId="0" applyFont="1" applyBorder="1"/>
    <xf numFmtId="3" fontId="0" fillId="0" borderId="3" xfId="0" applyNumberFormat="1" applyBorder="1" applyAlignment="1">
      <alignment wrapText="1"/>
    </xf>
    <xf numFmtId="3" fontId="8" fillId="0" borderId="7" xfId="0" applyNumberFormat="1" applyFont="1" applyBorder="1"/>
    <xf numFmtId="9" fontId="0" fillId="0" borderId="0" xfId="2" applyFont="1" applyAlignment="1">
      <alignment horizontal="center" wrapText="1"/>
    </xf>
    <xf numFmtId="0" fontId="1" fillId="0" borderId="49" xfId="0" applyFont="1" applyBorder="1"/>
    <xf numFmtId="9" fontId="1" fillId="0" borderId="10" xfId="2" applyFont="1" applyBorder="1"/>
    <xf numFmtId="9" fontId="1" fillId="0" borderId="17" xfId="2" applyFont="1" applyBorder="1"/>
    <xf numFmtId="9" fontId="1" fillId="0" borderId="45" xfId="2" applyFont="1" applyBorder="1"/>
    <xf numFmtId="0" fontId="0" fillId="0" borderId="32" xfId="0" applyBorder="1"/>
    <xf numFmtId="164" fontId="0" fillId="0" borderId="39" xfId="1" applyFont="1" applyBorder="1"/>
    <xf numFmtId="164" fontId="0" fillId="0" borderId="27" xfId="1" applyFont="1" applyBorder="1"/>
    <xf numFmtId="164" fontId="0" fillId="0" borderId="15" xfId="1" applyFont="1" applyBorder="1"/>
    <xf numFmtId="9" fontId="0" fillId="0" borderId="6" xfId="2" applyNumberFormat="1" applyFont="1" applyBorder="1"/>
    <xf numFmtId="0" fontId="9" fillId="4" borderId="1" xfId="0" applyFont="1" applyFill="1" applyBorder="1" applyAlignment="1" applyProtection="1">
      <alignment horizontal="center" vertical="center" wrapText="1"/>
    </xf>
    <xf numFmtId="0" fontId="10" fillId="0" borderId="68" xfId="0" applyFont="1" applyFill="1" applyBorder="1" applyAlignment="1" applyProtection="1">
      <alignment horizontal="right" vertical="center" wrapText="1"/>
    </xf>
    <xf numFmtId="0" fontId="10" fillId="0" borderId="68" xfId="0" applyFont="1" applyFill="1" applyBorder="1" applyAlignment="1" applyProtection="1">
      <alignment vertical="center" wrapText="1"/>
    </xf>
    <xf numFmtId="15" fontId="10" fillId="0" borderId="68" xfId="0" applyNumberFormat="1" applyFont="1" applyFill="1" applyBorder="1" applyAlignment="1" applyProtection="1">
      <alignment horizontal="right" vertical="center" wrapText="1"/>
    </xf>
    <xf numFmtId="15" fontId="10" fillId="0" borderId="0" xfId="0" applyNumberFormat="1" applyFont="1" applyFill="1" applyBorder="1" applyAlignment="1" applyProtection="1">
      <alignment horizontal="right" vertical="center" wrapText="1"/>
    </xf>
    <xf numFmtId="0" fontId="10" fillId="0" borderId="0" xfId="0" applyFont="1" applyFill="1" applyBorder="1" applyAlignment="1" applyProtection="1">
      <alignment horizontal="right" vertical="center" wrapText="1"/>
    </xf>
    <xf numFmtId="0" fontId="0" fillId="0" borderId="0" xfId="0" applyFill="1" applyBorder="1"/>
    <xf numFmtId="0" fontId="0" fillId="0" borderId="69" xfId="0" applyFill="1" applyBorder="1"/>
    <xf numFmtId="0" fontId="0" fillId="0" borderId="70" xfId="0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0" fillId="0" borderId="3" xfId="1" applyNumberFormat="1" applyFont="1" applyBorder="1"/>
    <xf numFmtId="0" fontId="1" fillId="0" borderId="18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wrapText="1"/>
    </xf>
    <xf numFmtId="3" fontId="1" fillId="0" borderId="13" xfId="0" applyNumberFormat="1" applyFont="1" applyBorder="1" applyAlignment="1">
      <alignment horizontal="center" wrapText="1"/>
    </xf>
    <xf numFmtId="3" fontId="1" fillId="0" borderId="8" xfId="0" applyNumberFormat="1" applyFont="1" applyBorder="1" applyAlignment="1">
      <alignment horizont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31" xfId="0" applyFont="1" applyBorder="1" applyAlignment="1">
      <alignment vertical="center" wrapText="1"/>
    </xf>
    <xf numFmtId="0" fontId="5" fillId="0" borderId="50" xfId="0" applyFont="1" applyBorder="1" applyAlignment="1">
      <alignment vertical="center" wrapText="1"/>
    </xf>
  </cellXfs>
  <cellStyles count="11">
    <cellStyle name="Comma" xfId="1" builtinId="3"/>
    <cellStyle name="Normal" xfId="0" builtinId="0"/>
    <cellStyle name="Normal 10" xfId="7"/>
    <cellStyle name="Normal 12" xfId="5"/>
    <cellStyle name="Normal 13" xfId="6"/>
    <cellStyle name="Normal 14" xfId="8"/>
    <cellStyle name="Normal 2" xfId="4"/>
    <cellStyle name="Normal 3" xfId="3"/>
    <cellStyle name="Normal 6" xfId="9"/>
    <cellStyle name="Normal 8" xfId="1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F92-CA4E-BCA2-37B77FCC6C5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F92-CA4E-BCA2-37B77FCC6C5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F92-CA4E-BCA2-37B77FCC6C5B}"/>
              </c:ext>
            </c:extLst>
          </c:dPt>
          <c:dLbls>
            <c:dLbl>
              <c:idx val="0"/>
              <c:layout>
                <c:manualLayout>
                  <c:x val="-8.2758620689655175E-3"/>
                  <c:y val="4.043201732058668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9F92-CA4E-BCA2-37B77FCC6C5B}"/>
                </c:ext>
                <c:ext xmlns:c15="http://schemas.microsoft.com/office/drawing/2012/chart" uri="{CE6537A1-D6FC-4f65-9D91-7224C49458BB}">
                  <c15:layout>
                    <c:manualLayout>
                      <c:w val="0.2384275862068965"/>
                      <c:h val="0.12998630127296776"/>
                    </c:manualLayout>
                  </c15:layout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Comm'!$K$100:$M$100</c:f>
              <c:strCache>
                <c:ptCount val="3"/>
                <c:pt idx="0">
                  <c:v>Ever Been to Primary School</c:v>
                </c:pt>
                <c:pt idx="1">
                  <c:v>Ever Been to Secondary School</c:v>
                </c:pt>
                <c:pt idx="2">
                  <c:v>Ever Been To College</c:v>
                </c:pt>
              </c:strCache>
            </c:strRef>
          </c:cat>
          <c:val>
            <c:numRef>
              <c:f>'Care Givers &amp; Pt Comm'!$K$101:$M$101</c:f>
              <c:numCache>
                <c:formatCode>0%</c:formatCode>
                <c:ptCount val="3"/>
                <c:pt idx="0">
                  <c:v>1</c:v>
                </c:pt>
                <c:pt idx="1">
                  <c:v>0.48228176318063959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F92-CA4E-BCA2-37B77FCC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-1249434176"/>
        <c:axId val="-1249443424"/>
        <c:axId val="0"/>
      </c:bar3DChart>
      <c:catAx>
        <c:axId val="-12494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49443424"/>
        <c:crosses val="autoZero"/>
        <c:auto val="1"/>
        <c:lblAlgn val="ctr"/>
        <c:lblOffset val="100"/>
        <c:noMultiLvlLbl val="0"/>
      </c:catAx>
      <c:valAx>
        <c:axId val="-1249443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4943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562335958005251E-2"/>
          <c:y val="7.1759259259259259E-2"/>
          <c:w val="0.64832042869641293"/>
          <c:h val="0.7731481481481481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D24-9C4B-99B9-FD8E957C54B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D24-9C4B-99B9-FD8E957C54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D24-9C4B-99B9-FD8E957C54B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D24-9C4B-99B9-FD8E957C54B7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D24-9C4B-99B9-FD8E957C54B7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7D24-9C4B-99B9-FD8E957C54B7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Comm'!$K$128:$M$128</c:f>
              <c:strCache>
                <c:ptCount val="3"/>
                <c:pt idx="0">
                  <c:v>PSLCE</c:v>
                </c:pt>
                <c:pt idx="1">
                  <c:v>JCE </c:v>
                </c:pt>
                <c:pt idx="2">
                  <c:v>MSCE </c:v>
                </c:pt>
              </c:strCache>
            </c:strRef>
          </c:cat>
          <c:val>
            <c:numRef>
              <c:f>'Care Givers &amp; Pt Comm'!$K$129:$M$129</c:f>
              <c:numCache>
                <c:formatCode>0%</c:formatCode>
                <c:ptCount val="3"/>
                <c:pt idx="0">
                  <c:v>1</c:v>
                </c:pt>
                <c:pt idx="1">
                  <c:v>0.4157303370786517</c:v>
                </c:pt>
                <c:pt idx="2">
                  <c:v>7.260155574762317E-2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D24-9C4B-99B9-FD8E957C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cylinder"/>
        <c:axId val="-1249440704"/>
        <c:axId val="-1249434720"/>
        <c:axId val="0"/>
      </c:bar3DChart>
      <c:catAx>
        <c:axId val="-124944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49434720"/>
        <c:crosses val="autoZero"/>
        <c:auto val="1"/>
        <c:lblAlgn val="ctr"/>
        <c:lblOffset val="100"/>
        <c:noMultiLvlLbl val="0"/>
      </c:catAx>
      <c:valAx>
        <c:axId val="-1249434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494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Care Givers Per TA</a:t>
            </a:r>
          </a:p>
        </c:rich>
      </c:tx>
      <c:layout>
        <c:manualLayout>
          <c:xMode val="edge"/>
          <c:yMode val="edge"/>
          <c:x val="0.1826666666666667"/>
          <c:y val="2.7777777777777776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'Care Givers &amp; Pt Comm'!$B$2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Comm'!$A$3:$A$6</c:f>
              <c:strCache>
                <c:ptCount val="4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</c:strCache>
            </c:strRef>
          </c:cat>
          <c:val>
            <c:numRef>
              <c:f>'Care Givers &amp; Pt Comm'!$B$3:$B$6</c:f>
              <c:numCache>
                <c:formatCode>General</c:formatCode>
                <c:ptCount val="4"/>
                <c:pt idx="0">
                  <c:v>49</c:v>
                </c:pt>
                <c:pt idx="1">
                  <c:v>102</c:v>
                </c:pt>
                <c:pt idx="2">
                  <c:v>86</c:v>
                </c:pt>
                <c:pt idx="3">
                  <c:v>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19-D94B-9278-BAF352325971}"/>
            </c:ext>
          </c:extLst>
        </c:ser>
        <c:ser>
          <c:idx val="1"/>
          <c:order val="1"/>
          <c:tx>
            <c:strRef>
              <c:f>'Care Givers &amp; Pt Comm'!$C$2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'Care Givers &amp; Pt Comm'!$A$3:$A$6</c:f>
              <c:strCache>
                <c:ptCount val="4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</c:strCache>
            </c:strRef>
          </c:cat>
          <c:val>
            <c:numRef>
              <c:f>'Care Givers &amp; Pt Comm'!$C$3:$C$6</c:f>
              <c:numCache>
                <c:formatCode>General</c:formatCode>
                <c:ptCount val="4"/>
                <c:pt idx="0">
                  <c:v>73</c:v>
                </c:pt>
                <c:pt idx="1">
                  <c:v>135</c:v>
                </c:pt>
                <c:pt idx="2">
                  <c:v>114</c:v>
                </c:pt>
                <c:pt idx="3">
                  <c:v>129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19-D94B-9278-BAF352325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cylinder"/>
        <c:axId val="-1245718960"/>
        <c:axId val="-1245713520"/>
        <c:axId val="0"/>
      </c:bar3DChart>
      <c:catAx>
        <c:axId val="-1245718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245713520"/>
        <c:crosses val="autoZero"/>
        <c:auto val="1"/>
        <c:lblAlgn val="ctr"/>
        <c:lblOffset val="100"/>
        <c:noMultiLvlLbl val="0"/>
      </c:catAx>
      <c:valAx>
        <c:axId val="-124571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1245718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'Gen Info on children'!$G$15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cene3d>
              <a:camera prst="orthographicFront"/>
              <a:lightRig rig="threePt" dir="t"/>
            </a:scene3d>
            <a:sp3d contourW="9525" prstMaterial="dkEdge">
              <a:bevelT/>
              <a:bevelB/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 Info on children'!$F$16:$F$23</c:f>
              <c:strCache>
                <c:ptCount val="8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  <c:pt idx="4">
                  <c:v>TA Mkukula</c:v>
                </c:pt>
                <c:pt idx="5">
                  <c:v>TA Mponela</c:v>
                </c:pt>
                <c:pt idx="6">
                  <c:v>TA Msakambewa</c:v>
                </c:pt>
                <c:pt idx="7">
                  <c:v>DowaDistrict</c:v>
                </c:pt>
              </c:strCache>
            </c:strRef>
          </c:cat>
          <c:val>
            <c:numRef>
              <c:f>'Gen Info on children'!$G$16:$G$23</c:f>
              <c:numCache>
                <c:formatCode>0%</c:formatCode>
                <c:ptCount val="8"/>
                <c:pt idx="0">
                  <c:v>0.69900497512437809</c:v>
                </c:pt>
                <c:pt idx="1">
                  <c:v>0.6531818181818182</c:v>
                </c:pt>
                <c:pt idx="2">
                  <c:v>0.48502796972688383</c:v>
                </c:pt>
                <c:pt idx="3">
                  <c:v>0.39145183175033921</c:v>
                </c:pt>
                <c:pt idx="4">
                  <c:v>0.15753938484621155</c:v>
                </c:pt>
                <c:pt idx="5">
                  <c:v>0.32415902140672781</c:v>
                </c:pt>
                <c:pt idx="6">
                  <c:v>0.13698630136986301</c:v>
                </c:pt>
                <c:pt idx="7">
                  <c:v>0.42853718942238556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B6-9F40-A4EF-E57FA7F2863C}"/>
            </c:ext>
          </c:extLst>
        </c:ser>
        <c:ser>
          <c:idx val="1"/>
          <c:order val="1"/>
          <c:tx>
            <c:strRef>
              <c:f>'Gen Info on children'!$H$15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1FB6-9F40-A4EF-E57FA7F286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1FB6-9F40-A4EF-E57FA7F286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1FB6-9F40-A4EF-E57FA7F286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1FB6-9F40-A4EF-E57FA7F286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1FB6-9F40-A4EF-E57FA7F286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1FB6-9F40-A4EF-E57FA7F286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1FB6-9F40-A4EF-E57FA7F286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  <a:scene3d>
                <a:camera prst="orthographicFront"/>
                <a:lightRig rig="threePt" dir="t"/>
              </a:scene3d>
              <a:sp3d contourW="9525" prstMaterial="dkEdge">
                <a:bevelT/>
                <a:bevelB/>
                <a:contourClr>
                  <a:schemeClr val="accent2">
                    <a:lumMod val="75000"/>
                  </a:schemeClr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1FB6-9F40-A4EF-E57FA7F286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 Info on children'!$F$16:$F$23</c:f>
              <c:strCache>
                <c:ptCount val="8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  <c:pt idx="4">
                  <c:v>TA Mkukula</c:v>
                </c:pt>
                <c:pt idx="5">
                  <c:v>TA Mponela</c:v>
                </c:pt>
                <c:pt idx="6">
                  <c:v>TA Msakambewa</c:v>
                </c:pt>
                <c:pt idx="7">
                  <c:v>DowaDistrict</c:v>
                </c:pt>
              </c:strCache>
            </c:strRef>
          </c:cat>
          <c:val>
            <c:numRef>
              <c:f>'Gen Info on children'!$H$16:$H$23</c:f>
              <c:numCache>
                <c:formatCode>0%</c:formatCode>
                <c:ptCount val="8"/>
                <c:pt idx="0">
                  <c:v>0.72529224229543043</c:v>
                </c:pt>
                <c:pt idx="1">
                  <c:v>0.59533073929961089</c:v>
                </c:pt>
                <c:pt idx="2">
                  <c:v>0.51069217782779963</c:v>
                </c:pt>
                <c:pt idx="3">
                  <c:v>0.44152880775812892</c:v>
                </c:pt>
                <c:pt idx="4">
                  <c:v>0.18787361229718189</c:v>
                </c:pt>
                <c:pt idx="5">
                  <c:v>0.28830874006810442</c:v>
                </c:pt>
                <c:pt idx="6">
                  <c:v>0.14343598055105347</c:v>
                </c:pt>
                <c:pt idx="7">
                  <c:v>0.42730876714109312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1FB6-9F40-A4EF-E57FA7F28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cylinder"/>
        <c:axId val="-1245715696"/>
        <c:axId val="-1245711344"/>
        <c:axId val="0"/>
      </c:bar3DChart>
      <c:catAx>
        <c:axId val="-124571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Traditional Authority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245711344"/>
        <c:crosses val="autoZero"/>
        <c:auto val="1"/>
        <c:lblAlgn val="ctr"/>
        <c:lblOffset val="100"/>
        <c:noMultiLvlLbl val="0"/>
      </c:catAx>
      <c:valAx>
        <c:axId val="-124571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24571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 prstMaterial="dkEdge">
      <a:bevelT/>
      <a:bevelB/>
    </a:sp3d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'CBCC Structures'!$G$34</c:f>
              <c:strCache>
                <c:ptCount val="1"/>
                <c:pt idx="0">
                  <c:v>CBCCs With Toilets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'CBCC Structures'!$F$35:$F$41</c:f>
              <c:strCache>
                <c:ptCount val="7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  <c:pt idx="4">
                  <c:v>TA Mkukula</c:v>
                </c:pt>
                <c:pt idx="5">
                  <c:v>TA Mponela</c:v>
                </c:pt>
                <c:pt idx="6">
                  <c:v>TA Msakambewa</c:v>
                </c:pt>
              </c:strCache>
            </c:strRef>
          </c:cat>
          <c:val>
            <c:numRef>
              <c:f>'CBCC Structures'!$G$35:$G$41</c:f>
              <c:numCache>
                <c:formatCode>0%</c:formatCode>
                <c:ptCount val="7"/>
                <c:pt idx="0">
                  <c:v>0.8571428571428571</c:v>
                </c:pt>
                <c:pt idx="1">
                  <c:v>0.97297297297297303</c:v>
                </c:pt>
                <c:pt idx="2">
                  <c:v>0.9107142857142857</c:v>
                </c:pt>
                <c:pt idx="3">
                  <c:v>0.84782608695652173</c:v>
                </c:pt>
                <c:pt idx="4">
                  <c:v>0.86956521739130432</c:v>
                </c:pt>
                <c:pt idx="5">
                  <c:v>0.42857142857142855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62-AD44-B89E-0D1ECC870547}"/>
            </c:ext>
          </c:extLst>
        </c:ser>
        <c:ser>
          <c:idx val="1"/>
          <c:order val="1"/>
          <c:tx>
            <c:strRef>
              <c:f>'CBCC Structures'!$H$34</c:f>
              <c:strCache>
                <c:ptCount val="1"/>
                <c:pt idx="0">
                  <c:v>CBCCs Without Toilets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  <a:sp3d contourW="9525">
              <a:contourClr>
                <a:schemeClr val="lt1">
                  <a:alpha val="50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'CBCC Structures'!$F$35:$F$41</c:f>
              <c:strCache>
                <c:ptCount val="7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  <c:pt idx="4">
                  <c:v>TA Mkukula</c:v>
                </c:pt>
                <c:pt idx="5">
                  <c:v>TA Mponela</c:v>
                </c:pt>
                <c:pt idx="6">
                  <c:v>TA Msakambewa</c:v>
                </c:pt>
              </c:strCache>
            </c:strRef>
          </c:cat>
          <c:val>
            <c:numRef>
              <c:f>'CBCC Structures'!$H$35:$H$41</c:f>
              <c:numCache>
                <c:formatCode>0%</c:formatCode>
                <c:ptCount val="7"/>
                <c:pt idx="0">
                  <c:v>0.14285714285714285</c:v>
                </c:pt>
                <c:pt idx="1">
                  <c:v>2.7027027027027029E-2</c:v>
                </c:pt>
                <c:pt idx="2">
                  <c:v>8.9285714285714288E-2</c:v>
                </c:pt>
                <c:pt idx="3">
                  <c:v>0.15217391304347827</c:v>
                </c:pt>
                <c:pt idx="4">
                  <c:v>0.13043478260869565</c:v>
                </c:pt>
                <c:pt idx="5">
                  <c:v>0.5714285714285714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62-AD44-B89E-0D1ECC870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cylinder"/>
        <c:axId val="-1245721136"/>
        <c:axId val="-1245722224"/>
        <c:axId val="0"/>
      </c:bar3DChart>
      <c:catAx>
        <c:axId val="-1245721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245722224"/>
        <c:crosses val="autoZero"/>
        <c:auto val="1"/>
        <c:lblAlgn val="ctr"/>
        <c:lblOffset val="100"/>
        <c:noMultiLvlLbl val="0"/>
      </c:catAx>
      <c:valAx>
        <c:axId val="-1245722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-12457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'CBCC Structures'!$G$46</c:f>
              <c:strCache>
                <c:ptCount val="1"/>
                <c:pt idx="0">
                  <c:v>CBCCs With Child Friendly Toilets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6161-574D-9D7B-E16821B14735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6161-574D-9D7B-E16821B14735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6161-574D-9D7B-E16821B14735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6161-574D-9D7B-E16821B14735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'CBCC Structures'!$F$47:$F$50</c:f>
              <c:strCache>
                <c:ptCount val="4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</c:strCache>
            </c:strRef>
          </c:cat>
          <c:val>
            <c:numRef>
              <c:f>'CBCC Structures'!$G$47:$G$50</c:f>
              <c:numCache>
                <c:formatCode>0%</c:formatCode>
                <c:ptCount val="4"/>
                <c:pt idx="0">
                  <c:v>0.73809523809523814</c:v>
                </c:pt>
                <c:pt idx="1">
                  <c:v>0.7567567567567568</c:v>
                </c:pt>
                <c:pt idx="2">
                  <c:v>0.4642857142857143</c:v>
                </c:pt>
                <c:pt idx="3">
                  <c:v>0.34782608695652173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161-574D-9D7B-E16821B14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245714064"/>
        <c:axId val="-1245712976"/>
        <c:axId val="0"/>
      </c:bar3DChart>
      <c:catAx>
        <c:axId val="-124571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45712976"/>
        <c:crosses val="autoZero"/>
        <c:auto val="1"/>
        <c:lblAlgn val="ctr"/>
        <c:lblOffset val="100"/>
        <c:noMultiLvlLbl val="0"/>
      </c:catAx>
      <c:valAx>
        <c:axId val="-12457129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4571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'Other Social Issues'!$G$100</c:f>
              <c:strCache>
                <c:ptCount val="1"/>
                <c:pt idx="0">
                  <c:v>CBCCs With Water Supply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Issues'!$F$101:$F$107</c:f>
              <c:strCache>
                <c:ptCount val="7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  <c:pt idx="4">
                  <c:v>TA Mkukula</c:v>
                </c:pt>
                <c:pt idx="5">
                  <c:v>TA Mponela</c:v>
                </c:pt>
                <c:pt idx="6">
                  <c:v>TA Msakambewa</c:v>
                </c:pt>
              </c:strCache>
            </c:strRef>
          </c:cat>
          <c:val>
            <c:numRef>
              <c:f>'Other Social Issues'!$G$101:$G$107</c:f>
              <c:numCache>
                <c:formatCode>0%</c:formatCode>
                <c:ptCount val="7"/>
                <c:pt idx="0">
                  <c:v>0.9285714285714286</c:v>
                </c:pt>
                <c:pt idx="1">
                  <c:v>1</c:v>
                </c:pt>
                <c:pt idx="2">
                  <c:v>0.9642857142857143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16-A243-9900-38A7FBA6FA73}"/>
            </c:ext>
          </c:extLst>
        </c:ser>
        <c:ser>
          <c:idx val="1"/>
          <c:order val="1"/>
          <c:tx>
            <c:strRef>
              <c:f>'Other Social Issues'!$H$100</c:f>
              <c:strCache>
                <c:ptCount val="1"/>
                <c:pt idx="0">
                  <c:v>CBCCs Without Water 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Issues'!$F$101:$F$107</c:f>
              <c:strCache>
                <c:ptCount val="7"/>
                <c:pt idx="0">
                  <c:v>TA Chakhaza</c:v>
                </c:pt>
                <c:pt idx="1">
                  <c:v>TA Chiwere</c:v>
                </c:pt>
                <c:pt idx="2">
                  <c:v>TA Dzoole</c:v>
                </c:pt>
                <c:pt idx="3">
                  <c:v>TA Kayembe</c:v>
                </c:pt>
                <c:pt idx="4">
                  <c:v>TA Mkukula</c:v>
                </c:pt>
                <c:pt idx="5">
                  <c:v>TA Mponela</c:v>
                </c:pt>
                <c:pt idx="6">
                  <c:v>TA Msakambewa</c:v>
                </c:pt>
              </c:strCache>
            </c:strRef>
          </c:cat>
          <c:val>
            <c:numRef>
              <c:f>'Other Social Issues'!$H$101:$H$107</c:f>
              <c:numCache>
                <c:formatCode>0%</c:formatCode>
                <c:ptCount val="7"/>
                <c:pt idx="0">
                  <c:v>7.1428571428571425E-2</c:v>
                </c:pt>
                <c:pt idx="1">
                  <c:v>0</c:v>
                </c:pt>
                <c:pt idx="2">
                  <c:v>3.5714285714285712E-2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16-A243-9900-38A7FBA6FA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-1245714608"/>
        <c:axId val="-1245712432"/>
        <c:axId val="0"/>
      </c:bar3DChart>
      <c:catAx>
        <c:axId val="-1245714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245712432"/>
        <c:crosses val="autoZero"/>
        <c:auto val="1"/>
        <c:lblAlgn val="ctr"/>
        <c:lblOffset val="100"/>
        <c:noMultiLvlLbl val="0"/>
      </c:catAx>
      <c:valAx>
        <c:axId val="-1245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-12457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979571012927188"/>
          <c:y val="1.8991595417919779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'Other Social Issues'!$T$99</c:f>
              <c:strCache>
                <c:ptCount val="1"/>
                <c:pt idx="0">
                  <c:v>CBCCs With Access to Safe Water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Issues'!$S$100:$S$104</c:f>
              <c:strCache>
                <c:ptCount val="5"/>
                <c:pt idx="0">
                  <c:v>TA TA Chakhadza</c:v>
                </c:pt>
                <c:pt idx="1">
                  <c:v>TA TA Chiwere </c:v>
                </c:pt>
                <c:pt idx="2">
                  <c:v>TA TA Dzoole</c:v>
                </c:pt>
                <c:pt idx="3">
                  <c:v>TA TA Kayembe</c:v>
                </c:pt>
                <c:pt idx="4">
                  <c:v>Dowa District</c:v>
                </c:pt>
              </c:strCache>
            </c:strRef>
          </c:cat>
          <c:val>
            <c:numRef>
              <c:f>'Other Social Issues'!$T$100:$T$104</c:f>
              <c:numCache>
                <c:formatCode>0%</c:formatCode>
                <c:ptCount val="5"/>
                <c:pt idx="0">
                  <c:v>0.8</c:v>
                </c:pt>
                <c:pt idx="1">
                  <c:v>0.90322580645161288</c:v>
                </c:pt>
                <c:pt idx="2">
                  <c:v>1</c:v>
                </c:pt>
                <c:pt idx="3">
                  <c:v>0.95918367346938771</c:v>
                </c:pt>
                <c:pt idx="4">
                  <c:v>0.93457943925233644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63-2246-A688-B9FBBD78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1245725488"/>
        <c:axId val="-966067680"/>
        <c:axId val="0"/>
      </c:bar3DChart>
      <c:catAx>
        <c:axId val="-124572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66067680"/>
        <c:crosses val="autoZero"/>
        <c:auto val="1"/>
        <c:lblAlgn val="ctr"/>
        <c:lblOffset val="100"/>
        <c:noMultiLvlLbl val="0"/>
      </c:catAx>
      <c:valAx>
        <c:axId val="-966067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4572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'Other Social Issues'!$L$112</c:f>
              <c:strCache>
                <c:ptCount val="1"/>
                <c:pt idx="0">
                  <c:v>Type of Water Source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'Other Social Issues'!$K$113:$K$118</c:f>
              <c:strCache>
                <c:ptCount val="6"/>
                <c:pt idx="0">
                  <c:v>Tap</c:v>
                </c:pt>
                <c:pt idx="1">
                  <c:v>Borehole</c:v>
                </c:pt>
                <c:pt idx="2">
                  <c:v>Protected Well</c:v>
                </c:pt>
                <c:pt idx="3">
                  <c:v>Unprotected Well</c:v>
                </c:pt>
                <c:pt idx="4">
                  <c:v>River</c:v>
                </c:pt>
                <c:pt idx="5">
                  <c:v>Lake</c:v>
                </c:pt>
              </c:strCache>
            </c:strRef>
          </c:cat>
          <c:val>
            <c:numRef>
              <c:f>'Other Social Issues'!$L$113:$L$118</c:f>
              <c:numCache>
                <c:formatCode>0%</c:formatCode>
                <c:ptCount val="6"/>
                <c:pt idx="0">
                  <c:v>0</c:v>
                </c:pt>
                <c:pt idx="1">
                  <c:v>0.55284552845528456</c:v>
                </c:pt>
                <c:pt idx="2">
                  <c:v>0.10975609756097561</c:v>
                </c:pt>
                <c:pt idx="3">
                  <c:v>0.22357723577235772</c:v>
                </c:pt>
                <c:pt idx="4">
                  <c:v>0.11382113821138211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5D-2141-B9C4-17B7D6A19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966080736"/>
        <c:axId val="-966081280"/>
        <c:axId val="0"/>
      </c:bar3DChart>
      <c:catAx>
        <c:axId val="-96608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966081280"/>
        <c:crosses val="autoZero"/>
        <c:auto val="1"/>
        <c:lblAlgn val="ctr"/>
        <c:lblOffset val="100"/>
        <c:noMultiLvlLbl val="0"/>
      </c:catAx>
      <c:valAx>
        <c:axId val="-966081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96608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446616</xdr:colOff>
      <xdr:row>95</xdr:row>
      <xdr:rowOff>119063</xdr:rowOff>
    </xdr:from>
    <xdr:to>
      <xdr:col>20</xdr:col>
      <xdr:colOff>139700</xdr:colOff>
      <xdr:row>118</xdr:row>
      <xdr:rowOff>21166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132</xdr:row>
      <xdr:rowOff>110594</xdr:rowOff>
    </xdr:from>
    <xdr:to>
      <xdr:col>18</xdr:col>
      <xdr:colOff>63500</xdr:colOff>
      <xdr:row>147</xdr:row>
      <xdr:rowOff>21167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603249</xdr:colOff>
      <xdr:row>0</xdr:row>
      <xdr:rowOff>0</xdr:rowOff>
    </xdr:from>
    <xdr:to>
      <xdr:col>23</xdr:col>
      <xdr:colOff>264583</xdr:colOff>
      <xdr:row>26</xdr:row>
      <xdr:rowOff>97367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460375</xdr:colOff>
      <xdr:row>5</xdr:row>
      <xdr:rowOff>112711</xdr:rowOff>
    </xdr:from>
    <xdr:to>
      <xdr:col>23</xdr:col>
      <xdr:colOff>492125</xdr:colOff>
      <xdr:row>26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29</xdr:row>
      <xdr:rowOff>166687</xdr:rowOff>
    </xdr:from>
    <xdr:to>
      <xdr:col>22</xdr:col>
      <xdr:colOff>504825</xdr:colOff>
      <xdr:row>45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45</xdr:row>
      <xdr:rowOff>404812</xdr:rowOff>
    </xdr:from>
    <xdr:to>
      <xdr:col>21</xdr:col>
      <xdr:colOff>0</xdr:colOff>
      <xdr:row>59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223639</xdr:colOff>
      <xdr:row>76</xdr:row>
      <xdr:rowOff>118301</xdr:rowOff>
    </xdr:from>
    <xdr:to>
      <xdr:col>21</xdr:col>
      <xdr:colOff>551010</xdr:colOff>
      <xdr:row>92</xdr:row>
      <xdr:rowOff>156082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110459</xdr:colOff>
      <xdr:row>96</xdr:row>
      <xdr:rowOff>0</xdr:rowOff>
    </xdr:from>
    <xdr:to>
      <xdr:col>26</xdr:col>
      <xdr:colOff>267340</xdr:colOff>
      <xdr:row>107</xdr:row>
      <xdr:rowOff>163766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394607</xdr:colOff>
      <xdr:row>111</xdr:row>
      <xdr:rowOff>176410</xdr:rowOff>
    </xdr:from>
    <xdr:to>
      <xdr:col>25</xdr:col>
      <xdr:colOff>394606</xdr:colOff>
      <xdr:row>128</xdr:row>
      <xdr:rowOff>40822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56"/>
  <sheetViews>
    <sheetView tabSelected="1" topLeftCell="B1" zoomScale="82" zoomScaleNormal="82" workbookViewId="0">
      <selection activeCell="N2" sqref="N2"/>
    </sheetView>
  </sheetViews>
  <sheetFormatPr defaultColWidth="8.81640625" defaultRowHeight="14.5" x14ac:dyDescent="0.35"/>
  <cols>
    <col min="1" max="1" width="14" customWidth="1"/>
    <col min="2" max="2" width="21" customWidth="1"/>
    <col min="3" max="17" width="14" customWidth="1"/>
    <col min="18" max="18" width="21.81640625" customWidth="1"/>
    <col min="19" max="39" width="14" customWidth="1"/>
    <col min="40" max="40" width="15.36328125" customWidth="1"/>
    <col min="41" max="41" width="21.453125" customWidth="1"/>
    <col min="42" max="42" width="14" customWidth="1"/>
    <col min="43" max="43" width="17" customWidth="1"/>
    <col min="44" max="55" width="14" customWidth="1"/>
    <col min="56" max="56" width="20.453125" customWidth="1"/>
    <col min="57" max="57" width="19.1796875" customWidth="1"/>
    <col min="58" max="77" width="14" customWidth="1"/>
  </cols>
  <sheetData>
    <row r="1" spans="1:77" s="1" customFormat="1" ht="72.5" x14ac:dyDescent="0.35">
      <c r="A1" s="399" t="s">
        <v>137</v>
      </c>
      <c r="B1" s="399" t="s">
        <v>138</v>
      </c>
      <c r="C1" s="399" t="s">
        <v>139</v>
      </c>
      <c r="D1" s="399" t="s">
        <v>140</v>
      </c>
      <c r="E1" s="399" t="s">
        <v>141</v>
      </c>
      <c r="F1" s="399" t="s">
        <v>142</v>
      </c>
      <c r="G1" s="399" t="s">
        <v>143</v>
      </c>
      <c r="H1" s="399" t="s">
        <v>3163</v>
      </c>
      <c r="I1" s="399" t="s">
        <v>145</v>
      </c>
      <c r="J1" s="399" t="s">
        <v>146</v>
      </c>
      <c r="K1" s="399" t="s">
        <v>147</v>
      </c>
      <c r="L1" s="399" t="s">
        <v>148</v>
      </c>
      <c r="M1" s="399" t="s">
        <v>149</v>
      </c>
      <c r="N1" s="399" t="s">
        <v>352</v>
      </c>
      <c r="O1" s="399" t="s">
        <v>150</v>
      </c>
      <c r="P1" s="399" t="s">
        <v>151</v>
      </c>
      <c r="Q1" s="399" t="s">
        <v>152</v>
      </c>
      <c r="R1" s="399" t="s">
        <v>153</v>
      </c>
      <c r="S1" s="399" t="s">
        <v>154</v>
      </c>
      <c r="T1" s="399" t="s">
        <v>155</v>
      </c>
      <c r="U1" s="399" t="s">
        <v>156</v>
      </c>
      <c r="V1" s="399" t="s">
        <v>157</v>
      </c>
      <c r="W1" s="399" t="s">
        <v>158</v>
      </c>
      <c r="X1" s="399" t="s">
        <v>159</v>
      </c>
      <c r="Y1" s="399" t="s">
        <v>160</v>
      </c>
      <c r="Z1" s="399" t="s">
        <v>161</v>
      </c>
      <c r="AA1" s="399" t="s">
        <v>162</v>
      </c>
      <c r="AB1" s="399" t="s">
        <v>163</v>
      </c>
      <c r="AC1" s="399" t="s">
        <v>164</v>
      </c>
      <c r="AD1" s="399" t="s">
        <v>165</v>
      </c>
      <c r="AE1" s="399" t="s">
        <v>166</v>
      </c>
      <c r="AF1" s="399" t="s">
        <v>167</v>
      </c>
      <c r="AG1" s="399" t="s">
        <v>168</v>
      </c>
      <c r="AH1" s="399" t="s">
        <v>169</v>
      </c>
      <c r="AI1" s="399" t="s">
        <v>170</v>
      </c>
      <c r="AJ1" s="399" t="s">
        <v>171</v>
      </c>
      <c r="AK1" s="399" t="s">
        <v>172</v>
      </c>
      <c r="AL1" s="399" t="s">
        <v>173</v>
      </c>
      <c r="AM1" s="399" t="s">
        <v>174</v>
      </c>
      <c r="AN1" s="399" t="s">
        <v>175</v>
      </c>
      <c r="AO1" s="399" t="s">
        <v>176</v>
      </c>
      <c r="AP1" s="399" t="s">
        <v>177</v>
      </c>
      <c r="AQ1" s="399" t="s">
        <v>178</v>
      </c>
      <c r="AR1" s="399" t="s">
        <v>179</v>
      </c>
      <c r="AS1" s="399" t="s">
        <v>180</v>
      </c>
      <c r="AT1" s="399" t="s">
        <v>181</v>
      </c>
      <c r="AU1" s="399" t="s">
        <v>182</v>
      </c>
      <c r="AV1" s="399" t="s">
        <v>183</v>
      </c>
      <c r="AW1" s="399" t="s">
        <v>184</v>
      </c>
      <c r="AX1" s="399" t="s">
        <v>185</v>
      </c>
      <c r="AY1" s="399" t="s">
        <v>186</v>
      </c>
      <c r="AZ1" s="399" t="s">
        <v>187</v>
      </c>
      <c r="BA1" s="399" t="s">
        <v>188</v>
      </c>
      <c r="BB1" s="399" t="s">
        <v>189</v>
      </c>
      <c r="BC1" s="399" t="s">
        <v>190</v>
      </c>
      <c r="BD1" s="399" t="s">
        <v>191</v>
      </c>
      <c r="BE1" s="399" t="s">
        <v>192</v>
      </c>
      <c r="BF1" s="399" t="s">
        <v>193</v>
      </c>
      <c r="BG1" s="399" t="s">
        <v>3167</v>
      </c>
      <c r="BH1" s="399" t="s">
        <v>194</v>
      </c>
      <c r="BI1" s="399" t="s">
        <v>195</v>
      </c>
      <c r="BJ1" s="399" t="s">
        <v>196</v>
      </c>
      <c r="BK1" s="399" t="s">
        <v>3164</v>
      </c>
      <c r="BL1" s="399" t="s">
        <v>197</v>
      </c>
      <c r="BM1" s="399" t="s">
        <v>198</v>
      </c>
      <c r="BN1" s="399" t="s">
        <v>199</v>
      </c>
      <c r="BO1" s="399" t="s">
        <v>200</v>
      </c>
      <c r="BP1" s="399" t="s">
        <v>201</v>
      </c>
      <c r="BQ1" s="399" t="s">
        <v>202</v>
      </c>
      <c r="BR1" s="399" t="s">
        <v>203</v>
      </c>
      <c r="BS1" s="399" t="s">
        <v>204</v>
      </c>
      <c r="BT1" s="399" t="s">
        <v>205</v>
      </c>
      <c r="BU1" s="399" t="s">
        <v>206</v>
      </c>
      <c r="BV1" s="399" t="s">
        <v>207</v>
      </c>
      <c r="BW1" s="399" t="s">
        <v>208</v>
      </c>
      <c r="BX1" s="399" t="s">
        <v>209</v>
      </c>
      <c r="BY1" s="399" t="s">
        <v>210</v>
      </c>
    </row>
    <row r="2" spans="1:77" ht="29" x14ac:dyDescent="0.35">
      <c r="A2" s="400">
        <v>1681</v>
      </c>
      <c r="B2" s="401" t="s">
        <v>353</v>
      </c>
      <c r="C2" s="401" t="s">
        <v>354</v>
      </c>
      <c r="D2" s="401" t="s">
        <v>211</v>
      </c>
      <c r="E2" s="401" t="s">
        <v>355</v>
      </c>
      <c r="F2" s="401" t="s">
        <v>356</v>
      </c>
      <c r="G2" s="400">
        <v>20401016</v>
      </c>
      <c r="H2" s="400">
        <v>20401016</v>
      </c>
      <c r="I2" s="401" t="s">
        <v>357</v>
      </c>
      <c r="J2" s="402">
        <v>41776</v>
      </c>
      <c r="K2" s="401" t="s">
        <v>358</v>
      </c>
      <c r="L2" s="401" t="s">
        <v>211</v>
      </c>
      <c r="M2" s="401" t="s">
        <v>359</v>
      </c>
      <c r="N2" s="401" t="s">
        <v>359</v>
      </c>
      <c r="O2" s="401" t="s">
        <v>360</v>
      </c>
      <c r="P2" s="400">
        <v>-13.452583000000001</v>
      </c>
      <c r="Q2" s="400">
        <v>33.732253999999998</v>
      </c>
      <c r="R2" s="400">
        <v>579262</v>
      </c>
      <c r="S2" s="400">
        <v>8512696</v>
      </c>
      <c r="T2" s="401" t="s">
        <v>3129</v>
      </c>
      <c r="U2" s="401" t="s">
        <v>211</v>
      </c>
      <c r="V2" s="400">
        <v>6</v>
      </c>
      <c r="W2" s="400">
        <v>9</v>
      </c>
      <c r="X2" s="400">
        <v>15</v>
      </c>
      <c r="Y2" s="400">
        <v>0</v>
      </c>
      <c r="Z2" s="400">
        <v>0</v>
      </c>
      <c r="AA2" s="400">
        <v>0</v>
      </c>
      <c r="AB2" s="400">
        <v>6</v>
      </c>
      <c r="AC2" s="400">
        <v>9</v>
      </c>
      <c r="AD2" s="400">
        <v>15</v>
      </c>
      <c r="AE2" s="400">
        <v>0</v>
      </c>
      <c r="AF2" s="400">
        <v>0</v>
      </c>
      <c r="AG2" s="400">
        <v>0</v>
      </c>
      <c r="AH2" s="400">
        <v>7</v>
      </c>
      <c r="AI2" s="400">
        <v>4</v>
      </c>
      <c r="AJ2" s="400">
        <v>11</v>
      </c>
      <c r="AK2" s="400">
        <v>0</v>
      </c>
      <c r="AL2" s="400">
        <v>0</v>
      </c>
      <c r="AM2" s="400">
        <v>0</v>
      </c>
      <c r="AN2" s="400">
        <v>40</v>
      </c>
      <c r="AO2" s="400">
        <v>50</v>
      </c>
      <c r="AP2" s="400">
        <v>90</v>
      </c>
      <c r="AQ2" s="400">
        <v>0</v>
      </c>
      <c r="AR2" s="400">
        <v>0</v>
      </c>
      <c r="AS2" s="400">
        <v>0</v>
      </c>
      <c r="AT2" s="400">
        <v>0</v>
      </c>
      <c r="AU2" s="400">
        <v>0</v>
      </c>
      <c r="AV2" s="400">
        <v>0</v>
      </c>
      <c r="AW2" s="400">
        <v>5</v>
      </c>
      <c r="AX2" s="400">
        <v>6</v>
      </c>
      <c r="AY2" s="400">
        <v>11</v>
      </c>
      <c r="AZ2" s="400">
        <v>0</v>
      </c>
      <c r="BA2" s="400">
        <v>0</v>
      </c>
      <c r="BB2" s="400">
        <v>0</v>
      </c>
      <c r="BC2" s="401" t="s">
        <v>0</v>
      </c>
      <c r="BD2" s="401" t="s">
        <v>1</v>
      </c>
      <c r="BE2" s="400">
        <v>1</v>
      </c>
      <c r="BF2" s="400" t="b">
        <v>1</v>
      </c>
      <c r="BG2" s="400">
        <v>1</v>
      </c>
      <c r="BH2" s="400" t="b">
        <v>0</v>
      </c>
      <c r="BI2" s="400" t="b">
        <v>1</v>
      </c>
      <c r="BJ2" s="401" t="s">
        <v>2</v>
      </c>
      <c r="BK2" s="400">
        <v>200</v>
      </c>
      <c r="BL2" s="400" t="b">
        <v>0</v>
      </c>
      <c r="BM2" s="380"/>
      <c r="BN2" s="400" t="b">
        <v>0</v>
      </c>
      <c r="BP2" s="400" t="b">
        <v>1</v>
      </c>
      <c r="BQ2" s="400" t="b">
        <v>1</v>
      </c>
      <c r="BR2" s="400" t="b">
        <v>1</v>
      </c>
      <c r="BS2" s="400" t="b">
        <v>0</v>
      </c>
      <c r="BT2" s="400" t="b">
        <v>1</v>
      </c>
      <c r="BU2" s="400">
        <v>0.2</v>
      </c>
      <c r="BV2" s="401" t="s">
        <v>211</v>
      </c>
      <c r="BW2" s="400">
        <v>4</v>
      </c>
      <c r="BX2" s="401" t="s">
        <v>211</v>
      </c>
      <c r="BY2" s="401"/>
    </row>
    <row r="3" spans="1:77" x14ac:dyDescent="0.35">
      <c r="A3" s="400">
        <v>1684</v>
      </c>
      <c r="B3" s="401" t="s">
        <v>3130</v>
      </c>
      <c r="C3" s="401" t="s">
        <v>211</v>
      </c>
      <c r="D3" s="401" t="s">
        <v>211</v>
      </c>
      <c r="E3" s="401" t="s">
        <v>211</v>
      </c>
      <c r="F3" s="401" t="s">
        <v>356</v>
      </c>
      <c r="G3" s="400">
        <v>20401019</v>
      </c>
      <c r="H3" s="400">
        <v>20401019</v>
      </c>
      <c r="I3" s="401" t="s">
        <v>211</v>
      </c>
      <c r="K3" s="401" t="s">
        <v>211</v>
      </c>
      <c r="L3" s="401" t="s">
        <v>211</v>
      </c>
      <c r="M3" s="401" t="s">
        <v>386</v>
      </c>
      <c r="N3" s="401" t="s">
        <v>386</v>
      </c>
      <c r="O3" s="401" t="s">
        <v>211</v>
      </c>
      <c r="P3" s="400">
        <v>-13.457877999999999</v>
      </c>
      <c r="Q3" s="400">
        <v>33.781300999999999</v>
      </c>
      <c r="R3" s="400">
        <v>584569</v>
      </c>
      <c r="S3" s="400">
        <v>8512094</v>
      </c>
      <c r="T3" s="401" t="s">
        <v>3129</v>
      </c>
      <c r="U3" s="401" t="s">
        <v>211</v>
      </c>
      <c r="V3" s="404">
        <v>4</v>
      </c>
      <c r="W3" s="404">
        <v>6</v>
      </c>
      <c r="X3" s="404">
        <v>10</v>
      </c>
      <c r="Y3" s="404">
        <v>0</v>
      </c>
      <c r="Z3" s="404">
        <v>6</v>
      </c>
      <c r="AA3" s="404">
        <v>6</v>
      </c>
      <c r="AB3" s="404">
        <v>4</v>
      </c>
      <c r="AC3" s="404">
        <v>6</v>
      </c>
      <c r="AD3" s="404">
        <v>10</v>
      </c>
      <c r="AE3" s="404">
        <v>0</v>
      </c>
      <c r="AF3" s="404">
        <v>0</v>
      </c>
      <c r="AG3" s="404">
        <v>0</v>
      </c>
      <c r="AH3" s="404">
        <v>5</v>
      </c>
      <c r="AI3" s="404">
        <v>5</v>
      </c>
      <c r="AJ3" s="404">
        <v>10</v>
      </c>
      <c r="AK3" s="404">
        <v>0</v>
      </c>
      <c r="AL3" s="404">
        <v>0</v>
      </c>
      <c r="AM3" s="404">
        <v>0</v>
      </c>
      <c r="AN3" s="404">
        <v>35</v>
      </c>
      <c r="AO3" s="404">
        <v>45</v>
      </c>
      <c r="AP3" s="404">
        <v>80</v>
      </c>
      <c r="AQ3" s="404">
        <v>20</v>
      </c>
      <c r="AR3" s="404">
        <v>53</v>
      </c>
      <c r="AS3" s="404">
        <v>73</v>
      </c>
      <c r="AT3" s="404">
        <v>4</v>
      </c>
      <c r="AU3" s="404">
        <v>6</v>
      </c>
      <c r="AV3" s="404">
        <v>10</v>
      </c>
      <c r="AW3" s="404">
        <v>1</v>
      </c>
      <c r="AX3" s="404">
        <v>0</v>
      </c>
      <c r="AY3" s="404">
        <v>1</v>
      </c>
      <c r="AZ3" s="404">
        <v>0</v>
      </c>
      <c r="BA3" s="404">
        <v>0</v>
      </c>
      <c r="BB3" s="404">
        <v>0</v>
      </c>
      <c r="BC3" s="401" t="s">
        <v>0</v>
      </c>
      <c r="BD3" s="401" t="s">
        <v>212</v>
      </c>
      <c r="BE3" s="404">
        <v>1</v>
      </c>
      <c r="BF3" s="400" t="b">
        <v>0</v>
      </c>
      <c r="BG3">
        <v>0</v>
      </c>
      <c r="BH3" s="400" t="b">
        <v>0</v>
      </c>
      <c r="BI3" s="400" t="b">
        <v>0</v>
      </c>
      <c r="BJ3" s="401" t="s">
        <v>211</v>
      </c>
      <c r="BL3" s="400" t="b">
        <v>0</v>
      </c>
      <c r="BN3" s="400" t="b">
        <v>0</v>
      </c>
      <c r="BP3" s="400" t="b">
        <v>1</v>
      </c>
      <c r="BQ3" s="400" t="b">
        <v>1</v>
      </c>
      <c r="BR3" s="400" t="b">
        <v>1</v>
      </c>
      <c r="BS3" s="400" t="b">
        <v>0</v>
      </c>
      <c r="BT3" s="400" t="b">
        <v>1</v>
      </c>
      <c r="BV3" s="401" t="s">
        <v>211</v>
      </c>
      <c r="BX3" s="401" t="s">
        <v>211</v>
      </c>
      <c r="BY3" s="401" t="s">
        <v>211</v>
      </c>
    </row>
    <row r="4" spans="1:77" ht="29" x14ac:dyDescent="0.35">
      <c r="A4" s="400">
        <v>1729</v>
      </c>
      <c r="B4" s="401" t="s">
        <v>361</v>
      </c>
      <c r="C4" s="401" t="s">
        <v>362</v>
      </c>
      <c r="D4" s="401" t="s">
        <v>211</v>
      </c>
      <c r="E4" s="401" t="s">
        <v>363</v>
      </c>
      <c r="F4" s="401" t="s">
        <v>356</v>
      </c>
      <c r="G4" s="400">
        <v>20403019</v>
      </c>
      <c r="H4" s="400">
        <v>20403019</v>
      </c>
      <c r="I4" s="401" t="s">
        <v>364</v>
      </c>
      <c r="J4" s="403">
        <v>41528</v>
      </c>
      <c r="K4" s="401" t="s">
        <v>365</v>
      </c>
      <c r="L4" s="401" t="s">
        <v>366</v>
      </c>
      <c r="M4" s="401" t="s">
        <v>367</v>
      </c>
      <c r="N4" s="401" t="s">
        <v>367</v>
      </c>
      <c r="O4" s="401" t="s">
        <v>368</v>
      </c>
      <c r="P4" s="400">
        <v>-13.587066</v>
      </c>
      <c r="Q4" s="400">
        <v>33.549270999999997</v>
      </c>
      <c r="R4" s="400">
        <v>559421</v>
      </c>
      <c r="S4" s="400">
        <v>8497874</v>
      </c>
      <c r="T4" s="401" t="s">
        <v>3127</v>
      </c>
      <c r="U4" s="401" t="s">
        <v>369</v>
      </c>
      <c r="V4" s="404">
        <v>0</v>
      </c>
      <c r="W4" s="404">
        <v>3</v>
      </c>
      <c r="X4" s="404">
        <v>3</v>
      </c>
      <c r="Y4" s="404">
        <v>0</v>
      </c>
      <c r="Z4" s="404">
        <v>0</v>
      </c>
      <c r="AA4" s="404">
        <v>0</v>
      </c>
      <c r="AB4" s="404">
        <v>0</v>
      </c>
      <c r="AC4" s="404">
        <v>3</v>
      </c>
      <c r="AD4" s="404">
        <v>3</v>
      </c>
      <c r="AE4" s="404">
        <v>1</v>
      </c>
      <c r="AF4" s="404">
        <v>1</v>
      </c>
      <c r="AG4" s="404">
        <v>2</v>
      </c>
      <c r="AH4" s="404">
        <v>10</v>
      </c>
      <c r="AI4" s="404">
        <v>10</v>
      </c>
      <c r="AJ4" s="404">
        <v>20</v>
      </c>
      <c r="AK4" s="404">
        <v>3</v>
      </c>
      <c r="AL4" s="404">
        <v>4</v>
      </c>
      <c r="AM4" s="404">
        <v>7</v>
      </c>
      <c r="AN4" s="404">
        <v>30</v>
      </c>
      <c r="AO4" s="404">
        <v>30</v>
      </c>
      <c r="AP4" s="404">
        <v>60</v>
      </c>
      <c r="AQ4" s="404">
        <v>21</v>
      </c>
      <c r="AR4" s="404">
        <v>16</v>
      </c>
      <c r="AS4" s="404">
        <v>37</v>
      </c>
      <c r="AT4" s="404">
        <v>6</v>
      </c>
      <c r="AU4" s="404">
        <v>6</v>
      </c>
      <c r="AV4" s="404">
        <v>12</v>
      </c>
      <c r="AW4" s="404">
        <v>0</v>
      </c>
      <c r="AX4" s="404">
        <v>0</v>
      </c>
      <c r="AY4" s="404">
        <v>0</v>
      </c>
      <c r="AZ4" s="404">
        <v>1</v>
      </c>
      <c r="BA4" s="404">
        <v>1</v>
      </c>
      <c r="BB4" s="404">
        <v>2</v>
      </c>
      <c r="BC4" s="401" t="s">
        <v>0</v>
      </c>
      <c r="BD4" s="401" t="s">
        <v>212</v>
      </c>
      <c r="BE4" s="404">
        <v>1</v>
      </c>
      <c r="BF4" s="400" t="b">
        <v>1</v>
      </c>
      <c r="BG4" s="404">
        <v>1</v>
      </c>
      <c r="BH4" s="400" t="b">
        <v>0</v>
      </c>
      <c r="BI4" s="400" t="b">
        <v>1</v>
      </c>
      <c r="BJ4" s="401" t="s">
        <v>2</v>
      </c>
      <c r="BK4" s="404">
        <v>12</v>
      </c>
      <c r="BL4" s="400" t="b">
        <v>0</v>
      </c>
      <c r="BN4" s="400" t="b">
        <v>1</v>
      </c>
      <c r="BP4" s="400" t="b">
        <v>1</v>
      </c>
      <c r="BQ4" s="400" t="b">
        <v>0</v>
      </c>
      <c r="BR4" s="400" t="b">
        <v>0</v>
      </c>
      <c r="BS4" s="400" t="b">
        <v>1</v>
      </c>
      <c r="BT4" s="400" t="b">
        <v>0</v>
      </c>
      <c r="BU4" s="404">
        <v>2.5</v>
      </c>
      <c r="BV4" s="401" t="s">
        <v>211</v>
      </c>
      <c r="BW4" s="404">
        <v>9</v>
      </c>
      <c r="BX4" s="401" t="s">
        <v>370</v>
      </c>
      <c r="BY4" s="401" t="s">
        <v>211</v>
      </c>
    </row>
    <row r="5" spans="1:77" ht="29" x14ac:dyDescent="0.35">
      <c r="A5" s="400">
        <v>308</v>
      </c>
      <c r="B5" s="401" t="s">
        <v>371</v>
      </c>
      <c r="C5" s="401" t="s">
        <v>372</v>
      </c>
      <c r="D5" s="401" t="s">
        <v>211</v>
      </c>
      <c r="E5" s="401" t="s">
        <v>373</v>
      </c>
      <c r="F5" s="401" t="s">
        <v>356</v>
      </c>
      <c r="G5" s="400">
        <v>20499936</v>
      </c>
      <c r="H5" s="400">
        <v>20499936</v>
      </c>
      <c r="I5" s="401" t="s">
        <v>357</v>
      </c>
      <c r="J5" s="403">
        <v>41801</v>
      </c>
      <c r="K5" s="401" t="s">
        <v>374</v>
      </c>
      <c r="L5" s="401" t="s">
        <v>373</v>
      </c>
      <c r="M5" s="401" t="s">
        <v>375</v>
      </c>
      <c r="N5" s="401" t="s">
        <v>375</v>
      </c>
      <c r="O5" s="401" t="s">
        <v>376</v>
      </c>
      <c r="P5" s="380"/>
      <c r="Q5" s="380"/>
      <c r="R5" s="400">
        <v>0</v>
      </c>
      <c r="S5" s="400">
        <v>0</v>
      </c>
      <c r="T5" s="401" t="s">
        <v>3129</v>
      </c>
      <c r="U5" s="401" t="s">
        <v>211</v>
      </c>
      <c r="V5" s="404">
        <v>0</v>
      </c>
      <c r="W5" s="404">
        <v>12</v>
      </c>
      <c r="X5" s="404">
        <v>12</v>
      </c>
      <c r="Y5" s="404">
        <v>0</v>
      </c>
      <c r="Z5" s="404">
        <v>0</v>
      </c>
      <c r="AA5" s="404">
        <v>0</v>
      </c>
      <c r="AB5" s="404">
        <v>0</v>
      </c>
      <c r="AC5" s="404">
        <v>13</v>
      </c>
      <c r="AD5" s="404">
        <v>13</v>
      </c>
      <c r="AE5" s="404">
        <v>0</v>
      </c>
      <c r="AF5" s="404">
        <v>0</v>
      </c>
      <c r="AG5" s="404">
        <v>0</v>
      </c>
      <c r="AH5" s="404">
        <v>5</v>
      </c>
      <c r="AI5" s="404">
        <v>5</v>
      </c>
      <c r="AJ5" s="404">
        <v>10</v>
      </c>
      <c r="AK5" s="404">
        <v>0</v>
      </c>
      <c r="AL5" s="404">
        <v>0</v>
      </c>
      <c r="AM5" s="404">
        <v>0</v>
      </c>
      <c r="AN5" s="404">
        <v>33</v>
      </c>
      <c r="AO5" s="404">
        <v>42</v>
      </c>
      <c r="AP5" s="404">
        <v>75</v>
      </c>
      <c r="AQ5" s="404">
        <v>0</v>
      </c>
      <c r="AR5" s="404">
        <v>0</v>
      </c>
      <c r="AS5" s="404">
        <v>0</v>
      </c>
      <c r="AT5" s="404">
        <v>4</v>
      </c>
      <c r="AU5" s="404">
        <v>2</v>
      </c>
      <c r="AV5" s="404">
        <v>6</v>
      </c>
      <c r="AW5" s="404">
        <v>8</v>
      </c>
      <c r="AX5" s="404">
        <v>10</v>
      </c>
      <c r="AY5" s="404">
        <v>18</v>
      </c>
      <c r="AZ5" s="404">
        <v>0</v>
      </c>
      <c r="BA5" s="404">
        <v>2</v>
      </c>
      <c r="BB5" s="404">
        <v>2</v>
      </c>
      <c r="BC5" s="401" t="s">
        <v>3</v>
      </c>
      <c r="BD5" s="401" t="s">
        <v>7</v>
      </c>
      <c r="BE5" s="404">
        <v>1</v>
      </c>
      <c r="BF5" s="400" t="b">
        <v>1</v>
      </c>
      <c r="BG5" s="404">
        <v>1</v>
      </c>
      <c r="BH5" s="400" t="b">
        <v>1</v>
      </c>
      <c r="BI5" s="400" t="b">
        <v>1</v>
      </c>
      <c r="BJ5" s="401" t="s">
        <v>9</v>
      </c>
      <c r="BK5" s="404">
        <v>200</v>
      </c>
      <c r="BL5" s="400" t="b">
        <v>1</v>
      </c>
      <c r="BM5" s="404">
        <v>0.5</v>
      </c>
      <c r="BN5" s="400" t="b">
        <v>1</v>
      </c>
      <c r="BO5" s="404">
        <v>0.25</v>
      </c>
      <c r="BP5" s="400" t="b">
        <v>1</v>
      </c>
      <c r="BQ5" s="400" t="b">
        <v>1</v>
      </c>
      <c r="BR5" s="400" t="b">
        <v>1</v>
      </c>
      <c r="BS5" s="400" t="b">
        <v>1</v>
      </c>
      <c r="BT5" s="400" t="b">
        <v>1</v>
      </c>
      <c r="BU5" s="404">
        <v>2</v>
      </c>
      <c r="BV5" s="401" t="s">
        <v>211</v>
      </c>
      <c r="BW5" s="404">
        <v>2</v>
      </c>
      <c r="BX5" s="401" t="s">
        <v>211</v>
      </c>
      <c r="BY5" s="401" t="s">
        <v>211</v>
      </c>
    </row>
    <row r="6" spans="1:77" x14ac:dyDescent="0.35">
      <c r="A6" s="400">
        <v>1928</v>
      </c>
      <c r="B6" s="401" t="s">
        <v>377</v>
      </c>
      <c r="C6" s="401" t="s">
        <v>211</v>
      </c>
      <c r="D6" s="401" t="s">
        <v>378</v>
      </c>
      <c r="E6" s="401" t="s">
        <v>379</v>
      </c>
      <c r="F6" s="401" t="s">
        <v>356</v>
      </c>
      <c r="G6" s="400">
        <v>20420029</v>
      </c>
      <c r="H6" s="400">
        <v>20420029</v>
      </c>
      <c r="I6" s="401" t="s">
        <v>3131</v>
      </c>
      <c r="J6" s="403">
        <v>41528</v>
      </c>
      <c r="K6" s="401" t="s">
        <v>365</v>
      </c>
      <c r="L6" s="401" t="s">
        <v>379</v>
      </c>
      <c r="M6" s="401" t="s">
        <v>367</v>
      </c>
      <c r="N6" s="401" t="s">
        <v>367</v>
      </c>
      <c r="O6" s="401" t="s">
        <v>368</v>
      </c>
      <c r="P6" s="400">
        <v>-13.757149999999999</v>
      </c>
      <c r="Q6" s="400">
        <v>33.812536999999999</v>
      </c>
      <c r="R6" s="400">
        <v>587840</v>
      </c>
      <c r="S6" s="400">
        <v>8478983</v>
      </c>
      <c r="T6" s="401" t="s">
        <v>3129</v>
      </c>
      <c r="U6" s="401" t="s">
        <v>380</v>
      </c>
      <c r="V6" s="404">
        <v>2</v>
      </c>
      <c r="W6" s="404">
        <v>2</v>
      </c>
      <c r="X6" s="404">
        <v>4</v>
      </c>
      <c r="Y6" s="404">
        <v>0</v>
      </c>
      <c r="Z6" s="404">
        <v>0</v>
      </c>
      <c r="AA6" s="404">
        <v>0</v>
      </c>
      <c r="AB6" s="404">
        <v>2</v>
      </c>
      <c r="AC6" s="404">
        <v>4</v>
      </c>
      <c r="AD6" s="404">
        <v>6</v>
      </c>
      <c r="AE6" s="404">
        <v>2</v>
      </c>
      <c r="AF6" s="404">
        <v>4</v>
      </c>
      <c r="AG6" s="404">
        <v>6</v>
      </c>
      <c r="AH6" s="404">
        <v>5</v>
      </c>
      <c r="AI6" s="404">
        <v>5</v>
      </c>
      <c r="AJ6" s="404">
        <v>10</v>
      </c>
      <c r="AK6" s="404">
        <v>1</v>
      </c>
      <c r="AL6" s="404">
        <v>1</v>
      </c>
      <c r="AM6" s="404">
        <v>2</v>
      </c>
      <c r="BC6" s="401" t="s">
        <v>3</v>
      </c>
      <c r="BD6" s="401" t="s">
        <v>212</v>
      </c>
      <c r="BE6" s="404">
        <v>1</v>
      </c>
      <c r="BF6" s="400" t="b">
        <v>1</v>
      </c>
      <c r="BG6" s="404">
        <v>1</v>
      </c>
      <c r="BH6" s="400" t="b">
        <v>0</v>
      </c>
      <c r="BI6" s="400" t="b">
        <v>1</v>
      </c>
      <c r="BJ6" s="401" t="s">
        <v>9</v>
      </c>
      <c r="BK6" s="404">
        <v>200</v>
      </c>
      <c r="BL6" s="400" t="b">
        <v>0</v>
      </c>
      <c r="BN6" s="400" t="b">
        <v>0</v>
      </c>
      <c r="BP6" s="400" t="b">
        <v>1</v>
      </c>
      <c r="BQ6" s="400" t="b">
        <v>1</v>
      </c>
      <c r="BR6" s="400" t="b">
        <v>1</v>
      </c>
      <c r="BS6" s="400" t="b">
        <v>1</v>
      </c>
      <c r="BT6" s="400" t="b">
        <v>1</v>
      </c>
      <c r="BU6" s="404">
        <v>1</v>
      </c>
      <c r="BV6" s="401" t="s">
        <v>211</v>
      </c>
      <c r="BW6" s="404">
        <v>2.5</v>
      </c>
      <c r="BX6" s="401" t="s">
        <v>211</v>
      </c>
      <c r="BY6" s="401" t="s">
        <v>211</v>
      </c>
    </row>
    <row r="7" spans="1:77" x14ac:dyDescent="0.35">
      <c r="A7" s="400">
        <v>359</v>
      </c>
      <c r="B7" s="401" t="s">
        <v>381</v>
      </c>
      <c r="C7" s="401" t="s">
        <v>382</v>
      </c>
      <c r="D7" s="401" t="s">
        <v>211</v>
      </c>
      <c r="E7" s="401" t="s">
        <v>383</v>
      </c>
      <c r="F7" s="401" t="s">
        <v>356</v>
      </c>
      <c r="G7" s="400">
        <v>20499987</v>
      </c>
      <c r="H7" s="400">
        <v>20499987</v>
      </c>
      <c r="I7" s="401" t="s">
        <v>384</v>
      </c>
      <c r="J7" s="403">
        <v>41558</v>
      </c>
      <c r="K7" s="401" t="s">
        <v>211</v>
      </c>
      <c r="L7" s="401" t="s">
        <v>385</v>
      </c>
      <c r="M7" s="401" t="s">
        <v>386</v>
      </c>
      <c r="N7" s="401" t="s">
        <v>386</v>
      </c>
      <c r="O7" s="401" t="s">
        <v>383</v>
      </c>
      <c r="P7" s="380"/>
      <c r="Q7" s="380"/>
      <c r="R7" s="400">
        <v>0</v>
      </c>
      <c r="S7" s="400">
        <v>0</v>
      </c>
      <c r="T7" s="401" t="s">
        <v>3129</v>
      </c>
      <c r="U7" s="401" t="s">
        <v>211</v>
      </c>
      <c r="V7" s="404">
        <v>2</v>
      </c>
      <c r="W7" s="404">
        <v>3</v>
      </c>
      <c r="X7" s="404">
        <v>5</v>
      </c>
      <c r="Y7" s="404">
        <v>0</v>
      </c>
      <c r="Z7" s="404">
        <v>0</v>
      </c>
      <c r="AA7" s="404">
        <v>0</v>
      </c>
      <c r="AB7" s="404">
        <v>2</v>
      </c>
      <c r="AC7" s="404">
        <v>3</v>
      </c>
      <c r="AD7" s="404">
        <v>5</v>
      </c>
      <c r="AE7" s="404">
        <v>0</v>
      </c>
      <c r="AF7" s="404">
        <v>0</v>
      </c>
      <c r="AG7" s="404">
        <v>0</v>
      </c>
      <c r="AH7" s="404">
        <v>3</v>
      </c>
      <c r="AI7" s="404">
        <v>7</v>
      </c>
      <c r="AJ7" s="404">
        <v>10</v>
      </c>
      <c r="AK7" s="404">
        <v>0</v>
      </c>
      <c r="AL7" s="404">
        <v>0</v>
      </c>
      <c r="AM7" s="404">
        <v>0</v>
      </c>
      <c r="AN7" s="404">
        <v>62</v>
      </c>
      <c r="AO7" s="404">
        <v>92</v>
      </c>
      <c r="AP7" s="404">
        <v>154</v>
      </c>
      <c r="AQ7" s="404">
        <v>22</v>
      </c>
      <c r="AR7" s="404">
        <v>32</v>
      </c>
      <c r="AS7" s="404">
        <v>54</v>
      </c>
      <c r="AT7" s="404">
        <v>8</v>
      </c>
      <c r="AU7" s="404">
        <v>12</v>
      </c>
      <c r="AV7" s="404">
        <v>20</v>
      </c>
      <c r="AW7" s="404">
        <v>9</v>
      </c>
      <c r="AX7" s="404">
        <v>22</v>
      </c>
      <c r="AY7" s="404">
        <v>31</v>
      </c>
      <c r="AZ7" s="404">
        <v>3</v>
      </c>
      <c r="BA7" s="404">
        <v>7</v>
      </c>
      <c r="BB7" s="404">
        <v>10</v>
      </c>
      <c r="BC7" s="401" t="s">
        <v>0</v>
      </c>
      <c r="BD7" s="401" t="s">
        <v>7</v>
      </c>
      <c r="BE7" s="404">
        <v>1</v>
      </c>
      <c r="BF7" s="400" t="b">
        <v>1</v>
      </c>
      <c r="BG7" s="404">
        <v>1</v>
      </c>
      <c r="BH7" s="400" t="b">
        <v>1</v>
      </c>
      <c r="BI7" s="400" t="b">
        <v>1</v>
      </c>
      <c r="BJ7" s="401" t="s">
        <v>9</v>
      </c>
      <c r="BL7" s="400" t="b">
        <v>0</v>
      </c>
      <c r="BN7" s="400" t="b">
        <v>0</v>
      </c>
      <c r="BP7" s="400" t="b">
        <v>1</v>
      </c>
      <c r="BQ7" s="400" t="b">
        <v>1</v>
      </c>
      <c r="BR7" s="400" t="b">
        <v>1</v>
      </c>
      <c r="BS7" s="400" t="b">
        <v>1</v>
      </c>
      <c r="BT7" s="400" t="b">
        <v>1</v>
      </c>
      <c r="BV7" s="401" t="s">
        <v>211</v>
      </c>
      <c r="BX7" s="401" t="s">
        <v>211</v>
      </c>
      <c r="BY7" s="401" t="s">
        <v>211</v>
      </c>
    </row>
    <row r="8" spans="1:77" ht="29" x14ac:dyDescent="0.35">
      <c r="A8" s="400">
        <v>402</v>
      </c>
      <c r="B8" s="401" t="s">
        <v>387</v>
      </c>
      <c r="C8" s="401" t="s">
        <v>388</v>
      </c>
      <c r="D8" s="401" t="s">
        <v>211</v>
      </c>
      <c r="E8" s="401" t="s">
        <v>389</v>
      </c>
      <c r="F8" s="401" t="s">
        <v>356</v>
      </c>
      <c r="G8" s="400">
        <v>20500030</v>
      </c>
      <c r="H8" s="400">
        <v>20500030</v>
      </c>
      <c r="I8" s="401" t="s">
        <v>390</v>
      </c>
      <c r="J8" s="403">
        <v>41807</v>
      </c>
      <c r="K8" s="401" t="s">
        <v>358</v>
      </c>
      <c r="L8" s="401" t="s">
        <v>389</v>
      </c>
      <c r="M8" s="401" t="s">
        <v>359</v>
      </c>
      <c r="N8" s="401" t="s">
        <v>359</v>
      </c>
      <c r="O8" s="401" t="s">
        <v>391</v>
      </c>
      <c r="P8" s="380"/>
      <c r="Q8" s="380"/>
      <c r="R8" s="400">
        <v>0</v>
      </c>
      <c r="S8" s="400">
        <v>0</v>
      </c>
      <c r="T8" s="401" t="s">
        <v>3129</v>
      </c>
      <c r="U8" s="401" t="s">
        <v>211</v>
      </c>
      <c r="V8" s="404">
        <v>5</v>
      </c>
      <c r="W8" s="404">
        <v>5</v>
      </c>
      <c r="X8" s="404">
        <v>10</v>
      </c>
      <c r="Y8" s="404">
        <v>0</v>
      </c>
      <c r="Z8" s="404">
        <v>0</v>
      </c>
      <c r="AA8" s="404">
        <v>0</v>
      </c>
      <c r="AB8" s="404">
        <v>5</v>
      </c>
      <c r="AC8" s="404">
        <v>5</v>
      </c>
      <c r="AD8" s="404">
        <v>10</v>
      </c>
      <c r="AE8" s="404">
        <v>0</v>
      </c>
      <c r="AF8" s="404">
        <v>0</v>
      </c>
      <c r="AG8" s="404">
        <v>0</v>
      </c>
      <c r="AH8" s="404">
        <v>5</v>
      </c>
      <c r="AI8" s="404">
        <v>5</v>
      </c>
      <c r="AJ8" s="404">
        <v>10</v>
      </c>
      <c r="AK8" s="404">
        <v>0</v>
      </c>
      <c r="AL8" s="404">
        <v>0</v>
      </c>
      <c r="AM8" s="404">
        <v>0</v>
      </c>
      <c r="AN8" s="404">
        <v>61</v>
      </c>
      <c r="AO8" s="404">
        <v>95</v>
      </c>
      <c r="AP8" s="404">
        <v>156</v>
      </c>
      <c r="AQ8" s="404">
        <v>0</v>
      </c>
      <c r="AR8" s="404">
        <v>0</v>
      </c>
      <c r="AS8" s="404">
        <v>0</v>
      </c>
      <c r="AT8" s="404">
        <v>18</v>
      </c>
      <c r="AU8" s="404">
        <v>21</v>
      </c>
      <c r="AV8" s="404">
        <v>39</v>
      </c>
      <c r="AW8" s="404">
        <v>6</v>
      </c>
      <c r="AX8" s="404">
        <v>5</v>
      </c>
      <c r="AY8" s="404">
        <v>11</v>
      </c>
      <c r="AZ8" s="404">
        <v>11</v>
      </c>
      <c r="BA8" s="404">
        <v>13</v>
      </c>
      <c r="BB8" s="404">
        <v>24</v>
      </c>
      <c r="BC8" s="401" t="s">
        <v>0</v>
      </c>
      <c r="BD8" s="401" t="s">
        <v>7</v>
      </c>
      <c r="BE8" s="404">
        <v>1</v>
      </c>
      <c r="BF8" s="400" t="b">
        <v>1</v>
      </c>
      <c r="BG8">
        <v>1</v>
      </c>
      <c r="BH8" s="400" t="b">
        <v>0</v>
      </c>
      <c r="BI8" s="400" t="b">
        <v>1</v>
      </c>
      <c r="BJ8" s="401" t="s">
        <v>5</v>
      </c>
      <c r="BK8" s="404">
        <v>100</v>
      </c>
      <c r="BL8" s="400" t="b">
        <v>1</v>
      </c>
      <c r="BN8" s="400" t="b">
        <v>1</v>
      </c>
      <c r="BP8" s="400" t="b">
        <v>1</v>
      </c>
      <c r="BQ8" s="400" t="b">
        <v>1</v>
      </c>
      <c r="BR8" s="400" t="b">
        <v>1</v>
      </c>
      <c r="BS8" s="400" t="b">
        <v>1</v>
      </c>
      <c r="BT8" s="400" t="b">
        <v>1</v>
      </c>
      <c r="BU8" s="404">
        <v>2.5</v>
      </c>
      <c r="BV8" s="401" t="s">
        <v>211</v>
      </c>
      <c r="BW8" s="404">
        <v>6</v>
      </c>
      <c r="BX8" s="401" t="s">
        <v>211</v>
      </c>
      <c r="BY8" s="401" t="s">
        <v>211</v>
      </c>
    </row>
    <row r="9" spans="1:77" ht="29" x14ac:dyDescent="0.35">
      <c r="A9" s="400">
        <v>1868</v>
      </c>
      <c r="B9" s="401" t="s">
        <v>392</v>
      </c>
      <c r="C9" s="401" t="s">
        <v>211</v>
      </c>
      <c r="D9" s="401" t="s">
        <v>393</v>
      </c>
      <c r="E9" s="401" t="s">
        <v>394</v>
      </c>
      <c r="F9" s="401" t="s">
        <v>356</v>
      </c>
      <c r="G9" s="400">
        <v>20407025</v>
      </c>
      <c r="H9" s="400">
        <v>20407025</v>
      </c>
      <c r="I9" s="401" t="s">
        <v>384</v>
      </c>
      <c r="J9" s="403">
        <v>41552</v>
      </c>
      <c r="K9" s="401" t="s">
        <v>365</v>
      </c>
      <c r="L9" s="401" t="s">
        <v>395</v>
      </c>
      <c r="M9" s="401" t="s">
        <v>386</v>
      </c>
      <c r="N9" s="401" t="s">
        <v>386</v>
      </c>
      <c r="O9" s="401" t="s">
        <v>396</v>
      </c>
      <c r="P9" s="400">
        <v>-13.648478000000001</v>
      </c>
      <c r="Q9" s="400">
        <v>33.736666999999997</v>
      </c>
      <c r="R9" s="400">
        <v>579674</v>
      </c>
      <c r="S9" s="400">
        <v>8491028</v>
      </c>
      <c r="T9" s="401" t="s">
        <v>211</v>
      </c>
      <c r="U9" s="401" t="s">
        <v>397</v>
      </c>
      <c r="V9" s="404">
        <v>3</v>
      </c>
      <c r="W9" s="404">
        <v>1</v>
      </c>
      <c r="X9" s="404">
        <v>4</v>
      </c>
      <c r="Y9" s="404">
        <v>0</v>
      </c>
      <c r="Z9" s="404">
        <v>0</v>
      </c>
      <c r="AA9" s="404">
        <v>0</v>
      </c>
      <c r="AB9" s="404">
        <v>1</v>
      </c>
      <c r="AC9" s="404">
        <v>1</v>
      </c>
      <c r="AD9" s="404">
        <v>2</v>
      </c>
      <c r="AE9" s="404">
        <v>0</v>
      </c>
      <c r="AF9" s="404">
        <v>0</v>
      </c>
      <c r="AG9" s="404">
        <v>0</v>
      </c>
      <c r="AH9" s="404">
        <v>6</v>
      </c>
      <c r="AI9" s="404">
        <v>4</v>
      </c>
      <c r="AJ9" s="404">
        <v>10</v>
      </c>
      <c r="AK9" s="404">
        <v>0</v>
      </c>
      <c r="AL9" s="404">
        <v>0</v>
      </c>
      <c r="AM9" s="404">
        <v>0</v>
      </c>
      <c r="AN9" s="404">
        <v>16</v>
      </c>
      <c r="AO9" s="404">
        <v>36</v>
      </c>
      <c r="AP9" s="404">
        <v>52</v>
      </c>
      <c r="AW9" s="404">
        <v>1</v>
      </c>
      <c r="AX9" s="404">
        <v>4</v>
      </c>
      <c r="AY9" s="404">
        <v>5</v>
      </c>
      <c r="AZ9" s="404">
        <v>4</v>
      </c>
      <c r="BA9" s="404">
        <v>6</v>
      </c>
      <c r="BB9" s="404">
        <v>10</v>
      </c>
      <c r="BC9" s="401" t="s">
        <v>3</v>
      </c>
      <c r="BD9" s="401" t="s">
        <v>7</v>
      </c>
      <c r="BE9" s="404">
        <v>1</v>
      </c>
      <c r="BF9" s="400" t="b">
        <v>1</v>
      </c>
      <c r="BG9" s="404">
        <v>1</v>
      </c>
      <c r="BH9" s="400" t="b">
        <v>1</v>
      </c>
      <c r="BI9" s="400" t="b">
        <v>1</v>
      </c>
      <c r="BJ9" s="401" t="s">
        <v>6</v>
      </c>
      <c r="BK9" s="404">
        <v>100</v>
      </c>
      <c r="BL9" s="400" t="b">
        <v>1</v>
      </c>
      <c r="BM9" s="404">
        <v>1</v>
      </c>
      <c r="BN9" s="400" t="b">
        <v>0</v>
      </c>
      <c r="BP9" s="400" t="b">
        <v>0</v>
      </c>
      <c r="BQ9" s="400" t="b">
        <v>0</v>
      </c>
      <c r="BR9" s="400" t="b">
        <v>0</v>
      </c>
      <c r="BS9" s="400" t="b">
        <v>0</v>
      </c>
      <c r="BT9" s="400" t="b">
        <v>1</v>
      </c>
      <c r="BU9" s="404">
        <v>3</v>
      </c>
      <c r="BV9" s="401" t="s">
        <v>211</v>
      </c>
      <c r="BX9" s="401" t="s">
        <v>211</v>
      </c>
      <c r="BY9" s="401" t="s">
        <v>211</v>
      </c>
    </row>
    <row r="10" spans="1:77" x14ac:dyDescent="0.35">
      <c r="A10" s="400">
        <v>382</v>
      </c>
      <c r="B10" s="401" t="s">
        <v>398</v>
      </c>
      <c r="C10" s="401" t="s">
        <v>211</v>
      </c>
      <c r="D10" s="401" t="s">
        <v>399</v>
      </c>
      <c r="E10" s="401" t="s">
        <v>398</v>
      </c>
      <c r="F10" s="401" t="s">
        <v>356</v>
      </c>
      <c r="G10" s="400">
        <v>20500010</v>
      </c>
      <c r="H10" s="400">
        <v>20500010</v>
      </c>
      <c r="I10" s="401" t="s">
        <v>390</v>
      </c>
      <c r="J10" s="403">
        <v>41512</v>
      </c>
      <c r="K10" s="401" t="s">
        <v>374</v>
      </c>
      <c r="L10" s="401" t="s">
        <v>400</v>
      </c>
      <c r="M10" s="401" t="s">
        <v>375</v>
      </c>
      <c r="N10" s="401" t="s">
        <v>375</v>
      </c>
      <c r="O10" s="401" t="s">
        <v>401</v>
      </c>
      <c r="P10" s="380"/>
      <c r="Q10" s="380"/>
      <c r="R10" s="400">
        <v>0</v>
      </c>
      <c r="S10" s="400">
        <v>0</v>
      </c>
      <c r="T10" s="401" t="s">
        <v>211</v>
      </c>
      <c r="U10" s="401" t="s">
        <v>211</v>
      </c>
      <c r="V10" s="404">
        <v>4</v>
      </c>
      <c r="W10" s="404">
        <v>6</v>
      </c>
      <c r="X10" s="404">
        <v>10</v>
      </c>
      <c r="Y10" s="404">
        <v>0</v>
      </c>
      <c r="Z10" s="404">
        <v>0</v>
      </c>
      <c r="AA10" s="404">
        <v>0</v>
      </c>
      <c r="AB10" s="404">
        <v>4</v>
      </c>
      <c r="AC10" s="404">
        <v>6</v>
      </c>
      <c r="AD10" s="404">
        <v>10</v>
      </c>
      <c r="AE10" s="404">
        <v>0</v>
      </c>
      <c r="AF10" s="404">
        <v>0</v>
      </c>
      <c r="AG10" s="404">
        <v>0</v>
      </c>
      <c r="AH10" s="404">
        <v>3</v>
      </c>
      <c r="AI10" s="404">
        <v>7</v>
      </c>
      <c r="AJ10" s="404">
        <v>10</v>
      </c>
      <c r="AK10" s="404">
        <v>0</v>
      </c>
      <c r="AL10" s="404">
        <v>0</v>
      </c>
      <c r="AM10" s="404">
        <v>0</v>
      </c>
      <c r="AN10" s="404">
        <v>41</v>
      </c>
      <c r="AO10" s="404">
        <v>40</v>
      </c>
      <c r="AP10" s="404">
        <v>81</v>
      </c>
      <c r="AQ10" s="404">
        <v>39</v>
      </c>
      <c r="AR10" s="404">
        <v>33</v>
      </c>
      <c r="AS10" s="404">
        <v>72</v>
      </c>
      <c r="AT10" s="404">
        <v>3</v>
      </c>
      <c r="AU10" s="404">
        <v>1</v>
      </c>
      <c r="AV10" s="404">
        <v>4</v>
      </c>
      <c r="AW10" s="404">
        <v>2</v>
      </c>
      <c r="AX10" s="404">
        <v>4</v>
      </c>
      <c r="AY10" s="404">
        <v>6</v>
      </c>
      <c r="AZ10" s="404">
        <v>2</v>
      </c>
      <c r="BA10" s="404">
        <v>0</v>
      </c>
      <c r="BB10" s="404">
        <v>2</v>
      </c>
      <c r="BC10" s="401" t="s">
        <v>3</v>
      </c>
      <c r="BD10" s="401" t="s">
        <v>7</v>
      </c>
      <c r="BE10" s="404">
        <v>1</v>
      </c>
      <c r="BF10" s="400" t="b">
        <v>1</v>
      </c>
      <c r="BG10" s="404">
        <v>2</v>
      </c>
      <c r="BH10" s="400" t="b">
        <v>1</v>
      </c>
      <c r="BI10" s="400" t="b">
        <v>1</v>
      </c>
      <c r="BJ10" s="401" t="s">
        <v>2</v>
      </c>
      <c r="BK10" s="404">
        <v>400</v>
      </c>
      <c r="BL10" s="400" t="b">
        <v>1</v>
      </c>
      <c r="BM10" s="404">
        <v>0.5</v>
      </c>
      <c r="BN10" s="400" t="b">
        <v>0</v>
      </c>
      <c r="BP10" s="400" t="b">
        <v>1</v>
      </c>
      <c r="BQ10" s="400" t="b">
        <v>0</v>
      </c>
      <c r="BR10" s="400" t="b">
        <v>1</v>
      </c>
      <c r="BS10" s="400" t="b">
        <v>0</v>
      </c>
      <c r="BT10" s="400" t="b">
        <v>1</v>
      </c>
      <c r="BU10" s="404">
        <v>2</v>
      </c>
      <c r="BV10" s="401" t="s">
        <v>211</v>
      </c>
      <c r="BW10" s="404">
        <v>2</v>
      </c>
      <c r="BX10" s="401" t="s">
        <v>211</v>
      </c>
      <c r="BY10" s="401" t="s">
        <v>211</v>
      </c>
    </row>
    <row r="11" spans="1:77" ht="29" x14ac:dyDescent="0.35">
      <c r="A11" s="400">
        <v>286</v>
      </c>
      <c r="B11" s="401" t="s">
        <v>402</v>
      </c>
      <c r="C11" s="401" t="s">
        <v>382</v>
      </c>
      <c r="D11" s="401" t="s">
        <v>403</v>
      </c>
      <c r="E11" s="401" t="s">
        <v>402</v>
      </c>
      <c r="F11" s="401" t="s">
        <v>356</v>
      </c>
      <c r="G11" s="400">
        <v>20499914</v>
      </c>
      <c r="H11" s="400">
        <v>20499914</v>
      </c>
      <c r="I11" s="401" t="s">
        <v>404</v>
      </c>
      <c r="J11" s="403">
        <v>41800</v>
      </c>
      <c r="K11" s="401" t="s">
        <v>405</v>
      </c>
      <c r="L11" s="401" t="s">
        <v>402</v>
      </c>
      <c r="M11" s="401" t="s">
        <v>402</v>
      </c>
      <c r="N11" s="401" t="s">
        <v>402</v>
      </c>
      <c r="O11" s="401" t="s">
        <v>406</v>
      </c>
      <c r="P11" s="380"/>
      <c r="Q11" s="380"/>
      <c r="R11" s="400">
        <v>0</v>
      </c>
      <c r="S11" s="400">
        <v>0</v>
      </c>
      <c r="T11" s="401" t="s">
        <v>3129</v>
      </c>
      <c r="U11" s="401" t="s">
        <v>407</v>
      </c>
      <c r="V11" s="404">
        <v>1</v>
      </c>
      <c r="W11" s="404">
        <v>1</v>
      </c>
      <c r="X11" s="404">
        <v>2</v>
      </c>
      <c r="Y11" s="404">
        <v>0</v>
      </c>
      <c r="Z11" s="404">
        <v>0</v>
      </c>
      <c r="AA11" s="404">
        <v>0</v>
      </c>
      <c r="AB11" s="404">
        <v>1</v>
      </c>
      <c r="AC11" s="404">
        <v>1</v>
      </c>
      <c r="AD11" s="404">
        <v>2</v>
      </c>
      <c r="AE11" s="404">
        <v>1</v>
      </c>
      <c r="AF11" s="404">
        <v>1</v>
      </c>
      <c r="AG11" s="404">
        <v>2</v>
      </c>
      <c r="AH11" s="404">
        <v>5</v>
      </c>
      <c r="AI11" s="404">
        <v>5</v>
      </c>
      <c r="AJ11" s="404">
        <v>10</v>
      </c>
      <c r="AK11" s="404">
        <v>0</v>
      </c>
      <c r="AL11" s="404">
        <v>0</v>
      </c>
      <c r="AM11" s="404">
        <v>0</v>
      </c>
      <c r="AN11" s="404">
        <v>30</v>
      </c>
      <c r="AO11" s="404">
        <v>33</v>
      </c>
      <c r="AP11" s="404">
        <v>63</v>
      </c>
      <c r="AQ11" s="404">
        <v>24</v>
      </c>
      <c r="AR11" s="404">
        <v>26</v>
      </c>
      <c r="AS11" s="404">
        <v>50</v>
      </c>
      <c r="AT11" s="404">
        <v>9</v>
      </c>
      <c r="AU11" s="404">
        <v>7</v>
      </c>
      <c r="AV11" s="404">
        <v>16</v>
      </c>
      <c r="AW11" s="404">
        <v>0</v>
      </c>
      <c r="AX11" s="404">
        <v>0</v>
      </c>
      <c r="AY11" s="404">
        <v>0</v>
      </c>
      <c r="AZ11" s="404">
        <v>1</v>
      </c>
      <c r="BA11" s="404">
        <v>1</v>
      </c>
      <c r="BB11" s="404">
        <v>2</v>
      </c>
      <c r="BC11" s="401" t="s">
        <v>3</v>
      </c>
      <c r="BD11" s="401" t="s">
        <v>1</v>
      </c>
      <c r="BE11" s="404">
        <v>1</v>
      </c>
      <c r="BF11" s="400" t="b">
        <v>1</v>
      </c>
      <c r="BG11" s="404">
        <v>1</v>
      </c>
      <c r="BH11" s="400" t="b">
        <v>1</v>
      </c>
      <c r="BI11" s="400" t="b">
        <v>1</v>
      </c>
      <c r="BJ11" s="401" t="s">
        <v>2</v>
      </c>
      <c r="BK11" s="404">
        <v>9</v>
      </c>
      <c r="BL11" s="400" t="b">
        <v>0</v>
      </c>
      <c r="BN11" s="400" t="b">
        <v>0</v>
      </c>
      <c r="BP11" s="400" t="b">
        <v>1</v>
      </c>
      <c r="BQ11" s="400" t="b">
        <v>1</v>
      </c>
      <c r="BR11" s="400" t="b">
        <v>1</v>
      </c>
      <c r="BS11" s="400" t="b">
        <v>1</v>
      </c>
      <c r="BT11" s="400" t="b">
        <v>1</v>
      </c>
      <c r="BU11" s="404">
        <v>0.2</v>
      </c>
      <c r="BV11" s="401" t="s">
        <v>211</v>
      </c>
      <c r="BW11" s="404">
        <v>0.8</v>
      </c>
      <c r="BX11" s="401" t="s">
        <v>211</v>
      </c>
      <c r="BY11" s="401" t="s">
        <v>211</v>
      </c>
    </row>
    <row r="12" spans="1:77" ht="29" x14ac:dyDescent="0.35">
      <c r="A12" s="400">
        <v>297</v>
      </c>
      <c r="B12" s="401" t="s">
        <v>408</v>
      </c>
      <c r="C12" s="401" t="s">
        <v>382</v>
      </c>
      <c r="D12" s="401" t="s">
        <v>211</v>
      </c>
      <c r="E12" s="401" t="s">
        <v>409</v>
      </c>
      <c r="F12" s="401" t="s">
        <v>356</v>
      </c>
      <c r="G12" s="400">
        <v>20499925</v>
      </c>
      <c r="H12" s="400">
        <v>20499925</v>
      </c>
      <c r="I12" s="401" t="s">
        <v>404</v>
      </c>
      <c r="J12" s="403">
        <v>45454</v>
      </c>
      <c r="K12" s="401" t="s">
        <v>405</v>
      </c>
      <c r="L12" s="401" t="s">
        <v>409</v>
      </c>
      <c r="M12" s="401" t="s">
        <v>402</v>
      </c>
      <c r="N12" s="401" t="s">
        <v>402</v>
      </c>
      <c r="O12" s="401" t="s">
        <v>410</v>
      </c>
      <c r="P12" s="380"/>
      <c r="Q12" s="380"/>
      <c r="R12" s="400">
        <v>0</v>
      </c>
      <c r="S12" s="400">
        <v>0</v>
      </c>
      <c r="T12" s="401" t="s">
        <v>3129</v>
      </c>
      <c r="U12" s="401" t="s">
        <v>411</v>
      </c>
      <c r="V12" s="404">
        <v>1</v>
      </c>
      <c r="W12" s="404">
        <v>1</v>
      </c>
      <c r="X12" s="404">
        <v>2</v>
      </c>
      <c r="Y12" s="404">
        <v>0</v>
      </c>
      <c r="Z12" s="404">
        <v>0</v>
      </c>
      <c r="AA12" s="404">
        <v>0</v>
      </c>
      <c r="AB12" s="404">
        <v>1</v>
      </c>
      <c r="AC12" s="404">
        <v>1</v>
      </c>
      <c r="AD12" s="404">
        <v>2</v>
      </c>
      <c r="AE12" s="404">
        <v>2</v>
      </c>
      <c r="AF12" s="404">
        <v>1</v>
      </c>
      <c r="AG12" s="404">
        <v>3</v>
      </c>
      <c r="AH12" s="404">
        <v>5</v>
      </c>
      <c r="AI12" s="404">
        <v>5</v>
      </c>
      <c r="AJ12" s="404">
        <v>10</v>
      </c>
      <c r="AK12" s="404">
        <v>0</v>
      </c>
      <c r="AL12" s="404">
        <v>0</v>
      </c>
      <c r="AM12" s="404">
        <v>0</v>
      </c>
      <c r="AN12" s="404">
        <v>26</v>
      </c>
      <c r="AO12" s="404">
        <v>25</v>
      </c>
      <c r="AP12" s="404">
        <v>51</v>
      </c>
      <c r="AQ12" s="404">
        <v>15</v>
      </c>
      <c r="AR12" s="404">
        <v>2</v>
      </c>
      <c r="AS12" s="404">
        <v>17</v>
      </c>
      <c r="AT12" s="404">
        <v>3</v>
      </c>
      <c r="AU12" s="404">
        <v>3</v>
      </c>
      <c r="AV12" s="404">
        <v>6</v>
      </c>
      <c r="AW12" s="404">
        <v>4</v>
      </c>
      <c r="AX12" s="404">
        <v>7</v>
      </c>
      <c r="AY12" s="404">
        <v>11</v>
      </c>
      <c r="AZ12" s="404">
        <v>0</v>
      </c>
      <c r="BA12" s="404">
        <v>2</v>
      </c>
      <c r="BB12" s="404">
        <v>2</v>
      </c>
      <c r="BC12" s="401" t="s">
        <v>3</v>
      </c>
      <c r="BD12" s="401" t="s">
        <v>1</v>
      </c>
      <c r="BE12" s="404">
        <v>1</v>
      </c>
      <c r="BF12" s="400" t="b">
        <v>1</v>
      </c>
      <c r="BG12">
        <v>1</v>
      </c>
      <c r="BH12" s="400" t="b">
        <v>0</v>
      </c>
      <c r="BI12" s="400" t="b">
        <v>1</v>
      </c>
      <c r="BJ12" s="401" t="s">
        <v>6</v>
      </c>
      <c r="BK12" s="404">
        <v>120</v>
      </c>
      <c r="BL12" s="400" t="b">
        <v>1</v>
      </c>
      <c r="BM12" s="404">
        <v>2</v>
      </c>
      <c r="BN12" s="400" t="b">
        <v>1</v>
      </c>
      <c r="BO12" s="404">
        <v>0.5</v>
      </c>
      <c r="BP12" s="400" t="b">
        <v>1</v>
      </c>
      <c r="BQ12" s="400" t="b">
        <v>1</v>
      </c>
      <c r="BR12" s="400" t="b">
        <v>1</v>
      </c>
      <c r="BS12" s="400" t="b">
        <v>1</v>
      </c>
      <c r="BT12" s="400" t="b">
        <v>1</v>
      </c>
      <c r="BU12" s="404">
        <v>2</v>
      </c>
      <c r="BV12" s="401" t="s">
        <v>211</v>
      </c>
      <c r="BW12" s="404">
        <v>2</v>
      </c>
      <c r="BX12" s="401" t="s">
        <v>211</v>
      </c>
      <c r="BY12" s="401" t="s">
        <v>211</v>
      </c>
    </row>
    <row r="13" spans="1:77" ht="29" x14ac:dyDescent="0.35">
      <c r="A13" s="400">
        <v>1786</v>
      </c>
      <c r="B13" s="401" t="s">
        <v>412</v>
      </c>
      <c r="C13" s="401" t="s">
        <v>413</v>
      </c>
      <c r="D13" s="401" t="s">
        <v>211</v>
      </c>
      <c r="E13" s="401" t="s">
        <v>414</v>
      </c>
      <c r="F13" s="401" t="s">
        <v>356</v>
      </c>
      <c r="G13" s="400">
        <v>20405024</v>
      </c>
      <c r="H13" s="400">
        <v>20405024</v>
      </c>
      <c r="I13" s="401" t="s">
        <v>390</v>
      </c>
      <c r="J13" s="403">
        <v>41807</v>
      </c>
      <c r="K13" s="401" t="s">
        <v>358</v>
      </c>
      <c r="L13" s="401" t="s">
        <v>414</v>
      </c>
      <c r="M13" s="401" t="s">
        <v>359</v>
      </c>
      <c r="N13" s="401" t="s">
        <v>359</v>
      </c>
      <c r="O13" s="401" t="s">
        <v>391</v>
      </c>
      <c r="P13" s="400">
        <v>-13.72425651</v>
      </c>
      <c r="Q13" s="400">
        <v>33.88191758</v>
      </c>
      <c r="R13" s="400">
        <v>595354</v>
      </c>
      <c r="S13" s="400">
        <v>8482595</v>
      </c>
      <c r="T13" s="401" t="s">
        <v>3129</v>
      </c>
      <c r="U13" s="401" t="s">
        <v>211</v>
      </c>
      <c r="V13" s="404">
        <v>2</v>
      </c>
      <c r="W13" s="404">
        <v>3</v>
      </c>
      <c r="X13" s="404">
        <v>5</v>
      </c>
      <c r="Y13" s="404">
        <v>0</v>
      </c>
      <c r="Z13" s="404">
        <v>0</v>
      </c>
      <c r="AA13" s="404">
        <v>0</v>
      </c>
      <c r="AB13" s="404">
        <v>0</v>
      </c>
      <c r="AC13" s="404">
        <v>0</v>
      </c>
      <c r="AD13" s="404">
        <v>0</v>
      </c>
      <c r="AE13" s="404">
        <v>0</v>
      </c>
      <c r="AF13" s="404">
        <v>0</v>
      </c>
      <c r="AG13" s="404">
        <v>0</v>
      </c>
      <c r="AH13" s="404">
        <v>4</v>
      </c>
      <c r="AI13" s="404">
        <v>6</v>
      </c>
      <c r="AJ13" s="404">
        <v>10</v>
      </c>
      <c r="AK13" s="404">
        <v>0</v>
      </c>
      <c r="AL13" s="404">
        <v>0</v>
      </c>
      <c r="AM13" s="404">
        <v>0</v>
      </c>
      <c r="AN13" s="404">
        <v>33</v>
      </c>
      <c r="AO13" s="404">
        <v>37</v>
      </c>
      <c r="AP13" s="404">
        <v>70</v>
      </c>
      <c r="AQ13" s="404">
        <v>0</v>
      </c>
      <c r="AR13" s="404">
        <v>0</v>
      </c>
      <c r="AS13" s="404">
        <v>0</v>
      </c>
      <c r="AT13" s="404">
        <v>7</v>
      </c>
      <c r="AU13" s="404">
        <v>9</v>
      </c>
      <c r="AV13" s="404">
        <v>16</v>
      </c>
      <c r="AW13" s="404">
        <v>2</v>
      </c>
      <c r="AX13" s="404">
        <v>1</v>
      </c>
      <c r="AY13" s="404">
        <v>3</v>
      </c>
      <c r="AZ13" s="404">
        <v>2</v>
      </c>
      <c r="BA13" s="404">
        <v>2</v>
      </c>
      <c r="BB13" s="404">
        <v>4</v>
      </c>
      <c r="BC13" s="401" t="s">
        <v>3</v>
      </c>
      <c r="BD13" s="401" t="s">
        <v>7</v>
      </c>
      <c r="BE13" s="404">
        <v>1</v>
      </c>
      <c r="BF13" s="400" t="b">
        <v>1</v>
      </c>
      <c r="BG13" s="404">
        <v>2</v>
      </c>
      <c r="BH13" s="400" t="b">
        <v>0</v>
      </c>
      <c r="BI13" s="400" t="b">
        <v>1</v>
      </c>
      <c r="BJ13" s="401" t="s">
        <v>2</v>
      </c>
      <c r="BK13" s="404">
        <v>5</v>
      </c>
      <c r="BL13" s="400" t="b">
        <v>0</v>
      </c>
      <c r="BN13" s="400" t="b">
        <v>0</v>
      </c>
      <c r="BP13" s="400" t="b">
        <v>1</v>
      </c>
      <c r="BQ13" s="400" t="b">
        <v>1</v>
      </c>
      <c r="BR13" s="400" t="b">
        <v>1</v>
      </c>
      <c r="BS13" s="400" t="b">
        <v>1</v>
      </c>
      <c r="BT13" s="400" t="b">
        <v>1</v>
      </c>
      <c r="BU13" s="404">
        <v>0.5</v>
      </c>
      <c r="BV13" s="401" t="s">
        <v>211</v>
      </c>
      <c r="BW13" s="404">
        <v>4</v>
      </c>
      <c r="BX13" s="401" t="s">
        <v>211</v>
      </c>
      <c r="BY13" s="401" t="s">
        <v>211</v>
      </c>
    </row>
    <row r="14" spans="1:77" ht="29" x14ac:dyDescent="0.35">
      <c r="A14" s="400">
        <v>388</v>
      </c>
      <c r="B14" s="401" t="s">
        <v>415</v>
      </c>
      <c r="C14" s="401" t="s">
        <v>416</v>
      </c>
      <c r="D14" s="401" t="s">
        <v>211</v>
      </c>
      <c r="E14" s="401" t="s">
        <v>414</v>
      </c>
      <c r="F14" s="401" t="s">
        <v>356</v>
      </c>
      <c r="G14" s="400">
        <v>20500016</v>
      </c>
      <c r="H14" s="400">
        <v>20500016</v>
      </c>
      <c r="I14" s="401" t="s">
        <v>390</v>
      </c>
      <c r="J14" s="403">
        <v>41807</v>
      </c>
      <c r="K14" s="401" t="s">
        <v>358</v>
      </c>
      <c r="L14" s="401" t="s">
        <v>414</v>
      </c>
      <c r="M14" s="401" t="s">
        <v>359</v>
      </c>
      <c r="N14" s="401" t="s">
        <v>359</v>
      </c>
      <c r="O14" s="401" t="s">
        <v>391</v>
      </c>
      <c r="P14" s="380"/>
      <c r="Q14" s="380"/>
      <c r="R14" s="400">
        <v>0</v>
      </c>
      <c r="S14" s="400">
        <v>0</v>
      </c>
      <c r="T14" s="401" t="s">
        <v>3129</v>
      </c>
      <c r="U14" s="401" t="s">
        <v>415</v>
      </c>
      <c r="V14" s="404">
        <v>5</v>
      </c>
      <c r="W14" s="404">
        <v>5</v>
      </c>
      <c r="X14" s="404">
        <v>10</v>
      </c>
      <c r="Y14" s="404">
        <v>2</v>
      </c>
      <c r="Z14" s="404">
        <v>1</v>
      </c>
      <c r="AA14" s="404">
        <v>3</v>
      </c>
      <c r="AB14" s="404">
        <v>2</v>
      </c>
      <c r="AC14" s="404">
        <v>0</v>
      </c>
      <c r="AD14" s="404">
        <v>2</v>
      </c>
      <c r="AE14" s="404">
        <v>0</v>
      </c>
      <c r="AF14" s="404">
        <v>0</v>
      </c>
      <c r="AG14" s="404">
        <v>0</v>
      </c>
      <c r="AH14" s="404">
        <v>1</v>
      </c>
      <c r="AI14" s="404">
        <v>10</v>
      </c>
      <c r="AJ14" s="404">
        <v>11</v>
      </c>
      <c r="AK14" s="404">
        <v>0</v>
      </c>
      <c r="AL14" s="404">
        <v>0</v>
      </c>
      <c r="AM14" s="404">
        <v>0</v>
      </c>
      <c r="AN14" s="404">
        <v>100</v>
      </c>
      <c r="AO14" s="404">
        <v>112</v>
      </c>
      <c r="AP14" s="404">
        <v>212</v>
      </c>
      <c r="AQ14" s="404">
        <v>0</v>
      </c>
      <c r="AR14" s="404">
        <v>0</v>
      </c>
      <c r="AS14" s="404">
        <v>0</v>
      </c>
      <c r="AT14" s="404">
        <v>25</v>
      </c>
      <c r="AU14" s="404">
        <v>37</v>
      </c>
      <c r="AV14" s="404">
        <v>62</v>
      </c>
      <c r="AW14" s="404">
        <v>8</v>
      </c>
      <c r="AX14" s="404">
        <v>13</v>
      </c>
      <c r="AY14" s="404">
        <v>21</v>
      </c>
      <c r="AZ14" s="404">
        <v>10</v>
      </c>
      <c r="BA14" s="404">
        <v>12</v>
      </c>
      <c r="BB14" s="404">
        <v>22</v>
      </c>
      <c r="BC14" s="401" t="s">
        <v>3</v>
      </c>
      <c r="BD14" s="401" t="s">
        <v>7</v>
      </c>
      <c r="BE14" s="404">
        <v>1</v>
      </c>
      <c r="BF14" s="400" t="b">
        <v>1</v>
      </c>
      <c r="BG14" s="404">
        <v>2</v>
      </c>
      <c r="BH14" s="400" t="b">
        <v>0</v>
      </c>
      <c r="BI14" s="400" t="b">
        <v>1</v>
      </c>
      <c r="BJ14" s="401" t="s">
        <v>9</v>
      </c>
      <c r="BK14" s="404">
        <v>30</v>
      </c>
      <c r="BL14" s="400" t="b">
        <v>0</v>
      </c>
      <c r="BN14" s="400" t="b">
        <v>0</v>
      </c>
      <c r="BP14" s="400" t="b">
        <v>1</v>
      </c>
      <c r="BQ14" s="400" t="b">
        <v>1</v>
      </c>
      <c r="BR14" s="400" t="b">
        <v>1</v>
      </c>
      <c r="BS14" s="400" t="b">
        <v>1</v>
      </c>
      <c r="BT14" s="400" t="b">
        <v>1</v>
      </c>
      <c r="BU14" s="404">
        <v>1.5</v>
      </c>
      <c r="BV14" s="401" t="s">
        <v>211</v>
      </c>
      <c r="BW14" s="404">
        <v>2</v>
      </c>
      <c r="BX14" s="401" t="s">
        <v>211</v>
      </c>
      <c r="BY14" s="401" t="s">
        <v>211</v>
      </c>
    </row>
    <row r="15" spans="1:77" ht="29" x14ac:dyDescent="0.35">
      <c r="A15" s="400">
        <v>1714</v>
      </c>
      <c r="B15" s="401" t="s">
        <v>417</v>
      </c>
      <c r="C15" s="401" t="s">
        <v>211</v>
      </c>
      <c r="D15" s="401" t="s">
        <v>418</v>
      </c>
      <c r="E15" s="401" t="s">
        <v>419</v>
      </c>
      <c r="F15" s="401" t="s">
        <v>356</v>
      </c>
      <c r="G15" s="400">
        <v>20403004</v>
      </c>
      <c r="H15" s="400">
        <v>20403004</v>
      </c>
      <c r="I15" s="401" t="s">
        <v>3131</v>
      </c>
      <c r="J15" s="403">
        <v>41528</v>
      </c>
      <c r="K15" s="401" t="s">
        <v>365</v>
      </c>
      <c r="L15" s="401" t="s">
        <v>420</v>
      </c>
      <c r="M15" s="401" t="s">
        <v>367</v>
      </c>
      <c r="N15" s="401" t="s">
        <v>367</v>
      </c>
      <c r="O15" s="401" t="s">
        <v>368</v>
      </c>
      <c r="P15" s="400">
        <v>-13.590331000000001</v>
      </c>
      <c r="Q15" s="400">
        <v>33.564824000000002</v>
      </c>
      <c r="R15" s="400">
        <v>561103</v>
      </c>
      <c r="S15" s="400">
        <v>8497509</v>
      </c>
      <c r="T15" s="401" t="s">
        <v>3127</v>
      </c>
      <c r="U15" s="401" t="s">
        <v>420</v>
      </c>
      <c r="V15" s="404">
        <v>0</v>
      </c>
      <c r="W15" s="404">
        <v>3</v>
      </c>
      <c r="X15" s="404">
        <v>3</v>
      </c>
      <c r="Y15" s="404">
        <v>0</v>
      </c>
      <c r="Z15" s="404">
        <v>0</v>
      </c>
      <c r="AA15" s="404">
        <v>0</v>
      </c>
      <c r="AB15" s="404">
        <v>0</v>
      </c>
      <c r="AC15" s="404">
        <v>3</v>
      </c>
      <c r="AD15" s="404">
        <v>3</v>
      </c>
      <c r="AE15" s="404">
        <v>4</v>
      </c>
      <c r="AF15" s="404">
        <v>2</v>
      </c>
      <c r="AG15" s="404">
        <v>6</v>
      </c>
      <c r="AH15" s="404">
        <v>10</v>
      </c>
      <c r="AI15" s="404">
        <v>10</v>
      </c>
      <c r="AJ15" s="404">
        <v>20</v>
      </c>
      <c r="AK15" s="404">
        <v>0</v>
      </c>
      <c r="AL15" s="404">
        <v>1</v>
      </c>
      <c r="AM15" s="404">
        <v>1</v>
      </c>
      <c r="AN15" s="404">
        <v>7</v>
      </c>
      <c r="AO15" s="404">
        <v>10</v>
      </c>
      <c r="AP15" s="404">
        <v>17</v>
      </c>
      <c r="AQ15" s="404">
        <v>24</v>
      </c>
      <c r="AR15" s="404">
        <v>20</v>
      </c>
      <c r="AS15" s="404">
        <v>44</v>
      </c>
      <c r="AT15" s="404">
        <v>2</v>
      </c>
      <c r="AU15" s="404">
        <v>6</v>
      </c>
      <c r="AV15" s="404">
        <v>8</v>
      </c>
      <c r="AW15" s="404">
        <v>7</v>
      </c>
      <c r="AX15" s="404">
        <v>10</v>
      </c>
      <c r="AY15" s="404">
        <v>17</v>
      </c>
      <c r="AZ15" s="404">
        <v>0</v>
      </c>
      <c r="BA15" s="404">
        <v>1</v>
      </c>
      <c r="BB15" s="404">
        <v>1</v>
      </c>
      <c r="BC15" s="401" t="s">
        <v>0</v>
      </c>
      <c r="BD15" s="401" t="s">
        <v>7</v>
      </c>
      <c r="BE15" s="404">
        <v>1</v>
      </c>
      <c r="BF15" s="400" t="b">
        <v>1</v>
      </c>
      <c r="BG15" s="404">
        <v>1</v>
      </c>
      <c r="BH15" s="400" t="b">
        <v>0</v>
      </c>
      <c r="BI15" s="400" t="b">
        <v>1</v>
      </c>
      <c r="BJ15" s="401" t="s">
        <v>9</v>
      </c>
      <c r="BK15" s="404">
        <v>20</v>
      </c>
      <c r="BL15" s="400" t="b">
        <v>0</v>
      </c>
      <c r="BN15" s="400" t="b">
        <v>0</v>
      </c>
      <c r="BP15" s="400" t="b">
        <v>1</v>
      </c>
      <c r="BQ15" s="400" t="b">
        <v>0</v>
      </c>
      <c r="BR15" s="400" t="b">
        <v>0</v>
      </c>
      <c r="BS15" s="400" t="b">
        <v>0</v>
      </c>
      <c r="BT15" s="400" t="b">
        <v>0</v>
      </c>
      <c r="BU15" s="404">
        <v>2.5</v>
      </c>
      <c r="BV15" s="401" t="s">
        <v>211</v>
      </c>
      <c r="BW15" s="404">
        <v>11</v>
      </c>
      <c r="BX15" s="401" t="s">
        <v>211</v>
      </c>
      <c r="BY15" s="401" t="s">
        <v>211</v>
      </c>
    </row>
    <row r="16" spans="1:77" ht="29" x14ac:dyDescent="0.35">
      <c r="A16" s="400">
        <v>1715</v>
      </c>
      <c r="B16" s="401" t="s">
        <v>421</v>
      </c>
      <c r="C16" s="401" t="s">
        <v>422</v>
      </c>
      <c r="D16" s="401" t="s">
        <v>211</v>
      </c>
      <c r="E16" s="401" t="s">
        <v>423</v>
      </c>
      <c r="F16" s="401" t="s">
        <v>356</v>
      </c>
      <c r="G16" s="400">
        <v>20403005</v>
      </c>
      <c r="H16" s="400">
        <v>20403005</v>
      </c>
      <c r="I16" s="401" t="s">
        <v>3131</v>
      </c>
      <c r="J16" s="403">
        <v>41528</v>
      </c>
      <c r="K16" s="401" t="s">
        <v>365</v>
      </c>
      <c r="L16" s="401" t="s">
        <v>424</v>
      </c>
      <c r="M16" s="401" t="s">
        <v>367</v>
      </c>
      <c r="N16" s="401" t="s">
        <v>367</v>
      </c>
      <c r="O16" s="401" t="s">
        <v>425</v>
      </c>
      <c r="P16" s="400">
        <v>-13.563917999999999</v>
      </c>
      <c r="Q16" s="400">
        <v>33.611552000000003</v>
      </c>
      <c r="R16" s="400">
        <v>566165</v>
      </c>
      <c r="S16" s="400">
        <v>8500418</v>
      </c>
      <c r="T16" s="401" t="s">
        <v>3127</v>
      </c>
      <c r="U16" s="401" t="s">
        <v>426</v>
      </c>
      <c r="V16" s="404">
        <v>2</v>
      </c>
      <c r="W16" s="404">
        <v>4</v>
      </c>
      <c r="X16" s="404">
        <v>6</v>
      </c>
      <c r="Y16" s="404">
        <v>0</v>
      </c>
      <c r="Z16" s="404">
        <v>1</v>
      </c>
      <c r="AA16" s="404">
        <v>1</v>
      </c>
      <c r="AB16" s="404">
        <v>2</v>
      </c>
      <c r="AC16" s="404">
        <v>3</v>
      </c>
      <c r="AD16" s="404">
        <v>5</v>
      </c>
      <c r="AE16" s="404">
        <v>4</v>
      </c>
      <c r="AF16" s="404">
        <v>0</v>
      </c>
      <c r="AG16" s="404">
        <v>4</v>
      </c>
      <c r="AH16" s="404">
        <v>5</v>
      </c>
      <c r="AI16" s="404">
        <v>5</v>
      </c>
      <c r="AJ16" s="404">
        <v>10</v>
      </c>
      <c r="AK16" s="404">
        <v>0</v>
      </c>
      <c r="AL16" s="404">
        <v>1</v>
      </c>
      <c r="AM16" s="404">
        <v>1</v>
      </c>
      <c r="AN16" s="404">
        <v>19</v>
      </c>
      <c r="AO16" s="404">
        <v>32</v>
      </c>
      <c r="AP16" s="404">
        <v>51</v>
      </c>
      <c r="AQ16" s="404">
        <v>13</v>
      </c>
      <c r="AR16" s="404">
        <v>17</v>
      </c>
      <c r="AS16" s="404">
        <v>30</v>
      </c>
      <c r="AT16" s="404">
        <v>3</v>
      </c>
      <c r="AU16" s="404">
        <v>8</v>
      </c>
      <c r="AV16" s="404">
        <v>11</v>
      </c>
      <c r="AW16" s="404">
        <v>7</v>
      </c>
      <c r="AX16" s="404">
        <v>6</v>
      </c>
      <c r="AY16" s="404">
        <v>13</v>
      </c>
      <c r="AZ16" s="404">
        <v>0</v>
      </c>
      <c r="BA16" s="404">
        <v>0</v>
      </c>
      <c r="BB16" s="404">
        <v>0</v>
      </c>
      <c r="BC16" s="401" t="s">
        <v>3</v>
      </c>
      <c r="BD16" s="401" t="s">
        <v>212</v>
      </c>
      <c r="BE16" s="404">
        <v>1</v>
      </c>
      <c r="BF16" s="400" t="b">
        <v>1</v>
      </c>
      <c r="BG16" s="404">
        <v>1</v>
      </c>
      <c r="BH16" s="400" t="b">
        <v>0</v>
      </c>
      <c r="BI16" s="400" t="b">
        <v>1</v>
      </c>
      <c r="BJ16" s="401" t="s">
        <v>2</v>
      </c>
      <c r="BK16" s="404">
        <v>25</v>
      </c>
      <c r="BL16" s="400" t="b">
        <v>0</v>
      </c>
      <c r="BN16" s="400" t="b">
        <v>0</v>
      </c>
      <c r="BP16" s="400" t="b">
        <v>1</v>
      </c>
      <c r="BQ16" s="400" t="b">
        <v>1</v>
      </c>
      <c r="BR16" s="400" t="b">
        <v>0</v>
      </c>
      <c r="BS16" s="400" t="b">
        <v>0</v>
      </c>
      <c r="BT16" s="400" t="b">
        <v>0</v>
      </c>
      <c r="BU16" s="404">
        <v>3</v>
      </c>
      <c r="BV16" s="401" t="s">
        <v>211</v>
      </c>
      <c r="BW16" s="404">
        <v>11</v>
      </c>
      <c r="BX16" s="401" t="s">
        <v>370</v>
      </c>
      <c r="BY16" s="401" t="s">
        <v>211</v>
      </c>
    </row>
    <row r="17" spans="1:77" x14ac:dyDescent="0.35">
      <c r="A17" s="400">
        <v>310</v>
      </c>
      <c r="B17" s="401" t="s">
        <v>427</v>
      </c>
      <c r="C17" s="401" t="s">
        <v>428</v>
      </c>
      <c r="D17" s="401" t="s">
        <v>211</v>
      </c>
      <c r="E17" s="401" t="s">
        <v>427</v>
      </c>
      <c r="F17" s="401" t="s">
        <v>356</v>
      </c>
      <c r="G17" s="400">
        <v>20499938</v>
      </c>
      <c r="H17" s="400">
        <v>20499938</v>
      </c>
      <c r="I17" s="401" t="s">
        <v>357</v>
      </c>
      <c r="J17" s="403">
        <v>41801</v>
      </c>
      <c r="K17" s="401" t="s">
        <v>374</v>
      </c>
      <c r="L17" s="401" t="s">
        <v>427</v>
      </c>
      <c r="M17" s="401" t="s">
        <v>375</v>
      </c>
      <c r="N17" s="401" t="s">
        <v>375</v>
      </c>
      <c r="O17" s="401" t="s">
        <v>429</v>
      </c>
      <c r="P17" s="380"/>
      <c r="Q17" s="380"/>
      <c r="R17" s="400">
        <v>0</v>
      </c>
      <c r="S17" s="400">
        <v>0</v>
      </c>
      <c r="T17" s="401" t="s">
        <v>3129</v>
      </c>
      <c r="U17" s="401" t="s">
        <v>211</v>
      </c>
      <c r="V17" s="404">
        <v>4</v>
      </c>
      <c r="W17" s="404">
        <v>6</v>
      </c>
      <c r="X17" s="404">
        <v>10</v>
      </c>
      <c r="Y17" s="404">
        <v>0</v>
      </c>
      <c r="Z17" s="404">
        <v>2</v>
      </c>
      <c r="AA17" s="404">
        <v>2</v>
      </c>
      <c r="AB17" s="404">
        <v>2</v>
      </c>
      <c r="AC17" s="404">
        <v>6</v>
      </c>
      <c r="AD17" s="404">
        <v>8</v>
      </c>
      <c r="AE17" s="404">
        <v>0</v>
      </c>
      <c r="AF17" s="404">
        <v>0</v>
      </c>
      <c r="AG17" s="404">
        <v>0</v>
      </c>
      <c r="AH17" s="404">
        <v>4</v>
      </c>
      <c r="AI17" s="404">
        <v>6</v>
      </c>
      <c r="AJ17" s="404">
        <v>10</v>
      </c>
      <c r="AK17" s="404">
        <v>0</v>
      </c>
      <c r="AL17" s="404">
        <v>0</v>
      </c>
      <c r="AM17" s="404">
        <v>0</v>
      </c>
      <c r="AN17" s="404">
        <v>63</v>
      </c>
      <c r="AO17" s="404">
        <v>94</v>
      </c>
      <c r="AP17" s="404">
        <v>157</v>
      </c>
      <c r="AQ17" s="404">
        <v>0</v>
      </c>
      <c r="AR17" s="404">
        <v>0</v>
      </c>
      <c r="AS17" s="404">
        <v>0</v>
      </c>
      <c r="AT17" s="404">
        <v>4</v>
      </c>
      <c r="AU17" s="404">
        <v>6</v>
      </c>
      <c r="AV17" s="404">
        <v>10</v>
      </c>
      <c r="AW17" s="404">
        <v>0</v>
      </c>
      <c r="AX17" s="404">
        <v>0</v>
      </c>
      <c r="AY17" s="404">
        <v>0</v>
      </c>
      <c r="AZ17" s="404">
        <v>6</v>
      </c>
      <c r="BA17" s="404">
        <v>7</v>
      </c>
      <c r="BB17" s="404">
        <v>13</v>
      </c>
      <c r="BC17" s="401" t="s">
        <v>3</v>
      </c>
      <c r="BD17" s="401" t="s">
        <v>212</v>
      </c>
      <c r="BE17" s="404">
        <v>1</v>
      </c>
      <c r="BF17" s="400" t="b">
        <v>1</v>
      </c>
      <c r="BG17" s="404">
        <v>1</v>
      </c>
      <c r="BH17" s="400" t="b">
        <v>1</v>
      </c>
      <c r="BI17" s="400" t="b">
        <v>1</v>
      </c>
      <c r="BJ17" s="401" t="s">
        <v>2</v>
      </c>
      <c r="BK17" s="404">
        <v>150</v>
      </c>
      <c r="BL17" s="400" t="b">
        <v>0</v>
      </c>
      <c r="BN17" s="400" t="b">
        <v>0</v>
      </c>
      <c r="BP17" s="400" t="b">
        <v>1</v>
      </c>
      <c r="BQ17" s="400" t="b">
        <v>1</v>
      </c>
      <c r="BR17" s="400" t="b">
        <v>1</v>
      </c>
      <c r="BS17" s="400" t="b">
        <v>1</v>
      </c>
      <c r="BT17" s="400" t="b">
        <v>1</v>
      </c>
      <c r="BU17" s="404">
        <v>2</v>
      </c>
      <c r="BV17" s="401" t="s">
        <v>211</v>
      </c>
      <c r="BW17" s="404">
        <v>10</v>
      </c>
      <c r="BX17" s="401" t="s">
        <v>211</v>
      </c>
      <c r="BY17" s="401" t="s">
        <v>211</v>
      </c>
    </row>
    <row r="18" spans="1:77" ht="58" x14ac:dyDescent="0.35">
      <c r="A18" s="400">
        <v>323</v>
      </c>
      <c r="B18" s="401" t="s">
        <v>430</v>
      </c>
      <c r="C18" s="401" t="s">
        <v>211</v>
      </c>
      <c r="D18" s="401" t="s">
        <v>431</v>
      </c>
      <c r="E18" s="401" t="s">
        <v>432</v>
      </c>
      <c r="F18" s="401" t="s">
        <v>356</v>
      </c>
      <c r="G18" s="400">
        <v>20499951</v>
      </c>
      <c r="H18" s="400">
        <v>20499951</v>
      </c>
      <c r="I18" s="401" t="s">
        <v>384</v>
      </c>
      <c r="J18" s="402">
        <v>41557</v>
      </c>
      <c r="K18" s="401" t="s">
        <v>365</v>
      </c>
      <c r="L18" s="401" t="s">
        <v>432</v>
      </c>
      <c r="M18" s="401" t="s">
        <v>386</v>
      </c>
      <c r="N18" s="401" t="s">
        <v>386</v>
      </c>
      <c r="O18" s="401" t="s">
        <v>386</v>
      </c>
      <c r="P18" s="380"/>
      <c r="Q18" s="380"/>
      <c r="R18" s="400">
        <v>0</v>
      </c>
      <c r="S18" s="400">
        <v>0</v>
      </c>
      <c r="T18" s="401" t="s">
        <v>3132</v>
      </c>
      <c r="U18" s="401"/>
      <c r="V18" s="400">
        <v>4</v>
      </c>
      <c r="W18" s="400">
        <v>6</v>
      </c>
      <c r="X18" s="400">
        <v>10</v>
      </c>
      <c r="Y18" s="400">
        <v>0</v>
      </c>
      <c r="Z18" s="400">
        <v>0</v>
      </c>
      <c r="AA18" s="400">
        <v>0</v>
      </c>
      <c r="AB18" s="400">
        <v>0</v>
      </c>
      <c r="AC18" s="400">
        <v>0</v>
      </c>
      <c r="AD18" s="400">
        <v>0</v>
      </c>
      <c r="AE18" s="400">
        <v>0</v>
      </c>
      <c r="AF18" s="400">
        <v>0</v>
      </c>
      <c r="AG18" s="400">
        <v>0</v>
      </c>
      <c r="AH18" s="400">
        <v>4</v>
      </c>
      <c r="AI18" s="400">
        <v>6</v>
      </c>
      <c r="AJ18" s="400">
        <v>10</v>
      </c>
      <c r="AK18" s="400">
        <v>0</v>
      </c>
      <c r="AL18" s="400">
        <v>0</v>
      </c>
      <c r="AM18" s="400">
        <v>0</v>
      </c>
      <c r="AN18" s="400">
        <v>28</v>
      </c>
      <c r="AO18" s="400">
        <v>93</v>
      </c>
      <c r="AP18" s="400">
        <v>121</v>
      </c>
      <c r="AQ18" s="400">
        <v>30</v>
      </c>
      <c r="AR18" s="400">
        <v>31</v>
      </c>
      <c r="AS18" s="400">
        <v>61</v>
      </c>
      <c r="AT18" s="400">
        <v>7</v>
      </c>
      <c r="AU18" s="400">
        <v>10</v>
      </c>
      <c r="AV18" s="400">
        <v>17</v>
      </c>
      <c r="AW18" s="400">
        <v>4</v>
      </c>
      <c r="AX18" s="400">
        <v>6</v>
      </c>
      <c r="AY18" s="400">
        <v>10</v>
      </c>
      <c r="AZ18" s="400">
        <v>4</v>
      </c>
      <c r="BA18" s="400">
        <v>3</v>
      </c>
      <c r="BB18" s="400">
        <v>7</v>
      </c>
      <c r="BC18" s="401" t="s">
        <v>0</v>
      </c>
      <c r="BD18" s="401" t="s">
        <v>212</v>
      </c>
      <c r="BE18" s="400">
        <v>1</v>
      </c>
      <c r="BF18" s="400" t="b">
        <v>0</v>
      </c>
      <c r="BG18" s="380">
        <v>0</v>
      </c>
      <c r="BH18" s="400" t="b">
        <v>0</v>
      </c>
      <c r="BI18" s="400" t="b">
        <v>1</v>
      </c>
      <c r="BJ18" s="401" t="s">
        <v>6</v>
      </c>
      <c r="BK18" s="404">
        <v>110</v>
      </c>
      <c r="BL18" s="400" t="b">
        <v>1</v>
      </c>
      <c r="BM18" s="400">
        <v>1</v>
      </c>
      <c r="BN18" s="400" t="b">
        <v>0</v>
      </c>
      <c r="BO18" s="380"/>
      <c r="BP18" s="400" t="b">
        <v>1</v>
      </c>
      <c r="BQ18" s="400" t="b">
        <v>1</v>
      </c>
      <c r="BR18" s="400" t="b">
        <v>1</v>
      </c>
      <c r="BS18" s="400" t="b">
        <v>0</v>
      </c>
      <c r="BT18" s="400" t="b">
        <v>1</v>
      </c>
      <c r="BU18" s="400">
        <v>3</v>
      </c>
      <c r="BV18" s="401" t="s">
        <v>211</v>
      </c>
      <c r="BW18" s="404">
        <v>8</v>
      </c>
      <c r="BX18" s="401" t="s">
        <v>211</v>
      </c>
      <c r="BY18" s="401" t="s">
        <v>433</v>
      </c>
    </row>
    <row r="19" spans="1:77" ht="43.5" x14ac:dyDescent="0.35">
      <c r="A19" s="400">
        <v>277</v>
      </c>
      <c r="B19" s="401" t="s">
        <v>434</v>
      </c>
      <c r="C19" s="401" t="s">
        <v>435</v>
      </c>
      <c r="D19" s="401" t="s">
        <v>436</v>
      </c>
      <c r="E19" s="401" t="s">
        <v>437</v>
      </c>
      <c r="F19" s="401" t="s">
        <v>356</v>
      </c>
      <c r="G19" s="400">
        <v>20499905</v>
      </c>
      <c r="H19" s="400">
        <v>20499905</v>
      </c>
      <c r="I19" s="401" t="s">
        <v>438</v>
      </c>
      <c r="J19" s="403">
        <v>41830</v>
      </c>
      <c r="K19" s="401" t="s">
        <v>405</v>
      </c>
      <c r="L19" s="401" t="s">
        <v>434</v>
      </c>
      <c r="M19" s="401" t="s">
        <v>402</v>
      </c>
      <c r="N19" s="401" t="s">
        <v>402</v>
      </c>
      <c r="O19" s="401" t="s">
        <v>439</v>
      </c>
      <c r="P19" s="380"/>
      <c r="Q19" s="380"/>
      <c r="R19" s="400">
        <v>0</v>
      </c>
      <c r="S19" s="400">
        <v>0</v>
      </c>
      <c r="T19" s="401" t="s">
        <v>3133</v>
      </c>
      <c r="U19" s="401" t="s">
        <v>211</v>
      </c>
      <c r="V19" s="404">
        <v>2</v>
      </c>
      <c r="W19" s="404">
        <v>1</v>
      </c>
      <c r="X19" s="404">
        <v>3</v>
      </c>
      <c r="Y19" s="404">
        <v>1</v>
      </c>
      <c r="Z19" s="404">
        <v>2</v>
      </c>
      <c r="AA19" s="404">
        <v>3</v>
      </c>
      <c r="AB19" s="404">
        <v>1</v>
      </c>
      <c r="AC19" s="404">
        <v>1</v>
      </c>
      <c r="AD19" s="404">
        <v>2</v>
      </c>
      <c r="AE19" s="404">
        <v>3</v>
      </c>
      <c r="AF19" s="404">
        <v>6</v>
      </c>
      <c r="AG19" s="404">
        <v>9</v>
      </c>
      <c r="AH19" s="404">
        <v>5</v>
      </c>
      <c r="AI19" s="404">
        <v>5</v>
      </c>
      <c r="AJ19" s="404">
        <v>10</v>
      </c>
      <c r="AK19" s="404">
        <v>3</v>
      </c>
      <c r="AL19" s="404">
        <v>1</v>
      </c>
      <c r="AM19" s="404">
        <v>4</v>
      </c>
      <c r="AN19" s="404">
        <v>110</v>
      </c>
      <c r="AO19" s="404">
        <v>115</v>
      </c>
      <c r="AP19" s="404">
        <v>225</v>
      </c>
      <c r="AQ19" s="404">
        <v>90</v>
      </c>
      <c r="AR19" s="404">
        <v>105</v>
      </c>
      <c r="AS19" s="404">
        <v>195</v>
      </c>
      <c r="AT19" s="404">
        <v>9</v>
      </c>
      <c r="AU19" s="404">
        <v>16</v>
      </c>
      <c r="AV19" s="404">
        <v>25</v>
      </c>
      <c r="AW19" s="404">
        <v>3</v>
      </c>
      <c r="AX19" s="404">
        <v>2</v>
      </c>
      <c r="AY19" s="404">
        <v>5</v>
      </c>
      <c r="AZ19" s="404">
        <v>2</v>
      </c>
      <c r="BA19" s="404">
        <v>1</v>
      </c>
      <c r="BB19" s="404">
        <v>3</v>
      </c>
      <c r="BC19" s="401" t="s">
        <v>3</v>
      </c>
      <c r="BD19" s="401" t="s">
        <v>212</v>
      </c>
      <c r="BE19" s="404">
        <v>1</v>
      </c>
      <c r="BF19" s="400" t="b">
        <v>0</v>
      </c>
      <c r="BG19" s="405">
        <v>0</v>
      </c>
      <c r="BH19" s="400" t="b">
        <v>0</v>
      </c>
      <c r="BI19" s="400" t="b">
        <v>1</v>
      </c>
      <c r="BJ19" s="401" t="s">
        <v>2</v>
      </c>
      <c r="BK19" s="404">
        <v>100</v>
      </c>
      <c r="BL19" s="400" t="b">
        <v>0</v>
      </c>
      <c r="BN19" s="400" t="b">
        <v>0</v>
      </c>
      <c r="BP19" s="400" t="b">
        <v>1</v>
      </c>
      <c r="BQ19" s="400" t="b">
        <v>1</v>
      </c>
      <c r="BR19" s="400" t="b">
        <v>1</v>
      </c>
      <c r="BS19" s="400" t="b">
        <v>1</v>
      </c>
      <c r="BT19" s="400" t="b">
        <v>1</v>
      </c>
      <c r="BU19" s="404">
        <v>3</v>
      </c>
      <c r="BV19" s="401" t="s">
        <v>211</v>
      </c>
      <c r="BW19" s="404">
        <v>3</v>
      </c>
      <c r="BX19" s="401" t="s">
        <v>211</v>
      </c>
      <c r="BY19" s="401" t="s">
        <v>211</v>
      </c>
    </row>
    <row r="20" spans="1:77" ht="29" x14ac:dyDescent="0.35">
      <c r="A20" s="400">
        <v>378</v>
      </c>
      <c r="B20" s="401" t="s">
        <v>440</v>
      </c>
      <c r="C20" s="401" t="s">
        <v>441</v>
      </c>
      <c r="D20" s="401" t="s">
        <v>442</v>
      </c>
      <c r="E20" s="401" t="s">
        <v>443</v>
      </c>
      <c r="F20" s="401" t="s">
        <v>356</v>
      </c>
      <c r="G20" s="400">
        <v>20500006</v>
      </c>
      <c r="H20" s="400">
        <v>20500006</v>
      </c>
      <c r="I20" s="401" t="s">
        <v>3134</v>
      </c>
      <c r="J20" s="402">
        <v>41512</v>
      </c>
      <c r="K20" s="401" t="s">
        <v>374</v>
      </c>
      <c r="L20" s="401" t="s">
        <v>443</v>
      </c>
      <c r="M20" s="401" t="s">
        <v>375</v>
      </c>
      <c r="N20" s="401" t="s">
        <v>375</v>
      </c>
      <c r="O20" s="401" t="s">
        <v>444</v>
      </c>
      <c r="P20" s="380"/>
      <c r="Q20" s="380"/>
      <c r="R20" s="400">
        <v>0</v>
      </c>
      <c r="S20" s="400">
        <v>0</v>
      </c>
      <c r="T20" s="401" t="s">
        <v>445</v>
      </c>
      <c r="U20" s="401" t="s">
        <v>211</v>
      </c>
      <c r="V20" s="400">
        <v>2</v>
      </c>
      <c r="W20" s="400">
        <v>5</v>
      </c>
      <c r="X20" s="400">
        <v>7</v>
      </c>
      <c r="Y20" s="400">
        <v>2</v>
      </c>
      <c r="Z20" s="400">
        <v>4</v>
      </c>
      <c r="AA20" s="400">
        <v>6</v>
      </c>
      <c r="AB20" s="400">
        <v>0</v>
      </c>
      <c r="AC20" s="400">
        <v>1</v>
      </c>
      <c r="AD20" s="400">
        <v>1</v>
      </c>
      <c r="AE20" s="400">
        <v>0</v>
      </c>
      <c r="AF20" s="400">
        <v>1</v>
      </c>
      <c r="AG20" s="400">
        <v>1</v>
      </c>
      <c r="AH20" s="400">
        <v>2</v>
      </c>
      <c r="AI20" s="400">
        <v>8</v>
      </c>
      <c r="AJ20" s="400">
        <v>10</v>
      </c>
      <c r="AK20" s="400">
        <v>1</v>
      </c>
      <c r="AL20" s="400">
        <v>0</v>
      </c>
      <c r="AM20" s="400">
        <v>1</v>
      </c>
      <c r="AN20" s="400">
        <v>40</v>
      </c>
      <c r="AO20" s="400">
        <v>60</v>
      </c>
      <c r="AP20" s="400">
        <v>100</v>
      </c>
      <c r="AQ20" s="400">
        <v>35</v>
      </c>
      <c r="AR20" s="400">
        <v>53</v>
      </c>
      <c r="AS20" s="400">
        <v>88</v>
      </c>
      <c r="AT20" s="400">
        <v>4</v>
      </c>
      <c r="AU20" s="400">
        <v>4</v>
      </c>
      <c r="AV20" s="400">
        <v>8</v>
      </c>
      <c r="AW20" s="400">
        <v>6</v>
      </c>
      <c r="AX20" s="400">
        <v>4</v>
      </c>
      <c r="AY20" s="400">
        <v>10</v>
      </c>
      <c r="AZ20" s="400">
        <v>1</v>
      </c>
      <c r="BA20" s="400">
        <v>0</v>
      </c>
      <c r="BB20" s="400">
        <v>1</v>
      </c>
      <c r="BC20" s="401" t="s">
        <v>3</v>
      </c>
      <c r="BD20" s="401" t="s">
        <v>1</v>
      </c>
      <c r="BE20" s="400">
        <v>1</v>
      </c>
      <c r="BF20" s="400" t="b">
        <v>1</v>
      </c>
      <c r="BG20" s="404">
        <v>1</v>
      </c>
      <c r="BH20" s="400" t="b">
        <v>1</v>
      </c>
      <c r="BI20" s="400" t="b">
        <v>1</v>
      </c>
      <c r="BJ20" s="401" t="s">
        <v>2</v>
      </c>
      <c r="BK20" s="400">
        <v>200</v>
      </c>
      <c r="BL20" s="400" t="b">
        <v>1</v>
      </c>
      <c r="BM20" s="404">
        <v>1</v>
      </c>
      <c r="BN20" s="400" t="b">
        <v>0</v>
      </c>
      <c r="BP20" s="400" t="b">
        <v>1</v>
      </c>
      <c r="BQ20" s="400" t="b">
        <v>1</v>
      </c>
      <c r="BR20" s="400" t="b">
        <v>1</v>
      </c>
      <c r="BS20" s="400" t="b">
        <v>1</v>
      </c>
      <c r="BT20" s="400" t="b">
        <v>1</v>
      </c>
      <c r="BU20" s="400">
        <v>0.3</v>
      </c>
      <c r="BV20" s="401" t="s">
        <v>211</v>
      </c>
      <c r="BW20" s="404">
        <v>5</v>
      </c>
      <c r="BX20" s="401" t="s">
        <v>211</v>
      </c>
      <c r="BY20" s="401" t="s">
        <v>211</v>
      </c>
    </row>
    <row r="21" spans="1:77" ht="29" x14ac:dyDescent="0.35">
      <c r="A21" s="400">
        <v>406</v>
      </c>
      <c r="B21" s="401" t="s">
        <v>446</v>
      </c>
      <c r="C21" s="401" t="s">
        <v>447</v>
      </c>
      <c r="D21" s="401" t="s">
        <v>211</v>
      </c>
      <c r="E21" s="401" t="s">
        <v>448</v>
      </c>
      <c r="F21" s="401" t="s">
        <v>356</v>
      </c>
      <c r="G21" s="400">
        <v>20500034</v>
      </c>
      <c r="H21" s="400">
        <v>20500034</v>
      </c>
      <c r="I21" s="401" t="s">
        <v>390</v>
      </c>
      <c r="K21" s="401" t="s">
        <v>358</v>
      </c>
      <c r="L21" s="401" t="s">
        <v>449</v>
      </c>
      <c r="M21" s="401" t="s">
        <v>359</v>
      </c>
      <c r="N21" s="401" t="s">
        <v>359</v>
      </c>
      <c r="O21" s="401" t="s">
        <v>450</v>
      </c>
      <c r="P21" s="380"/>
      <c r="Q21" s="380"/>
      <c r="R21" s="400">
        <v>0</v>
      </c>
      <c r="S21" s="400">
        <v>0</v>
      </c>
      <c r="T21" s="401" t="s">
        <v>3129</v>
      </c>
      <c r="U21" s="401"/>
      <c r="V21" s="404">
        <v>4</v>
      </c>
      <c r="W21" s="404">
        <v>6</v>
      </c>
      <c r="X21" s="404">
        <v>10</v>
      </c>
      <c r="Y21" s="404">
        <v>0</v>
      </c>
      <c r="Z21" s="404">
        <v>0</v>
      </c>
      <c r="AA21" s="404">
        <v>0</v>
      </c>
      <c r="AB21" s="404">
        <v>4</v>
      </c>
      <c r="AC21" s="404">
        <v>6</v>
      </c>
      <c r="AD21" s="404">
        <v>10</v>
      </c>
      <c r="AE21" s="404">
        <v>0</v>
      </c>
      <c r="AF21" s="404">
        <v>0</v>
      </c>
      <c r="AG21" s="404">
        <v>0</v>
      </c>
      <c r="AH21" s="404">
        <v>4</v>
      </c>
      <c r="AI21" s="404">
        <v>6</v>
      </c>
      <c r="AJ21" s="404">
        <v>10</v>
      </c>
      <c r="AK21" s="404">
        <v>0</v>
      </c>
      <c r="AL21" s="404">
        <v>0</v>
      </c>
      <c r="AM21" s="404">
        <v>0</v>
      </c>
      <c r="AN21" s="404">
        <v>105</v>
      </c>
      <c r="AO21" s="404">
        <v>145</v>
      </c>
      <c r="AP21" s="404">
        <v>250</v>
      </c>
      <c r="AQ21" s="404">
        <v>0</v>
      </c>
      <c r="AR21" s="404">
        <v>0</v>
      </c>
      <c r="AS21" s="404">
        <v>0</v>
      </c>
      <c r="AT21" s="404">
        <v>0</v>
      </c>
      <c r="AU21" s="404">
        <v>0</v>
      </c>
      <c r="AV21" s="404">
        <v>0</v>
      </c>
      <c r="AW21" s="404">
        <v>34</v>
      </c>
      <c r="AX21" s="404">
        <v>61</v>
      </c>
      <c r="AY21" s="404">
        <v>95</v>
      </c>
      <c r="AZ21" s="404">
        <v>10</v>
      </c>
      <c r="BA21" s="404">
        <v>13</v>
      </c>
      <c r="BB21" s="404">
        <v>23</v>
      </c>
      <c r="BC21" s="401" t="s">
        <v>3</v>
      </c>
      <c r="BD21" s="401" t="s">
        <v>212</v>
      </c>
      <c r="BE21" s="404">
        <v>1</v>
      </c>
      <c r="BF21" s="400" t="b">
        <v>1</v>
      </c>
      <c r="BG21" s="404">
        <v>2</v>
      </c>
      <c r="BH21" s="400" t="b">
        <v>0</v>
      </c>
      <c r="BI21" s="400" t="b">
        <v>1</v>
      </c>
      <c r="BJ21" s="401" t="s">
        <v>5</v>
      </c>
      <c r="BK21" s="404">
        <v>100</v>
      </c>
      <c r="BL21" s="400" t="b">
        <v>1</v>
      </c>
      <c r="BM21" s="404">
        <v>1</v>
      </c>
      <c r="BN21" s="400" t="b">
        <v>0</v>
      </c>
      <c r="BP21" s="400" t="b">
        <v>1</v>
      </c>
      <c r="BQ21" s="400" t="b">
        <v>1</v>
      </c>
      <c r="BR21" s="400" t="b">
        <v>1</v>
      </c>
      <c r="BS21" s="400" t="b">
        <v>0</v>
      </c>
      <c r="BT21" s="400" t="b">
        <v>1</v>
      </c>
      <c r="BV21" s="401" t="s">
        <v>211</v>
      </c>
      <c r="BX21" s="401" t="s">
        <v>211</v>
      </c>
      <c r="BY21" s="401" t="s">
        <v>451</v>
      </c>
    </row>
    <row r="22" spans="1:77" ht="29" x14ac:dyDescent="0.35">
      <c r="A22" s="400">
        <v>292</v>
      </c>
      <c r="B22" s="401" t="s">
        <v>452</v>
      </c>
      <c r="C22" s="401" t="s">
        <v>382</v>
      </c>
      <c r="D22" s="401" t="s">
        <v>211</v>
      </c>
      <c r="E22" s="401" t="s">
        <v>453</v>
      </c>
      <c r="F22" s="401" t="s">
        <v>356</v>
      </c>
      <c r="G22" s="400">
        <v>20499920</v>
      </c>
      <c r="H22" s="400">
        <v>20499920</v>
      </c>
      <c r="I22" s="401" t="s">
        <v>404</v>
      </c>
      <c r="J22" s="403">
        <v>41800</v>
      </c>
      <c r="K22" s="401" t="s">
        <v>454</v>
      </c>
      <c r="L22" s="401" t="s">
        <v>455</v>
      </c>
      <c r="M22" s="401" t="s">
        <v>529</v>
      </c>
      <c r="N22" s="401" t="s">
        <v>529</v>
      </c>
      <c r="O22" s="401" t="s">
        <v>456</v>
      </c>
      <c r="P22" s="380"/>
      <c r="Q22" s="380"/>
      <c r="R22" s="400">
        <v>0</v>
      </c>
      <c r="S22" s="400">
        <v>0</v>
      </c>
      <c r="T22" s="401" t="s">
        <v>3135</v>
      </c>
      <c r="U22" s="401" t="s">
        <v>839</v>
      </c>
      <c r="V22" s="404">
        <v>4</v>
      </c>
      <c r="W22" s="404">
        <v>6</v>
      </c>
      <c r="X22" s="404">
        <v>10</v>
      </c>
      <c r="Y22" s="404">
        <v>0</v>
      </c>
      <c r="Z22" s="404">
        <v>6</v>
      </c>
      <c r="AA22" s="404">
        <v>6</v>
      </c>
      <c r="AB22" s="404">
        <v>4</v>
      </c>
      <c r="AC22" s="404">
        <v>6</v>
      </c>
      <c r="AD22" s="404">
        <v>10</v>
      </c>
      <c r="AE22" s="404">
        <v>0</v>
      </c>
      <c r="AF22" s="404">
        <v>0</v>
      </c>
      <c r="AG22" s="404">
        <v>0</v>
      </c>
      <c r="AH22" s="404">
        <v>5</v>
      </c>
      <c r="AI22" s="404">
        <v>5</v>
      </c>
      <c r="AJ22" s="404">
        <v>10</v>
      </c>
      <c r="AK22" s="404">
        <v>0</v>
      </c>
      <c r="AL22" s="404">
        <v>0</v>
      </c>
      <c r="AM22" s="404">
        <v>0</v>
      </c>
      <c r="AN22" s="404">
        <v>35</v>
      </c>
      <c r="AO22" s="404">
        <v>45</v>
      </c>
      <c r="AP22" s="404">
        <v>80</v>
      </c>
      <c r="AQ22" s="404">
        <v>20</v>
      </c>
      <c r="AR22" s="404">
        <v>53</v>
      </c>
      <c r="AS22" s="404">
        <v>73</v>
      </c>
      <c r="AT22" s="404">
        <v>4</v>
      </c>
      <c r="AU22" s="404">
        <v>6</v>
      </c>
      <c r="AV22" s="404">
        <v>10</v>
      </c>
      <c r="AW22" s="404">
        <v>1</v>
      </c>
      <c r="AX22" s="404">
        <v>0</v>
      </c>
      <c r="AY22" s="404">
        <v>1</v>
      </c>
      <c r="AZ22" s="404">
        <v>0</v>
      </c>
      <c r="BA22" s="404">
        <v>0</v>
      </c>
      <c r="BB22" s="404">
        <v>0</v>
      </c>
      <c r="BC22" s="401" t="s">
        <v>0</v>
      </c>
      <c r="BD22" s="401" t="s">
        <v>212</v>
      </c>
      <c r="BE22" s="404">
        <v>1</v>
      </c>
      <c r="BF22" s="400" t="b">
        <v>1</v>
      </c>
      <c r="BG22" s="404">
        <v>2</v>
      </c>
      <c r="BH22" s="400" t="b">
        <v>1</v>
      </c>
      <c r="BI22" s="400" t="b">
        <v>1</v>
      </c>
      <c r="BJ22" s="401" t="s">
        <v>6</v>
      </c>
      <c r="BK22" s="404">
        <v>200</v>
      </c>
      <c r="BL22" s="400" t="b">
        <v>0</v>
      </c>
      <c r="BN22" s="400" t="b">
        <v>0</v>
      </c>
      <c r="BP22" s="400" t="b">
        <v>1</v>
      </c>
      <c r="BQ22" s="400" t="b">
        <v>0</v>
      </c>
      <c r="BR22" s="400" t="b">
        <v>0</v>
      </c>
      <c r="BS22" s="400" t="b">
        <v>1</v>
      </c>
      <c r="BT22" s="400" t="b">
        <v>1</v>
      </c>
      <c r="BU22" s="404">
        <v>2</v>
      </c>
      <c r="BV22" s="401" t="s">
        <v>211</v>
      </c>
      <c r="BW22" s="404">
        <v>7</v>
      </c>
      <c r="BX22" s="401" t="s">
        <v>211</v>
      </c>
      <c r="BY22" s="401" t="s">
        <v>211</v>
      </c>
    </row>
    <row r="23" spans="1:77" ht="29" x14ac:dyDescent="0.35">
      <c r="A23" s="400">
        <v>1875</v>
      </c>
      <c r="B23" s="401" t="s">
        <v>457</v>
      </c>
      <c r="C23" s="401" t="s">
        <v>458</v>
      </c>
      <c r="D23" s="401" t="s">
        <v>211</v>
      </c>
      <c r="E23" s="401" t="s">
        <v>459</v>
      </c>
      <c r="F23" s="401" t="s">
        <v>356</v>
      </c>
      <c r="G23" s="400">
        <v>20407032</v>
      </c>
      <c r="H23" s="400">
        <v>20407032</v>
      </c>
      <c r="I23" s="401" t="s">
        <v>3136</v>
      </c>
      <c r="J23" s="403">
        <v>41312</v>
      </c>
      <c r="K23" s="401" t="s">
        <v>454</v>
      </c>
      <c r="L23" s="401" t="s">
        <v>460</v>
      </c>
      <c r="M23" s="401" t="s">
        <v>461</v>
      </c>
      <c r="N23" s="401" t="s">
        <v>461</v>
      </c>
      <c r="O23" s="401" t="s">
        <v>461</v>
      </c>
      <c r="P23" s="400">
        <v>-13.570717999999999</v>
      </c>
      <c r="Q23" s="400">
        <v>33.795521000000001</v>
      </c>
      <c r="R23" s="400">
        <v>586068</v>
      </c>
      <c r="S23" s="400">
        <v>8499609</v>
      </c>
      <c r="T23" s="401" t="s">
        <v>211</v>
      </c>
      <c r="U23" s="401" t="s">
        <v>457</v>
      </c>
      <c r="V23" s="404">
        <v>4</v>
      </c>
      <c r="W23" s="404">
        <v>6</v>
      </c>
      <c r="X23" s="404">
        <v>10</v>
      </c>
      <c r="Y23" s="404">
        <v>0</v>
      </c>
      <c r="Z23" s="404">
        <v>0</v>
      </c>
      <c r="AA23" s="404">
        <v>0</v>
      </c>
      <c r="AB23" s="404">
        <v>0</v>
      </c>
      <c r="AC23" s="404">
        <v>0</v>
      </c>
      <c r="AD23" s="404">
        <v>0</v>
      </c>
      <c r="AE23" s="404">
        <v>4</v>
      </c>
      <c r="AF23" s="404">
        <v>6</v>
      </c>
      <c r="AG23" s="404">
        <v>10</v>
      </c>
      <c r="AH23" s="404">
        <v>3</v>
      </c>
      <c r="AI23" s="404">
        <v>5</v>
      </c>
      <c r="AJ23" s="404">
        <v>8</v>
      </c>
      <c r="AK23" s="404">
        <v>0</v>
      </c>
      <c r="AL23" s="404">
        <v>0</v>
      </c>
      <c r="AM23" s="404">
        <v>0</v>
      </c>
      <c r="AN23" s="404">
        <v>29</v>
      </c>
      <c r="AO23" s="404">
        <v>32</v>
      </c>
      <c r="AP23" s="404">
        <v>61</v>
      </c>
      <c r="AQ23" s="404">
        <v>19</v>
      </c>
      <c r="AR23" s="404">
        <v>11</v>
      </c>
      <c r="AS23" s="404">
        <v>30</v>
      </c>
      <c r="AT23" s="404">
        <v>14</v>
      </c>
      <c r="AU23" s="404">
        <v>17</v>
      </c>
      <c r="AV23" s="404">
        <v>31</v>
      </c>
      <c r="AW23" s="404">
        <v>5</v>
      </c>
      <c r="AX23" s="404">
        <v>7</v>
      </c>
      <c r="AY23" s="404">
        <v>12</v>
      </c>
      <c r="AZ23" s="404">
        <v>1</v>
      </c>
      <c r="BA23" s="404">
        <v>0</v>
      </c>
      <c r="BB23" s="404">
        <v>1</v>
      </c>
      <c r="BC23" s="401" t="s">
        <v>3</v>
      </c>
      <c r="BD23" s="401" t="s">
        <v>7</v>
      </c>
      <c r="BE23" s="404">
        <v>1</v>
      </c>
      <c r="BF23" s="400" t="b">
        <v>0</v>
      </c>
      <c r="BG23" s="406">
        <v>0</v>
      </c>
      <c r="BH23" s="400" t="b">
        <v>0</v>
      </c>
      <c r="BI23" s="400" t="b">
        <v>1</v>
      </c>
      <c r="BJ23" s="401" t="s">
        <v>2</v>
      </c>
      <c r="BK23" s="404">
        <v>30</v>
      </c>
      <c r="BL23" s="400" t="b">
        <v>1</v>
      </c>
      <c r="BM23" s="404">
        <v>0.5</v>
      </c>
      <c r="BN23" s="400" t="b">
        <v>1</v>
      </c>
      <c r="BO23" s="404">
        <v>0.25</v>
      </c>
      <c r="BP23" s="400" t="b">
        <v>1</v>
      </c>
      <c r="BQ23" s="400" t="b">
        <v>0</v>
      </c>
      <c r="BR23" s="400" t="b">
        <v>0</v>
      </c>
      <c r="BS23" s="400" t="b">
        <v>0</v>
      </c>
      <c r="BT23" s="400" t="b">
        <v>0</v>
      </c>
      <c r="BU23" s="404">
        <v>1</v>
      </c>
      <c r="BV23" s="401" t="s">
        <v>211</v>
      </c>
      <c r="BX23" s="401" t="s">
        <v>461</v>
      </c>
      <c r="BY23" s="401" t="s">
        <v>211</v>
      </c>
    </row>
    <row r="24" spans="1:77" x14ac:dyDescent="0.35">
      <c r="A24" s="400">
        <v>360</v>
      </c>
      <c r="B24" s="401" t="s">
        <v>462</v>
      </c>
      <c r="C24" s="401" t="s">
        <v>211</v>
      </c>
      <c r="D24" s="401" t="s">
        <v>211</v>
      </c>
      <c r="E24" s="401" t="s">
        <v>463</v>
      </c>
      <c r="F24" s="401" t="s">
        <v>356</v>
      </c>
      <c r="G24" s="400">
        <v>20499988</v>
      </c>
      <c r="H24" s="400">
        <v>20499988</v>
      </c>
      <c r="I24" s="401" t="s">
        <v>384</v>
      </c>
      <c r="J24" s="403">
        <v>41558</v>
      </c>
      <c r="K24" s="401" t="s">
        <v>365</v>
      </c>
      <c r="L24" s="401" t="s">
        <v>463</v>
      </c>
      <c r="M24" s="401" t="s">
        <v>386</v>
      </c>
      <c r="N24" s="401" t="s">
        <v>386</v>
      </c>
      <c r="O24" s="401" t="s">
        <v>463</v>
      </c>
      <c r="P24" s="380"/>
      <c r="Q24" s="380"/>
      <c r="R24" s="400">
        <v>0</v>
      </c>
      <c r="S24" s="400">
        <v>0</v>
      </c>
      <c r="T24" s="401" t="s">
        <v>3129</v>
      </c>
      <c r="U24" s="401" t="s">
        <v>211</v>
      </c>
      <c r="V24" s="404">
        <v>4</v>
      </c>
      <c r="W24" s="404">
        <v>2</v>
      </c>
      <c r="X24" s="404">
        <v>6</v>
      </c>
      <c r="Y24" s="404">
        <v>0</v>
      </c>
      <c r="Z24" s="404">
        <v>0</v>
      </c>
      <c r="AA24" s="404">
        <v>0</v>
      </c>
      <c r="AB24" s="404">
        <v>4</v>
      </c>
      <c r="AC24" s="404">
        <v>2</v>
      </c>
      <c r="AD24" s="404">
        <v>6</v>
      </c>
      <c r="AE24" s="404">
        <v>0</v>
      </c>
      <c r="AF24" s="404">
        <v>0</v>
      </c>
      <c r="AG24" s="404">
        <v>0</v>
      </c>
      <c r="AH24" s="404">
        <v>4</v>
      </c>
      <c r="AI24" s="404">
        <v>6</v>
      </c>
      <c r="AJ24" s="404">
        <v>10</v>
      </c>
      <c r="AK24" s="404">
        <v>0</v>
      </c>
      <c r="AL24" s="404">
        <v>0</v>
      </c>
      <c r="AM24" s="404">
        <v>0</v>
      </c>
      <c r="AN24" s="404">
        <v>50</v>
      </c>
      <c r="AO24" s="404">
        <v>58</v>
      </c>
      <c r="AP24" s="404">
        <v>108</v>
      </c>
      <c r="AQ24" s="404">
        <v>25</v>
      </c>
      <c r="AR24" s="404">
        <v>32</v>
      </c>
      <c r="AS24" s="404">
        <v>57</v>
      </c>
      <c r="AT24" s="404">
        <v>10</v>
      </c>
      <c r="AU24" s="404">
        <v>5</v>
      </c>
      <c r="AV24" s="404">
        <v>15</v>
      </c>
      <c r="AW24" s="404">
        <v>20</v>
      </c>
      <c r="AX24" s="404">
        <v>18</v>
      </c>
      <c r="AY24" s="404">
        <v>38</v>
      </c>
      <c r="AZ24" s="404">
        <v>4</v>
      </c>
      <c r="BA24" s="404">
        <v>6</v>
      </c>
      <c r="BB24" s="404">
        <v>10</v>
      </c>
      <c r="BC24" s="401" t="s">
        <v>0</v>
      </c>
      <c r="BD24" s="401" t="s">
        <v>7</v>
      </c>
      <c r="BE24" s="404">
        <v>1</v>
      </c>
      <c r="BF24" s="400" t="b">
        <v>1</v>
      </c>
      <c r="BG24" s="404">
        <v>1</v>
      </c>
      <c r="BH24" s="400" t="b">
        <v>0</v>
      </c>
      <c r="BI24" s="400" t="b">
        <v>1</v>
      </c>
      <c r="BJ24" s="401" t="s">
        <v>2</v>
      </c>
      <c r="BL24" s="400" t="b">
        <v>0</v>
      </c>
      <c r="BN24" s="400" t="b">
        <v>0</v>
      </c>
      <c r="BP24" s="400" t="b">
        <v>1</v>
      </c>
      <c r="BQ24" s="400" t="b">
        <v>1</v>
      </c>
      <c r="BR24" s="400" t="b">
        <v>1</v>
      </c>
      <c r="BS24" s="400" t="b">
        <v>1</v>
      </c>
      <c r="BT24" s="400" t="b">
        <v>1</v>
      </c>
      <c r="BU24" s="404">
        <v>3</v>
      </c>
      <c r="BV24" s="401" t="s">
        <v>464</v>
      </c>
      <c r="BX24" s="401" t="s">
        <v>211</v>
      </c>
      <c r="BY24" s="401" t="s">
        <v>211</v>
      </c>
    </row>
    <row r="25" spans="1:77" x14ac:dyDescent="0.35">
      <c r="A25" s="400">
        <v>1695</v>
      </c>
      <c r="B25" s="401" t="s">
        <v>465</v>
      </c>
      <c r="C25" s="401" t="s">
        <v>211</v>
      </c>
      <c r="D25" s="401" t="s">
        <v>211</v>
      </c>
      <c r="E25" s="401" t="s">
        <v>464</v>
      </c>
      <c r="F25" s="401" t="s">
        <v>356</v>
      </c>
      <c r="G25" s="400">
        <v>20401030</v>
      </c>
      <c r="H25" s="400">
        <v>20401030</v>
      </c>
      <c r="I25" s="401" t="s">
        <v>384</v>
      </c>
      <c r="J25" s="403">
        <v>41557</v>
      </c>
      <c r="K25" s="401" t="s">
        <v>365</v>
      </c>
      <c r="L25" s="401" t="s">
        <v>464</v>
      </c>
      <c r="M25" s="401" t="s">
        <v>386</v>
      </c>
      <c r="N25" s="401" t="s">
        <v>386</v>
      </c>
      <c r="O25" s="401" t="s">
        <v>466</v>
      </c>
      <c r="P25" s="400">
        <v>-13.583733000000001</v>
      </c>
      <c r="Q25" s="400">
        <v>33.703657</v>
      </c>
      <c r="R25" s="400">
        <v>576124</v>
      </c>
      <c r="S25" s="400">
        <v>8498200</v>
      </c>
      <c r="T25" s="401" t="s">
        <v>211</v>
      </c>
      <c r="U25" s="401" t="s">
        <v>211</v>
      </c>
      <c r="V25" s="404">
        <v>2</v>
      </c>
      <c r="W25" s="404">
        <v>4</v>
      </c>
      <c r="X25" s="404">
        <v>6</v>
      </c>
      <c r="Y25" s="404">
        <v>2</v>
      </c>
      <c r="Z25" s="404">
        <v>2</v>
      </c>
      <c r="AA25" s="404">
        <v>4</v>
      </c>
      <c r="AB25" s="404">
        <v>0</v>
      </c>
      <c r="AC25" s="404">
        <v>2</v>
      </c>
      <c r="AD25" s="404">
        <v>2</v>
      </c>
      <c r="AE25" s="404">
        <v>0</v>
      </c>
      <c r="AF25" s="404">
        <v>0</v>
      </c>
      <c r="AG25" s="404">
        <v>0</v>
      </c>
      <c r="AH25" s="404">
        <v>1</v>
      </c>
      <c r="AI25" s="404">
        <v>9</v>
      </c>
      <c r="AJ25" s="404">
        <v>10</v>
      </c>
      <c r="AK25" s="404">
        <v>0</v>
      </c>
      <c r="AL25" s="404">
        <v>0</v>
      </c>
      <c r="AM25" s="404">
        <v>0</v>
      </c>
      <c r="AN25" s="404">
        <v>46</v>
      </c>
      <c r="AO25" s="404">
        <v>59</v>
      </c>
      <c r="AP25" s="404">
        <v>105</v>
      </c>
      <c r="AQ25" s="404">
        <v>29</v>
      </c>
      <c r="AR25" s="404">
        <v>38</v>
      </c>
      <c r="AS25" s="404">
        <v>67</v>
      </c>
      <c r="AT25" s="404">
        <v>7</v>
      </c>
      <c r="AU25" s="404">
        <v>3</v>
      </c>
      <c r="AV25" s="404">
        <v>10</v>
      </c>
      <c r="AW25" s="404">
        <v>1</v>
      </c>
      <c r="AX25" s="404">
        <v>4</v>
      </c>
      <c r="AY25" s="404">
        <v>5</v>
      </c>
      <c r="AZ25" s="404">
        <v>1</v>
      </c>
      <c r="BA25" s="404">
        <v>3</v>
      </c>
      <c r="BB25" s="404">
        <v>4</v>
      </c>
      <c r="BC25" s="401" t="s">
        <v>3</v>
      </c>
      <c r="BD25" s="401" t="s">
        <v>7</v>
      </c>
      <c r="BE25" s="404">
        <v>1</v>
      </c>
      <c r="BF25" s="400" t="b">
        <v>1</v>
      </c>
      <c r="BG25" s="404">
        <v>1</v>
      </c>
      <c r="BH25" s="400" t="b">
        <v>1</v>
      </c>
      <c r="BI25" s="400" t="b">
        <v>1</v>
      </c>
      <c r="BJ25" s="401" t="s">
        <v>9</v>
      </c>
      <c r="BL25" s="400" t="b">
        <v>1</v>
      </c>
      <c r="BM25" s="404">
        <v>1</v>
      </c>
      <c r="BN25" s="400" t="b">
        <v>0</v>
      </c>
      <c r="BP25" s="400" t="b">
        <v>0</v>
      </c>
      <c r="BQ25" s="400" t="b">
        <v>0</v>
      </c>
      <c r="BR25" s="400" t="b">
        <v>0</v>
      </c>
      <c r="BS25" s="400" t="b">
        <v>1</v>
      </c>
      <c r="BT25" s="400" t="b">
        <v>0</v>
      </c>
      <c r="BU25" s="404">
        <v>1</v>
      </c>
      <c r="BV25" s="401" t="s">
        <v>211</v>
      </c>
      <c r="BX25" s="401" t="s">
        <v>467</v>
      </c>
      <c r="BY25" s="401" t="s">
        <v>211</v>
      </c>
    </row>
    <row r="26" spans="1:77" ht="29" x14ac:dyDescent="0.35">
      <c r="A26" s="400">
        <v>319</v>
      </c>
      <c r="B26" s="401" t="s">
        <v>468</v>
      </c>
      <c r="C26" s="401" t="s">
        <v>469</v>
      </c>
      <c r="D26" s="401" t="s">
        <v>211</v>
      </c>
      <c r="E26" s="401" t="s">
        <v>470</v>
      </c>
      <c r="F26" s="401" t="s">
        <v>356</v>
      </c>
      <c r="G26" s="400">
        <v>20499947</v>
      </c>
      <c r="H26" s="400">
        <v>20499947</v>
      </c>
      <c r="I26" s="401" t="s">
        <v>357</v>
      </c>
      <c r="J26" s="402">
        <v>41802</v>
      </c>
      <c r="K26" s="401" t="s">
        <v>358</v>
      </c>
      <c r="L26" s="401" t="s">
        <v>471</v>
      </c>
      <c r="M26" s="401" t="s">
        <v>359</v>
      </c>
      <c r="N26" s="401" t="s">
        <v>359</v>
      </c>
      <c r="O26" s="401" t="s">
        <v>429</v>
      </c>
      <c r="P26" s="380"/>
      <c r="Q26" s="380"/>
      <c r="R26" s="400">
        <v>0</v>
      </c>
      <c r="S26" s="400">
        <v>0</v>
      </c>
      <c r="T26" s="401" t="s">
        <v>3129</v>
      </c>
      <c r="U26" s="401" t="s">
        <v>211</v>
      </c>
      <c r="V26" s="400">
        <v>1</v>
      </c>
      <c r="W26" s="400">
        <v>9</v>
      </c>
      <c r="X26" s="400">
        <v>10</v>
      </c>
      <c r="Y26" s="400">
        <v>1</v>
      </c>
      <c r="Z26" s="400">
        <v>1</v>
      </c>
      <c r="AA26" s="400">
        <v>2</v>
      </c>
      <c r="AB26" s="400">
        <v>0</v>
      </c>
      <c r="AC26" s="400">
        <v>8</v>
      </c>
      <c r="AD26" s="400">
        <v>8</v>
      </c>
      <c r="AE26" s="400">
        <v>0</v>
      </c>
      <c r="AF26" s="400">
        <v>2</v>
      </c>
      <c r="AG26" s="400">
        <v>2</v>
      </c>
      <c r="AH26" s="400">
        <v>0</v>
      </c>
      <c r="AI26" s="400">
        <v>10</v>
      </c>
      <c r="AJ26" s="400">
        <v>10</v>
      </c>
      <c r="AK26" s="400">
        <v>0</v>
      </c>
      <c r="AL26" s="400">
        <v>0</v>
      </c>
      <c r="AM26" s="400">
        <v>0</v>
      </c>
      <c r="AN26" s="400">
        <v>50</v>
      </c>
      <c r="AO26" s="400">
        <v>120</v>
      </c>
      <c r="AP26" s="400">
        <v>170</v>
      </c>
      <c r="AQ26" s="400">
        <v>0</v>
      </c>
      <c r="AR26" s="400">
        <v>0</v>
      </c>
      <c r="AS26" s="400">
        <v>0</v>
      </c>
      <c r="AT26" s="400">
        <v>5</v>
      </c>
      <c r="AU26" s="400">
        <v>7</v>
      </c>
      <c r="AV26" s="400">
        <v>12</v>
      </c>
      <c r="AW26" s="400">
        <v>3</v>
      </c>
      <c r="AX26" s="400">
        <v>5</v>
      </c>
      <c r="AY26" s="400">
        <v>8</v>
      </c>
      <c r="AZ26" s="400">
        <v>0</v>
      </c>
      <c r="BA26" s="400">
        <v>1</v>
      </c>
      <c r="BB26" s="400">
        <v>1</v>
      </c>
      <c r="BC26" s="401" t="s">
        <v>3</v>
      </c>
      <c r="BD26" s="401" t="s">
        <v>1</v>
      </c>
      <c r="BE26" s="400">
        <v>1</v>
      </c>
      <c r="BF26" s="400" t="b">
        <v>1</v>
      </c>
      <c r="BG26" s="404">
        <v>1</v>
      </c>
      <c r="BH26" s="400" t="b">
        <v>1</v>
      </c>
      <c r="BI26" s="400" t="b">
        <v>1</v>
      </c>
      <c r="BJ26" s="401" t="s">
        <v>2</v>
      </c>
      <c r="BK26" s="400">
        <v>300</v>
      </c>
      <c r="BL26" s="400" t="b">
        <v>1</v>
      </c>
      <c r="BM26" s="404">
        <v>1.5</v>
      </c>
      <c r="BN26" s="400" t="b">
        <v>1</v>
      </c>
      <c r="BO26" s="404">
        <v>0.25</v>
      </c>
      <c r="BP26" s="400" t="b">
        <v>1</v>
      </c>
      <c r="BQ26" s="400" t="b">
        <v>1</v>
      </c>
      <c r="BR26" s="400" t="b">
        <v>1</v>
      </c>
      <c r="BS26" s="400" t="b">
        <v>1</v>
      </c>
      <c r="BT26" s="400" t="b">
        <v>1</v>
      </c>
      <c r="BU26" s="400">
        <v>1</v>
      </c>
      <c r="BV26" s="401" t="s">
        <v>211</v>
      </c>
      <c r="BW26" s="400">
        <v>1.4</v>
      </c>
      <c r="BX26" s="401" t="s">
        <v>211</v>
      </c>
      <c r="BY26" s="401" t="s">
        <v>211</v>
      </c>
    </row>
    <row r="27" spans="1:77" ht="29" x14ac:dyDescent="0.35">
      <c r="A27" s="400">
        <v>413</v>
      </c>
      <c r="B27" s="401" t="s">
        <v>472</v>
      </c>
      <c r="C27" s="401" t="s">
        <v>473</v>
      </c>
      <c r="D27" s="401" t="s">
        <v>211</v>
      </c>
      <c r="E27" s="401" t="s">
        <v>474</v>
      </c>
      <c r="F27" s="401" t="s">
        <v>356</v>
      </c>
      <c r="G27" s="400">
        <v>20500041</v>
      </c>
      <c r="H27" s="400">
        <v>20500041</v>
      </c>
      <c r="I27" s="401" t="s">
        <v>357</v>
      </c>
      <c r="J27" s="402">
        <v>41796</v>
      </c>
      <c r="K27" s="401" t="s">
        <v>374</v>
      </c>
      <c r="L27" s="401" t="s">
        <v>474</v>
      </c>
      <c r="M27" s="401" t="s">
        <v>359</v>
      </c>
      <c r="N27" s="401" t="s">
        <v>359</v>
      </c>
      <c r="O27" s="401" t="s">
        <v>475</v>
      </c>
      <c r="P27" s="380"/>
      <c r="Q27" s="380"/>
      <c r="R27" s="400">
        <v>0</v>
      </c>
      <c r="S27" s="400">
        <v>0</v>
      </c>
      <c r="T27" s="401" t="s">
        <v>3129</v>
      </c>
      <c r="U27" s="401" t="s">
        <v>211</v>
      </c>
      <c r="V27" s="400">
        <v>5</v>
      </c>
      <c r="W27" s="400">
        <v>5</v>
      </c>
      <c r="X27" s="400">
        <v>10</v>
      </c>
      <c r="Y27" s="400">
        <v>1</v>
      </c>
      <c r="Z27" s="400">
        <v>1</v>
      </c>
      <c r="AA27" s="400">
        <v>2</v>
      </c>
      <c r="AB27" s="400">
        <v>4</v>
      </c>
      <c r="AC27" s="400">
        <v>4</v>
      </c>
      <c r="AD27" s="400">
        <v>8</v>
      </c>
      <c r="AE27" s="400">
        <v>0</v>
      </c>
      <c r="AF27" s="400">
        <v>0</v>
      </c>
      <c r="AG27" s="400">
        <v>0</v>
      </c>
      <c r="AH27" s="400">
        <v>5</v>
      </c>
      <c r="AI27" s="400">
        <v>5</v>
      </c>
      <c r="AJ27" s="400">
        <v>10</v>
      </c>
      <c r="AK27" s="400">
        <v>0</v>
      </c>
      <c r="AL27" s="400">
        <v>0</v>
      </c>
      <c r="AM27" s="400">
        <v>0</v>
      </c>
      <c r="AN27" s="400">
        <v>89</v>
      </c>
      <c r="AO27" s="400">
        <v>86</v>
      </c>
      <c r="AP27" s="400">
        <v>175</v>
      </c>
      <c r="AQ27" s="400">
        <v>0</v>
      </c>
      <c r="AR27" s="400">
        <v>0</v>
      </c>
      <c r="AS27" s="400">
        <v>0</v>
      </c>
      <c r="AT27" s="400">
        <v>3</v>
      </c>
      <c r="AU27" s="400">
        <v>7</v>
      </c>
      <c r="AV27" s="400">
        <v>10</v>
      </c>
      <c r="AW27" s="400">
        <v>6</v>
      </c>
      <c r="AX27" s="400">
        <v>6</v>
      </c>
      <c r="AY27" s="400">
        <v>12</v>
      </c>
      <c r="AZ27" s="400">
        <v>2</v>
      </c>
      <c r="BA27" s="400">
        <v>3</v>
      </c>
      <c r="BB27" s="400">
        <v>5</v>
      </c>
      <c r="BC27" s="401" t="s">
        <v>3</v>
      </c>
      <c r="BD27" s="401" t="s">
        <v>1</v>
      </c>
      <c r="BE27" s="400">
        <v>1</v>
      </c>
      <c r="BF27" s="400" t="b">
        <v>1</v>
      </c>
      <c r="BG27" s="400">
        <v>2</v>
      </c>
      <c r="BH27" s="400" t="b">
        <v>0</v>
      </c>
      <c r="BI27" s="400" t="b">
        <v>1</v>
      </c>
      <c r="BJ27" s="401" t="s">
        <v>5</v>
      </c>
      <c r="BK27" s="400">
        <v>150</v>
      </c>
      <c r="BL27" s="400" t="b">
        <v>1</v>
      </c>
      <c r="BM27" s="400">
        <v>0.5</v>
      </c>
      <c r="BN27" s="400" t="b">
        <v>0</v>
      </c>
      <c r="BP27" s="400" t="b">
        <v>1</v>
      </c>
      <c r="BQ27" s="400" t="b">
        <v>1</v>
      </c>
      <c r="BR27" s="400" t="b">
        <v>1</v>
      </c>
      <c r="BS27" s="400" t="b">
        <v>0</v>
      </c>
      <c r="BT27" s="400" t="b">
        <v>1</v>
      </c>
      <c r="BU27" s="404">
        <v>0.2</v>
      </c>
      <c r="BV27" s="401" t="s">
        <v>211</v>
      </c>
      <c r="BW27" s="404">
        <v>1.5</v>
      </c>
      <c r="BX27" s="401" t="s">
        <v>211</v>
      </c>
      <c r="BY27" s="401" t="s">
        <v>211</v>
      </c>
    </row>
    <row r="28" spans="1:77" ht="29" x14ac:dyDescent="0.35">
      <c r="A28" s="400">
        <v>1774</v>
      </c>
      <c r="B28" s="401" t="s">
        <v>476</v>
      </c>
      <c r="C28" s="401" t="s">
        <v>477</v>
      </c>
      <c r="D28" s="401" t="s">
        <v>211</v>
      </c>
      <c r="E28" s="401" t="s">
        <v>478</v>
      </c>
      <c r="F28" s="401" t="s">
        <v>356</v>
      </c>
      <c r="G28" s="400">
        <v>20405012</v>
      </c>
      <c r="H28" s="400">
        <v>20405012</v>
      </c>
      <c r="I28" s="401" t="s">
        <v>390</v>
      </c>
      <c r="J28" s="402">
        <v>42903</v>
      </c>
      <c r="K28" s="401" t="s">
        <v>358</v>
      </c>
      <c r="L28" s="401" t="s">
        <v>479</v>
      </c>
      <c r="M28" s="401" t="s">
        <v>359</v>
      </c>
      <c r="N28" s="401" t="s">
        <v>359</v>
      </c>
      <c r="O28" s="401" t="s">
        <v>480</v>
      </c>
      <c r="P28" s="400">
        <v>-13.72445768</v>
      </c>
      <c r="Q28" s="400">
        <v>33.881895620000002</v>
      </c>
      <c r="R28" s="400">
        <v>595352</v>
      </c>
      <c r="S28" s="400">
        <v>8482572</v>
      </c>
      <c r="T28" s="401" t="s">
        <v>3129</v>
      </c>
      <c r="U28" s="401" t="s">
        <v>211</v>
      </c>
      <c r="V28" s="400">
        <v>5</v>
      </c>
      <c r="W28" s="400">
        <v>5</v>
      </c>
      <c r="X28" s="400">
        <v>10</v>
      </c>
      <c r="Y28" s="400">
        <v>0</v>
      </c>
      <c r="Z28" s="400">
        <v>0</v>
      </c>
      <c r="AA28" s="400">
        <v>0</v>
      </c>
      <c r="AB28" s="400">
        <v>5</v>
      </c>
      <c r="AC28" s="400">
        <v>5</v>
      </c>
      <c r="AD28" s="400">
        <v>10</v>
      </c>
      <c r="AE28" s="400">
        <v>0</v>
      </c>
      <c r="AF28" s="400">
        <v>0</v>
      </c>
      <c r="AG28" s="400">
        <v>0</v>
      </c>
      <c r="AH28" s="400">
        <v>5</v>
      </c>
      <c r="AI28" s="400">
        <v>5</v>
      </c>
      <c r="AJ28" s="400">
        <v>10</v>
      </c>
      <c r="AK28" s="400">
        <v>0</v>
      </c>
      <c r="AL28" s="400">
        <v>0</v>
      </c>
      <c r="AM28" s="400">
        <v>0</v>
      </c>
      <c r="AN28" s="400">
        <v>83</v>
      </c>
      <c r="AO28" s="400">
        <v>100</v>
      </c>
      <c r="AP28" s="400">
        <v>183</v>
      </c>
      <c r="AQ28" s="400">
        <v>0</v>
      </c>
      <c r="AR28" s="400">
        <v>0</v>
      </c>
      <c r="AS28" s="400">
        <v>0</v>
      </c>
      <c r="AT28" s="400">
        <v>10</v>
      </c>
      <c r="AU28" s="400">
        <v>20</v>
      </c>
      <c r="AV28" s="400">
        <v>30</v>
      </c>
      <c r="AW28" s="400">
        <v>4</v>
      </c>
      <c r="AX28" s="400">
        <v>6</v>
      </c>
      <c r="AY28" s="400">
        <v>10</v>
      </c>
      <c r="AZ28" s="400">
        <v>6</v>
      </c>
      <c r="BA28" s="400">
        <v>10</v>
      </c>
      <c r="BB28" s="400">
        <v>16</v>
      </c>
      <c r="BC28" s="401" t="s">
        <v>3</v>
      </c>
      <c r="BD28" s="401" t="s">
        <v>7</v>
      </c>
      <c r="BE28" s="400">
        <v>1</v>
      </c>
      <c r="BF28" s="400" t="b">
        <v>1</v>
      </c>
      <c r="BG28" s="404">
        <v>2</v>
      </c>
      <c r="BH28" s="400" t="b">
        <v>0</v>
      </c>
      <c r="BI28" s="400" t="b">
        <v>1</v>
      </c>
      <c r="BJ28" s="401" t="s">
        <v>2</v>
      </c>
      <c r="BK28" s="400">
        <v>200</v>
      </c>
      <c r="BL28" s="400" t="b">
        <v>0</v>
      </c>
      <c r="BN28" s="400" t="b">
        <v>0</v>
      </c>
      <c r="BO28" s="380"/>
      <c r="BP28" s="400" t="b">
        <v>1</v>
      </c>
      <c r="BQ28" s="400" t="b">
        <v>1</v>
      </c>
      <c r="BR28" s="400" t="b">
        <v>1</v>
      </c>
      <c r="BS28" s="400" t="b">
        <v>0</v>
      </c>
      <c r="BT28" s="400" t="b">
        <v>1</v>
      </c>
      <c r="BU28" s="380"/>
      <c r="BV28" s="401" t="s">
        <v>211</v>
      </c>
      <c r="BW28" s="380"/>
      <c r="BX28" s="401" t="s">
        <v>211</v>
      </c>
      <c r="BY28" s="401" t="s">
        <v>211</v>
      </c>
    </row>
    <row r="29" spans="1:77" ht="29" x14ac:dyDescent="0.35">
      <c r="A29" s="400">
        <v>1772</v>
      </c>
      <c r="B29" s="401" t="s">
        <v>481</v>
      </c>
      <c r="C29" s="401" t="s">
        <v>482</v>
      </c>
      <c r="D29" s="401" t="s">
        <v>211</v>
      </c>
      <c r="E29" s="401" t="s">
        <v>483</v>
      </c>
      <c r="F29" s="401" t="s">
        <v>356</v>
      </c>
      <c r="G29" s="400">
        <v>20405010</v>
      </c>
      <c r="H29" s="400">
        <v>20405010</v>
      </c>
      <c r="I29" s="401" t="s">
        <v>357</v>
      </c>
      <c r="J29" s="402">
        <v>41796</v>
      </c>
      <c r="K29" s="401" t="s">
        <v>358</v>
      </c>
      <c r="L29" s="401" t="s">
        <v>484</v>
      </c>
      <c r="M29" s="401" t="s">
        <v>359</v>
      </c>
      <c r="N29" s="401" t="s">
        <v>359</v>
      </c>
      <c r="O29" s="401" t="s">
        <v>475</v>
      </c>
      <c r="P29" s="400">
        <v>-13.765419870000001</v>
      </c>
      <c r="Q29" s="400">
        <v>34.008911879999999</v>
      </c>
      <c r="R29" s="400">
        <v>609067</v>
      </c>
      <c r="S29" s="400">
        <v>8477988</v>
      </c>
      <c r="T29" s="401" t="s">
        <v>3137</v>
      </c>
      <c r="U29" s="401" t="s">
        <v>211</v>
      </c>
      <c r="V29" s="400">
        <v>3</v>
      </c>
      <c r="W29" s="400">
        <v>7</v>
      </c>
      <c r="X29" s="400">
        <v>10</v>
      </c>
      <c r="Y29" s="400">
        <v>0</v>
      </c>
      <c r="Z29" s="400">
        <v>2</v>
      </c>
      <c r="AA29" s="400">
        <v>2</v>
      </c>
      <c r="AB29" s="400">
        <v>1</v>
      </c>
      <c r="AC29" s="400">
        <v>7</v>
      </c>
      <c r="AD29" s="400">
        <v>8</v>
      </c>
      <c r="AE29" s="400">
        <v>0</v>
      </c>
      <c r="AF29" s="400">
        <v>2</v>
      </c>
      <c r="AG29" s="400">
        <v>2</v>
      </c>
      <c r="AH29" s="400">
        <v>4</v>
      </c>
      <c r="AI29" s="400">
        <v>6</v>
      </c>
      <c r="AJ29" s="400">
        <v>10</v>
      </c>
      <c r="AK29" s="400">
        <v>0</v>
      </c>
      <c r="AL29" s="400">
        <v>0</v>
      </c>
      <c r="AM29" s="400">
        <v>0</v>
      </c>
      <c r="AN29" s="400">
        <v>73</v>
      </c>
      <c r="AO29" s="400">
        <v>77</v>
      </c>
      <c r="AP29" s="400">
        <v>150</v>
      </c>
      <c r="AQ29" s="400">
        <v>0</v>
      </c>
      <c r="AR29" s="400">
        <v>0</v>
      </c>
      <c r="AS29" s="400">
        <v>0</v>
      </c>
      <c r="AT29" s="400">
        <v>19</v>
      </c>
      <c r="AU29" s="400">
        <v>0</v>
      </c>
      <c r="AV29" s="400">
        <v>19</v>
      </c>
      <c r="AW29" s="400">
        <v>8</v>
      </c>
      <c r="AX29" s="400">
        <v>12</v>
      </c>
      <c r="AY29" s="400">
        <v>20</v>
      </c>
      <c r="AZ29" s="400">
        <v>0</v>
      </c>
      <c r="BA29" s="400">
        <v>0</v>
      </c>
      <c r="BB29" s="400">
        <v>0</v>
      </c>
      <c r="BC29" s="401" t="s">
        <v>3</v>
      </c>
      <c r="BD29" s="401" t="s">
        <v>1</v>
      </c>
      <c r="BE29" s="400">
        <v>1</v>
      </c>
      <c r="BF29" s="400" t="b">
        <v>1</v>
      </c>
      <c r="BG29" s="400">
        <v>2</v>
      </c>
      <c r="BH29" s="400" t="b">
        <v>1</v>
      </c>
      <c r="BI29" s="400" t="b">
        <v>1</v>
      </c>
      <c r="BJ29" s="401" t="s">
        <v>2</v>
      </c>
      <c r="BK29" s="400">
        <v>200</v>
      </c>
      <c r="BL29" s="400" t="b">
        <v>1</v>
      </c>
      <c r="BM29" s="404">
        <v>1</v>
      </c>
      <c r="BN29" s="400" t="b">
        <v>0</v>
      </c>
      <c r="BO29" s="380"/>
      <c r="BP29" s="400" t="b">
        <v>1</v>
      </c>
      <c r="BQ29" s="400" t="b">
        <v>1</v>
      </c>
      <c r="BR29" s="400" t="b">
        <v>1</v>
      </c>
      <c r="BS29" s="400" t="b">
        <v>1</v>
      </c>
      <c r="BT29" s="400" t="b">
        <v>1</v>
      </c>
      <c r="BU29" s="400">
        <v>0.4</v>
      </c>
      <c r="BV29" s="401" t="s">
        <v>211</v>
      </c>
      <c r="BW29" s="404">
        <v>0.3</v>
      </c>
      <c r="BX29" s="401" t="s">
        <v>211</v>
      </c>
      <c r="BY29" s="401" t="s">
        <v>211</v>
      </c>
    </row>
    <row r="30" spans="1:77" ht="29" x14ac:dyDescent="0.35">
      <c r="A30" s="400">
        <v>1853</v>
      </c>
      <c r="B30" s="401" t="s">
        <v>485</v>
      </c>
      <c r="C30" s="401" t="s">
        <v>486</v>
      </c>
      <c r="D30" s="401" t="s">
        <v>211</v>
      </c>
      <c r="E30" s="401" t="s">
        <v>487</v>
      </c>
      <c r="F30" s="401" t="s">
        <v>356</v>
      </c>
      <c r="G30" s="400">
        <v>20407010</v>
      </c>
      <c r="H30" s="400">
        <v>20407010</v>
      </c>
      <c r="I30" s="401" t="s">
        <v>357</v>
      </c>
      <c r="J30" s="402">
        <v>41807</v>
      </c>
      <c r="K30" s="401" t="s">
        <v>358</v>
      </c>
      <c r="L30" s="401" t="s">
        <v>488</v>
      </c>
      <c r="M30" s="401" t="s">
        <v>359</v>
      </c>
      <c r="N30" s="401" t="s">
        <v>359</v>
      </c>
      <c r="O30" s="401" t="s">
        <v>211</v>
      </c>
      <c r="P30" s="400">
        <v>-13.57841777</v>
      </c>
      <c r="Q30" s="400">
        <v>33.7796509</v>
      </c>
      <c r="R30" s="400">
        <v>584348</v>
      </c>
      <c r="S30" s="400">
        <v>8498763</v>
      </c>
      <c r="T30" s="401" t="s">
        <v>211</v>
      </c>
      <c r="U30" s="401" t="s">
        <v>211</v>
      </c>
      <c r="V30" s="400">
        <v>1</v>
      </c>
      <c r="W30" s="400">
        <v>3</v>
      </c>
      <c r="X30" s="400">
        <v>4</v>
      </c>
      <c r="Y30" s="400">
        <v>0</v>
      </c>
      <c r="Z30" s="400">
        <v>0</v>
      </c>
      <c r="AA30" s="400">
        <v>0</v>
      </c>
      <c r="AB30" s="400">
        <v>1</v>
      </c>
      <c r="AC30" s="400">
        <v>3</v>
      </c>
      <c r="AD30" s="400">
        <v>4</v>
      </c>
      <c r="AE30" s="400">
        <v>0</v>
      </c>
      <c r="AF30" s="400">
        <v>0</v>
      </c>
      <c r="AG30" s="400">
        <v>0</v>
      </c>
      <c r="AH30" s="400">
        <v>5</v>
      </c>
      <c r="AI30" s="400">
        <v>5</v>
      </c>
      <c r="AJ30" s="400">
        <v>10</v>
      </c>
      <c r="AK30" s="400">
        <v>0</v>
      </c>
      <c r="AL30" s="400">
        <v>0</v>
      </c>
      <c r="AM30" s="400">
        <v>0</v>
      </c>
      <c r="AN30" s="400">
        <v>30</v>
      </c>
      <c r="AO30" s="400">
        <v>64</v>
      </c>
      <c r="AP30" s="400">
        <v>94</v>
      </c>
      <c r="AQ30" s="400">
        <v>0</v>
      </c>
      <c r="AR30" s="400">
        <v>0</v>
      </c>
      <c r="AS30" s="400">
        <v>0</v>
      </c>
      <c r="AT30" s="400">
        <v>6</v>
      </c>
      <c r="AU30" s="400">
        <v>8</v>
      </c>
      <c r="AV30" s="400">
        <v>14</v>
      </c>
      <c r="AW30" s="400">
        <v>0</v>
      </c>
      <c r="AX30" s="400">
        <v>0</v>
      </c>
      <c r="AY30" s="400">
        <v>0</v>
      </c>
      <c r="AZ30" s="400">
        <v>0</v>
      </c>
      <c r="BA30" s="400">
        <v>0</v>
      </c>
      <c r="BB30" s="400">
        <v>0</v>
      </c>
      <c r="BC30" s="401" t="s">
        <v>0</v>
      </c>
      <c r="BD30" s="401" t="s">
        <v>7</v>
      </c>
      <c r="BE30" s="404">
        <v>1</v>
      </c>
      <c r="BF30" s="400" t="b">
        <v>1</v>
      </c>
      <c r="BG30" s="404">
        <v>1</v>
      </c>
      <c r="BH30" s="400" t="b">
        <v>0</v>
      </c>
      <c r="BI30" s="400" t="b">
        <v>1</v>
      </c>
      <c r="BJ30" s="401" t="s">
        <v>6</v>
      </c>
      <c r="BK30" s="400">
        <v>100</v>
      </c>
      <c r="BL30" s="400" t="b">
        <v>1</v>
      </c>
      <c r="BM30" s="400">
        <v>1</v>
      </c>
      <c r="BN30" s="400" t="b">
        <v>0</v>
      </c>
      <c r="BO30" s="380"/>
      <c r="BP30" s="400" t="b">
        <v>0</v>
      </c>
      <c r="BQ30" s="400" t="b">
        <v>0</v>
      </c>
      <c r="BR30" s="400" t="b">
        <v>0</v>
      </c>
      <c r="BS30" s="400" t="b">
        <v>0</v>
      </c>
      <c r="BT30" s="400" t="b">
        <v>0</v>
      </c>
      <c r="BV30" s="401" t="s">
        <v>211</v>
      </c>
      <c r="BX30" s="401" t="s">
        <v>211</v>
      </c>
      <c r="BY30" s="401" t="s">
        <v>211</v>
      </c>
    </row>
    <row r="31" spans="1:77" ht="29" x14ac:dyDescent="0.35">
      <c r="A31" s="400">
        <v>278</v>
      </c>
      <c r="B31" s="401" t="s">
        <v>489</v>
      </c>
      <c r="C31" s="401" t="s">
        <v>211</v>
      </c>
      <c r="D31" s="401" t="s">
        <v>490</v>
      </c>
      <c r="E31" s="401" t="s">
        <v>491</v>
      </c>
      <c r="F31" s="401" t="s">
        <v>356</v>
      </c>
      <c r="G31" s="400">
        <v>20499906</v>
      </c>
      <c r="H31" s="400">
        <v>20499906</v>
      </c>
      <c r="I31" s="401" t="s">
        <v>404</v>
      </c>
      <c r="J31" s="402">
        <v>41800</v>
      </c>
      <c r="K31" s="401" t="s">
        <v>405</v>
      </c>
      <c r="L31" s="401" t="s">
        <v>489</v>
      </c>
      <c r="M31" s="401" t="s">
        <v>402</v>
      </c>
      <c r="N31" s="401" t="s">
        <v>402</v>
      </c>
      <c r="O31" s="401" t="s">
        <v>456</v>
      </c>
      <c r="P31" s="380"/>
      <c r="Q31" s="380"/>
      <c r="R31" s="400">
        <v>0</v>
      </c>
      <c r="S31" s="400">
        <v>0</v>
      </c>
      <c r="T31" s="401" t="s">
        <v>3127</v>
      </c>
      <c r="U31" s="401" t="s">
        <v>211</v>
      </c>
      <c r="V31" s="400">
        <v>3</v>
      </c>
      <c r="W31" s="400">
        <v>3</v>
      </c>
      <c r="X31" s="400">
        <v>6</v>
      </c>
      <c r="Y31" s="400">
        <v>0</v>
      </c>
      <c r="Z31" s="400">
        <v>0</v>
      </c>
      <c r="AA31" s="400">
        <v>0</v>
      </c>
      <c r="AB31" s="400">
        <v>3</v>
      </c>
      <c r="AC31" s="400">
        <v>3</v>
      </c>
      <c r="AD31" s="400">
        <v>6</v>
      </c>
      <c r="AE31" s="400">
        <v>0</v>
      </c>
      <c r="AF31" s="400">
        <v>0</v>
      </c>
      <c r="AG31" s="400">
        <v>0</v>
      </c>
      <c r="AH31" s="400">
        <v>3</v>
      </c>
      <c r="AI31" s="400">
        <v>7</v>
      </c>
      <c r="AJ31" s="400">
        <v>10</v>
      </c>
      <c r="AK31" s="400">
        <v>0</v>
      </c>
      <c r="AL31" s="400">
        <v>0</v>
      </c>
      <c r="AM31" s="400">
        <v>0</v>
      </c>
      <c r="AN31" s="400">
        <v>30</v>
      </c>
      <c r="AO31" s="400">
        <v>35</v>
      </c>
      <c r="AP31" s="400">
        <v>65</v>
      </c>
      <c r="AQ31" s="400">
        <v>29</v>
      </c>
      <c r="AR31" s="400">
        <v>35</v>
      </c>
      <c r="AS31" s="400">
        <v>64</v>
      </c>
      <c r="AT31" s="400">
        <v>4</v>
      </c>
      <c r="AU31" s="400">
        <v>5</v>
      </c>
      <c r="AV31" s="400">
        <v>9</v>
      </c>
      <c r="AW31" s="400">
        <v>4</v>
      </c>
      <c r="AX31" s="400">
        <v>5</v>
      </c>
      <c r="AY31" s="400">
        <v>9</v>
      </c>
      <c r="AZ31" s="400">
        <v>0</v>
      </c>
      <c r="BA31" s="400">
        <v>0</v>
      </c>
      <c r="BB31" s="400">
        <v>0</v>
      </c>
      <c r="BC31" s="401" t="s">
        <v>3</v>
      </c>
      <c r="BD31" s="401" t="s">
        <v>7</v>
      </c>
      <c r="BE31" s="400">
        <v>1</v>
      </c>
      <c r="BF31" s="400" t="b">
        <v>0</v>
      </c>
      <c r="BG31" s="406">
        <v>0</v>
      </c>
      <c r="BH31" s="400" t="b">
        <v>0</v>
      </c>
      <c r="BI31" s="400" t="b">
        <v>1</v>
      </c>
      <c r="BJ31" s="401" t="s">
        <v>2</v>
      </c>
      <c r="BK31" s="400">
        <v>1</v>
      </c>
      <c r="BL31" s="400" t="b">
        <v>0</v>
      </c>
      <c r="BN31" s="400" t="b">
        <v>0</v>
      </c>
      <c r="BP31" s="400" t="b">
        <v>1</v>
      </c>
      <c r="BQ31" s="400" t="b">
        <v>0</v>
      </c>
      <c r="BR31" s="400" t="b">
        <v>0</v>
      </c>
      <c r="BS31" s="400" t="b">
        <v>1</v>
      </c>
      <c r="BT31" s="400" t="b">
        <v>0</v>
      </c>
      <c r="BU31" s="400">
        <v>2</v>
      </c>
      <c r="BV31" s="401" t="s">
        <v>211</v>
      </c>
      <c r="BW31" s="404">
        <v>5</v>
      </c>
      <c r="BX31" s="401" t="s">
        <v>211</v>
      </c>
      <c r="BY31" s="401" t="s">
        <v>211</v>
      </c>
    </row>
    <row r="32" spans="1:77" ht="29" x14ac:dyDescent="0.35">
      <c r="A32" s="400">
        <v>291</v>
      </c>
      <c r="B32" s="401" t="s">
        <v>492</v>
      </c>
      <c r="C32" s="401" t="s">
        <v>382</v>
      </c>
      <c r="D32" s="401" t="s">
        <v>493</v>
      </c>
      <c r="E32" s="401" t="s">
        <v>456</v>
      </c>
      <c r="F32" s="401" t="s">
        <v>356</v>
      </c>
      <c r="G32" s="400">
        <v>20499919</v>
      </c>
      <c r="H32" s="400">
        <v>20499919</v>
      </c>
      <c r="I32" s="401" t="s">
        <v>404</v>
      </c>
      <c r="J32" s="403">
        <v>41800</v>
      </c>
      <c r="K32" s="401" t="s">
        <v>405</v>
      </c>
      <c r="L32" s="401" t="s">
        <v>456</v>
      </c>
      <c r="M32" s="401" t="s">
        <v>529</v>
      </c>
      <c r="N32" s="401" t="s">
        <v>529</v>
      </c>
      <c r="O32" s="401" t="s">
        <v>456</v>
      </c>
      <c r="P32" s="380"/>
      <c r="Q32" s="380"/>
      <c r="R32" s="400">
        <v>0</v>
      </c>
      <c r="S32" s="400">
        <v>0</v>
      </c>
      <c r="T32" s="401" t="s">
        <v>3127</v>
      </c>
      <c r="U32" s="401" t="s">
        <v>211</v>
      </c>
      <c r="V32" s="404">
        <v>2</v>
      </c>
      <c r="W32" s="404">
        <v>2</v>
      </c>
      <c r="X32" s="404">
        <v>4</v>
      </c>
      <c r="Y32" s="404">
        <v>0</v>
      </c>
      <c r="Z32" s="404">
        <v>2</v>
      </c>
      <c r="AA32" s="404">
        <v>2</v>
      </c>
      <c r="AB32" s="404">
        <v>2</v>
      </c>
      <c r="AC32" s="404">
        <v>0</v>
      </c>
      <c r="AD32" s="404">
        <v>2</v>
      </c>
      <c r="AE32" s="404">
        <v>0</v>
      </c>
      <c r="AF32" s="404">
        <v>0</v>
      </c>
      <c r="AG32" s="404">
        <v>0</v>
      </c>
      <c r="AH32" s="404">
        <v>5</v>
      </c>
      <c r="AI32" s="404">
        <v>5</v>
      </c>
      <c r="AJ32" s="404">
        <v>10</v>
      </c>
      <c r="AK32" s="404">
        <v>0</v>
      </c>
      <c r="AL32" s="404">
        <v>0</v>
      </c>
      <c r="AM32" s="404">
        <v>0</v>
      </c>
      <c r="AN32" s="404">
        <v>70</v>
      </c>
      <c r="AO32" s="404">
        <v>80</v>
      </c>
      <c r="AP32" s="404">
        <v>150</v>
      </c>
      <c r="AQ32" s="404">
        <v>15</v>
      </c>
      <c r="AR32" s="404">
        <v>24</v>
      </c>
      <c r="AS32" s="404">
        <v>39</v>
      </c>
      <c r="AT32" s="404">
        <v>8</v>
      </c>
      <c r="AU32" s="404">
        <v>12</v>
      </c>
      <c r="AV32" s="404">
        <v>20</v>
      </c>
      <c r="AW32" s="404">
        <v>0</v>
      </c>
      <c r="AX32" s="404">
        <v>2</v>
      </c>
      <c r="AY32" s="404">
        <v>2</v>
      </c>
      <c r="AZ32" s="404">
        <v>0</v>
      </c>
      <c r="BA32" s="404">
        <v>0</v>
      </c>
      <c r="BB32" s="404">
        <v>0</v>
      </c>
      <c r="BC32" s="401" t="s">
        <v>0</v>
      </c>
      <c r="BD32" s="401" t="s">
        <v>212</v>
      </c>
      <c r="BE32" s="404">
        <v>1</v>
      </c>
      <c r="BF32" s="400" t="b">
        <v>1</v>
      </c>
      <c r="BG32" s="404">
        <v>1</v>
      </c>
      <c r="BH32" s="400" t="b">
        <v>1</v>
      </c>
      <c r="BI32" s="400" t="b">
        <v>1</v>
      </c>
      <c r="BJ32" s="401" t="s">
        <v>2</v>
      </c>
      <c r="BK32" s="404">
        <v>50</v>
      </c>
      <c r="BL32" s="400" t="b">
        <v>0</v>
      </c>
      <c r="BN32" s="400" t="b">
        <v>0</v>
      </c>
      <c r="BP32" s="400" t="b">
        <v>0</v>
      </c>
      <c r="BQ32" s="400" t="b">
        <v>0</v>
      </c>
      <c r="BR32" s="400" t="b">
        <v>1</v>
      </c>
      <c r="BS32" s="400" t="b">
        <v>0</v>
      </c>
      <c r="BT32" s="400" t="b">
        <v>0</v>
      </c>
      <c r="BU32" s="404">
        <v>0.5</v>
      </c>
      <c r="BV32" s="401" t="s">
        <v>211</v>
      </c>
      <c r="BW32" s="404">
        <v>4</v>
      </c>
      <c r="BX32" s="401" t="s">
        <v>211</v>
      </c>
      <c r="BY32" s="401" t="s">
        <v>211</v>
      </c>
    </row>
    <row r="33" spans="1:77" ht="29" x14ac:dyDescent="0.35">
      <c r="A33" s="400">
        <v>305</v>
      </c>
      <c r="B33" s="401" t="s">
        <v>494</v>
      </c>
      <c r="C33" s="401" t="s">
        <v>211</v>
      </c>
      <c r="D33" s="401" t="s">
        <v>211</v>
      </c>
      <c r="E33" s="401" t="s">
        <v>495</v>
      </c>
      <c r="F33" s="401" t="s">
        <v>356</v>
      </c>
      <c r="G33" s="400">
        <v>20499933</v>
      </c>
      <c r="H33" s="400">
        <v>20499933</v>
      </c>
      <c r="I33" s="401" t="s">
        <v>404</v>
      </c>
      <c r="J33" s="403">
        <v>41801</v>
      </c>
      <c r="K33" s="401" t="s">
        <v>405</v>
      </c>
      <c r="L33" s="401" t="s">
        <v>496</v>
      </c>
      <c r="M33" s="401" t="s">
        <v>402</v>
      </c>
      <c r="N33" s="401" t="s">
        <v>402</v>
      </c>
      <c r="O33" s="401" t="s">
        <v>497</v>
      </c>
      <c r="P33" s="380"/>
      <c r="Q33" s="380"/>
      <c r="R33" s="400">
        <v>0</v>
      </c>
      <c r="S33" s="400">
        <v>0</v>
      </c>
      <c r="T33" s="401" t="s">
        <v>3127</v>
      </c>
      <c r="U33" s="401" t="s">
        <v>407</v>
      </c>
      <c r="V33" s="404">
        <v>2</v>
      </c>
      <c r="W33" s="404">
        <v>1</v>
      </c>
      <c r="X33" s="404">
        <v>3</v>
      </c>
      <c r="Y33" s="404">
        <v>0</v>
      </c>
      <c r="Z33" s="404">
        <v>0</v>
      </c>
      <c r="AA33" s="404">
        <v>0</v>
      </c>
      <c r="AB33" s="404">
        <v>2</v>
      </c>
      <c r="AC33" s="404">
        <v>1</v>
      </c>
      <c r="AD33" s="404">
        <v>3</v>
      </c>
      <c r="AE33" s="404">
        <v>0</v>
      </c>
      <c r="AF33" s="404">
        <v>0</v>
      </c>
      <c r="AG33" s="404">
        <v>0</v>
      </c>
      <c r="AH33" s="404">
        <v>5</v>
      </c>
      <c r="AI33" s="404">
        <v>5</v>
      </c>
      <c r="AJ33" s="404">
        <v>10</v>
      </c>
      <c r="AK33" s="404">
        <v>0</v>
      </c>
      <c r="AL33" s="404">
        <v>0</v>
      </c>
      <c r="AM33" s="404">
        <v>0</v>
      </c>
      <c r="AN33" s="404">
        <v>35</v>
      </c>
      <c r="AO33" s="404">
        <v>50</v>
      </c>
      <c r="AP33" s="404">
        <v>85</v>
      </c>
      <c r="AQ33" s="404">
        <v>34</v>
      </c>
      <c r="AR33" s="404">
        <v>47</v>
      </c>
      <c r="AS33" s="404">
        <v>81</v>
      </c>
      <c r="AT33" s="404">
        <v>14</v>
      </c>
      <c r="AU33" s="404">
        <v>17</v>
      </c>
      <c r="AV33" s="404">
        <v>31</v>
      </c>
      <c r="AW33" s="404">
        <v>2</v>
      </c>
      <c r="AX33" s="404">
        <v>3</v>
      </c>
      <c r="AY33" s="404">
        <v>5</v>
      </c>
      <c r="AZ33" s="404">
        <v>0</v>
      </c>
      <c r="BA33" s="404">
        <v>0</v>
      </c>
      <c r="BB33" s="404">
        <v>0</v>
      </c>
      <c r="BC33" s="401" t="s">
        <v>0</v>
      </c>
      <c r="BD33" s="401" t="s">
        <v>1</v>
      </c>
      <c r="BE33" s="404">
        <v>1</v>
      </c>
      <c r="BF33" s="400" t="b">
        <v>1</v>
      </c>
      <c r="BG33" s="404">
        <v>2</v>
      </c>
      <c r="BH33" s="400" t="b">
        <v>1</v>
      </c>
      <c r="BI33" s="400" t="b">
        <v>1</v>
      </c>
      <c r="BJ33" s="401" t="s">
        <v>2</v>
      </c>
      <c r="BK33" s="404">
        <v>450</v>
      </c>
      <c r="BL33" s="400" t="b">
        <v>0</v>
      </c>
      <c r="BN33" s="400" t="b">
        <v>0</v>
      </c>
      <c r="BP33" s="400" t="b">
        <v>0</v>
      </c>
      <c r="BQ33" s="400" t="b">
        <v>0</v>
      </c>
      <c r="BR33" s="400" t="b">
        <v>1</v>
      </c>
      <c r="BS33" s="400" t="b">
        <v>0</v>
      </c>
      <c r="BT33" s="400" t="b">
        <v>0</v>
      </c>
      <c r="BU33" s="404">
        <v>0.8</v>
      </c>
      <c r="BV33" s="401" t="s">
        <v>211</v>
      </c>
      <c r="BW33" s="404">
        <v>5</v>
      </c>
      <c r="BX33" s="401" t="s">
        <v>211</v>
      </c>
      <c r="BY33" s="401" t="s">
        <v>211</v>
      </c>
    </row>
    <row r="34" spans="1:77" ht="29" x14ac:dyDescent="0.35">
      <c r="A34" s="400">
        <v>294</v>
      </c>
      <c r="B34" s="401" t="s">
        <v>498</v>
      </c>
      <c r="C34" s="401" t="s">
        <v>382</v>
      </c>
      <c r="D34" s="401" t="s">
        <v>499</v>
      </c>
      <c r="E34" s="401" t="s">
        <v>498</v>
      </c>
      <c r="F34" s="401" t="s">
        <v>356</v>
      </c>
      <c r="G34" s="400">
        <v>20499922</v>
      </c>
      <c r="H34" s="400">
        <v>20499922</v>
      </c>
      <c r="I34" s="401" t="s">
        <v>404</v>
      </c>
      <c r="J34" s="403">
        <v>41800</v>
      </c>
      <c r="K34" s="401" t="s">
        <v>405</v>
      </c>
      <c r="L34" s="401" t="s">
        <v>498</v>
      </c>
      <c r="M34" s="401" t="s">
        <v>402</v>
      </c>
      <c r="N34" s="401" t="s">
        <v>402</v>
      </c>
      <c r="O34" s="401" t="s">
        <v>497</v>
      </c>
      <c r="P34" s="380"/>
      <c r="Q34" s="380"/>
      <c r="R34" s="400">
        <v>0</v>
      </c>
      <c r="S34" s="400">
        <v>0</v>
      </c>
      <c r="T34" s="401" t="s">
        <v>3127</v>
      </c>
      <c r="U34" s="401" t="s">
        <v>407</v>
      </c>
      <c r="V34" s="404">
        <v>1</v>
      </c>
      <c r="W34" s="404">
        <v>4</v>
      </c>
      <c r="X34" s="404">
        <v>5</v>
      </c>
      <c r="Y34" s="404">
        <v>0</v>
      </c>
      <c r="Z34" s="404">
        <v>0</v>
      </c>
      <c r="AA34" s="404">
        <v>0</v>
      </c>
      <c r="AB34" s="404">
        <v>1</v>
      </c>
      <c r="AC34" s="404">
        <v>4</v>
      </c>
      <c r="AD34" s="404">
        <v>5</v>
      </c>
      <c r="AE34" s="404">
        <v>0</v>
      </c>
      <c r="AF34" s="404">
        <v>6</v>
      </c>
      <c r="AG34" s="404">
        <v>6</v>
      </c>
      <c r="AH34" s="404">
        <v>5</v>
      </c>
      <c r="AI34" s="404">
        <v>5</v>
      </c>
      <c r="AJ34" s="404">
        <v>10</v>
      </c>
      <c r="AK34" s="404">
        <v>0</v>
      </c>
      <c r="AL34" s="404">
        <v>0</v>
      </c>
      <c r="AM34" s="404">
        <v>0</v>
      </c>
      <c r="AN34" s="404">
        <v>33</v>
      </c>
      <c r="AO34" s="404">
        <v>50</v>
      </c>
      <c r="AP34" s="404">
        <v>83</v>
      </c>
      <c r="AQ34" s="404">
        <v>24</v>
      </c>
      <c r="AR34" s="404">
        <v>36</v>
      </c>
      <c r="AS34" s="404">
        <v>60</v>
      </c>
      <c r="AT34" s="404">
        <v>7</v>
      </c>
      <c r="AU34" s="404">
        <v>6</v>
      </c>
      <c r="AV34" s="404">
        <v>13</v>
      </c>
      <c r="AW34" s="404">
        <v>3</v>
      </c>
      <c r="AX34" s="404">
        <v>4</v>
      </c>
      <c r="AY34" s="404">
        <v>7</v>
      </c>
      <c r="AZ34" s="404">
        <v>1</v>
      </c>
      <c r="BA34" s="404">
        <v>1</v>
      </c>
      <c r="BB34" s="404">
        <v>2</v>
      </c>
      <c r="BC34" s="401" t="s">
        <v>0</v>
      </c>
      <c r="BD34" s="401" t="s">
        <v>1</v>
      </c>
      <c r="BE34" s="404">
        <v>1</v>
      </c>
      <c r="BF34" s="400" t="b">
        <v>1</v>
      </c>
      <c r="BG34" s="406">
        <v>1</v>
      </c>
      <c r="BH34" s="400" t="b">
        <v>1</v>
      </c>
      <c r="BI34" s="400" t="b">
        <v>1</v>
      </c>
      <c r="BJ34" s="401" t="s">
        <v>2</v>
      </c>
      <c r="BK34" s="404">
        <v>200</v>
      </c>
      <c r="BL34" s="400" t="b">
        <v>0</v>
      </c>
      <c r="BN34" s="400" t="b">
        <v>0</v>
      </c>
      <c r="BP34" s="400" t="b">
        <v>1</v>
      </c>
      <c r="BQ34" s="400" t="b">
        <v>0</v>
      </c>
      <c r="BR34" s="400" t="b">
        <v>0</v>
      </c>
      <c r="BS34" s="400" t="b">
        <v>1</v>
      </c>
      <c r="BT34" s="400" t="b">
        <v>0</v>
      </c>
      <c r="BU34" s="404">
        <v>4</v>
      </c>
      <c r="BV34" s="401" t="s">
        <v>211</v>
      </c>
      <c r="BW34" s="404">
        <v>6</v>
      </c>
      <c r="BX34" s="401" t="s">
        <v>211</v>
      </c>
      <c r="BY34" s="401" t="s">
        <v>211</v>
      </c>
    </row>
    <row r="35" spans="1:77" ht="29" x14ac:dyDescent="0.35">
      <c r="A35" s="400">
        <v>409</v>
      </c>
      <c r="B35" s="401" t="s">
        <v>500</v>
      </c>
      <c r="C35" s="401" t="s">
        <v>501</v>
      </c>
      <c r="D35" s="401" t="s">
        <v>211</v>
      </c>
      <c r="E35" s="401" t="s">
        <v>502</v>
      </c>
      <c r="F35" s="401" t="s">
        <v>356</v>
      </c>
      <c r="G35" s="400">
        <v>20500037</v>
      </c>
      <c r="H35" s="400">
        <v>20500037</v>
      </c>
      <c r="I35" s="401" t="s">
        <v>390</v>
      </c>
      <c r="J35" s="403">
        <v>41807</v>
      </c>
      <c r="K35" s="401" t="s">
        <v>358</v>
      </c>
      <c r="L35" s="401" t="s">
        <v>503</v>
      </c>
      <c r="M35" s="401" t="s">
        <v>359</v>
      </c>
      <c r="N35" s="401" t="s">
        <v>359</v>
      </c>
      <c r="O35" s="401" t="s">
        <v>475</v>
      </c>
      <c r="P35" s="380"/>
      <c r="Q35" s="380"/>
      <c r="R35" s="400">
        <v>0</v>
      </c>
      <c r="S35" s="400">
        <v>0</v>
      </c>
      <c r="T35" s="401" t="s">
        <v>3129</v>
      </c>
      <c r="U35" s="401" t="s">
        <v>211</v>
      </c>
      <c r="V35" s="404">
        <v>5</v>
      </c>
      <c r="W35" s="404">
        <v>5</v>
      </c>
      <c r="X35" s="404">
        <v>10</v>
      </c>
      <c r="Y35" s="404">
        <v>0</v>
      </c>
      <c r="Z35" s="404">
        <v>0</v>
      </c>
      <c r="AA35" s="404">
        <v>0</v>
      </c>
      <c r="AB35" s="404">
        <v>5</v>
      </c>
      <c r="AC35" s="404">
        <v>5</v>
      </c>
      <c r="AD35" s="404">
        <v>10</v>
      </c>
      <c r="AE35" s="404">
        <v>0</v>
      </c>
      <c r="AF35" s="404">
        <v>0</v>
      </c>
      <c r="AG35" s="404">
        <v>0</v>
      </c>
      <c r="AH35" s="404">
        <v>5</v>
      </c>
      <c r="AI35" s="404">
        <v>5</v>
      </c>
      <c r="AJ35" s="404">
        <v>10</v>
      </c>
      <c r="AK35" s="404">
        <v>0</v>
      </c>
      <c r="AL35" s="404">
        <v>0</v>
      </c>
      <c r="AM35" s="404">
        <v>0</v>
      </c>
      <c r="AN35" s="404">
        <v>33</v>
      </c>
      <c r="AO35" s="404">
        <v>37</v>
      </c>
      <c r="AP35" s="404">
        <v>70</v>
      </c>
      <c r="AQ35" s="404">
        <v>0</v>
      </c>
      <c r="AR35" s="404">
        <v>0</v>
      </c>
      <c r="AS35" s="404">
        <v>0</v>
      </c>
      <c r="AT35" s="404">
        <v>0</v>
      </c>
      <c r="AU35" s="404">
        <v>0</v>
      </c>
      <c r="AV35" s="404">
        <v>0</v>
      </c>
      <c r="AW35" s="404">
        <v>33</v>
      </c>
      <c r="AX35" s="404">
        <v>37</v>
      </c>
      <c r="AY35" s="404">
        <v>70</v>
      </c>
      <c r="AZ35" s="404">
        <v>0</v>
      </c>
      <c r="BA35" s="404">
        <v>0</v>
      </c>
      <c r="BB35" s="404">
        <v>0</v>
      </c>
      <c r="BC35" s="401" t="s">
        <v>0</v>
      </c>
      <c r="BD35" s="401" t="s">
        <v>7</v>
      </c>
      <c r="BE35" s="404">
        <v>1</v>
      </c>
      <c r="BF35" s="400" t="b">
        <v>0</v>
      </c>
      <c r="BG35" s="406">
        <v>0</v>
      </c>
      <c r="BH35" s="400" t="b">
        <v>0</v>
      </c>
      <c r="BI35" s="400" t="b">
        <v>1</v>
      </c>
      <c r="BJ35" s="401" t="s">
        <v>5</v>
      </c>
      <c r="BK35" s="404">
        <v>100</v>
      </c>
      <c r="BL35" s="400" t="b">
        <v>0</v>
      </c>
      <c r="BN35" s="400" t="b">
        <v>0</v>
      </c>
      <c r="BP35" s="400" t="b">
        <v>1</v>
      </c>
      <c r="BQ35" s="400" t="b">
        <v>1</v>
      </c>
      <c r="BR35" s="400" t="b">
        <v>1</v>
      </c>
      <c r="BS35" s="400" t="b">
        <v>1</v>
      </c>
      <c r="BT35" s="400" t="b">
        <v>1</v>
      </c>
      <c r="BU35" s="404">
        <v>2</v>
      </c>
      <c r="BV35" s="401" t="s">
        <v>211</v>
      </c>
      <c r="BW35" s="404">
        <v>2.5</v>
      </c>
      <c r="BX35" s="401" t="s">
        <v>211</v>
      </c>
      <c r="BY35" s="401" t="s">
        <v>211</v>
      </c>
    </row>
    <row r="36" spans="1:77" ht="29" x14ac:dyDescent="0.35">
      <c r="A36" s="400">
        <v>1922</v>
      </c>
      <c r="B36" s="401" t="s">
        <v>504</v>
      </c>
      <c r="C36" s="401" t="s">
        <v>211</v>
      </c>
      <c r="D36" s="401" t="s">
        <v>211</v>
      </c>
      <c r="E36" s="401" t="s">
        <v>505</v>
      </c>
      <c r="F36" s="401" t="s">
        <v>356</v>
      </c>
      <c r="G36" s="400">
        <v>20420023</v>
      </c>
      <c r="H36" s="400">
        <v>20420023</v>
      </c>
      <c r="I36" s="401" t="s">
        <v>506</v>
      </c>
      <c r="J36" s="403">
        <v>41534</v>
      </c>
      <c r="K36" s="401" t="s">
        <v>365</v>
      </c>
      <c r="L36" s="401" t="s">
        <v>505</v>
      </c>
      <c r="M36" s="401" t="s">
        <v>367</v>
      </c>
      <c r="N36" s="401" t="s">
        <v>367</v>
      </c>
      <c r="O36" s="401" t="s">
        <v>507</v>
      </c>
      <c r="P36" s="400">
        <v>-13.713881000000001</v>
      </c>
      <c r="Q36" s="400">
        <v>33.547004000000001</v>
      </c>
      <c r="R36" s="400">
        <v>559144</v>
      </c>
      <c r="S36" s="400">
        <v>8483849</v>
      </c>
      <c r="T36" s="401" t="s">
        <v>3129</v>
      </c>
      <c r="U36" s="401" t="s">
        <v>504</v>
      </c>
      <c r="V36" s="404">
        <v>1</v>
      </c>
      <c r="W36" s="404">
        <v>1</v>
      </c>
      <c r="X36" s="404">
        <v>2</v>
      </c>
      <c r="Y36" s="404">
        <v>0</v>
      </c>
      <c r="Z36" s="404">
        <v>0</v>
      </c>
      <c r="AA36" s="404">
        <v>0</v>
      </c>
      <c r="AB36" s="404">
        <v>1</v>
      </c>
      <c r="AC36" s="404">
        <v>1</v>
      </c>
      <c r="AD36" s="404">
        <v>2</v>
      </c>
      <c r="AE36" s="404">
        <v>2</v>
      </c>
      <c r="AF36" s="404">
        <v>1</v>
      </c>
      <c r="AG36" s="404">
        <v>3</v>
      </c>
      <c r="AH36" s="404">
        <v>5</v>
      </c>
      <c r="AI36" s="404">
        <v>5</v>
      </c>
      <c r="AJ36" s="404">
        <v>10</v>
      </c>
      <c r="AK36" s="404">
        <v>0</v>
      </c>
      <c r="AL36" s="404">
        <v>0</v>
      </c>
      <c r="AM36" s="404">
        <v>0</v>
      </c>
      <c r="AN36" s="404">
        <v>24</v>
      </c>
      <c r="AO36" s="404">
        <v>29</v>
      </c>
      <c r="AP36" s="404">
        <v>53</v>
      </c>
      <c r="AQ36" s="404">
        <v>24</v>
      </c>
      <c r="AR36" s="404">
        <v>29</v>
      </c>
      <c r="AS36" s="404">
        <v>53</v>
      </c>
      <c r="AT36" s="404">
        <v>4</v>
      </c>
      <c r="AU36" s="404">
        <v>4</v>
      </c>
      <c r="AV36" s="404">
        <v>8</v>
      </c>
      <c r="AW36" s="404">
        <v>7</v>
      </c>
      <c r="AX36" s="404">
        <v>4</v>
      </c>
      <c r="AY36" s="404">
        <v>11</v>
      </c>
      <c r="AZ36" s="404">
        <v>1</v>
      </c>
      <c r="BA36" s="404">
        <v>1</v>
      </c>
      <c r="BB36" s="404">
        <v>2</v>
      </c>
      <c r="BC36" s="401" t="s">
        <v>0</v>
      </c>
      <c r="BD36" s="401" t="s">
        <v>212</v>
      </c>
      <c r="BE36" s="404">
        <v>1</v>
      </c>
      <c r="BF36" s="400" t="b">
        <v>1</v>
      </c>
      <c r="BG36" s="404">
        <v>1</v>
      </c>
      <c r="BH36" s="400" t="b">
        <v>0</v>
      </c>
      <c r="BI36" s="400" t="b">
        <v>1</v>
      </c>
      <c r="BJ36" s="401" t="s">
        <v>6</v>
      </c>
      <c r="BK36" s="404">
        <v>150</v>
      </c>
      <c r="BL36" s="400" t="b">
        <v>1</v>
      </c>
      <c r="BN36" s="400" t="b">
        <v>0</v>
      </c>
      <c r="BP36" s="400" t="b">
        <v>1</v>
      </c>
      <c r="BQ36" s="400" t="b">
        <v>1</v>
      </c>
      <c r="BR36" s="400" t="b">
        <v>1</v>
      </c>
      <c r="BS36" s="400" t="b">
        <v>0</v>
      </c>
      <c r="BT36" s="400" t="b">
        <v>1</v>
      </c>
      <c r="BU36" s="404">
        <v>3</v>
      </c>
      <c r="BV36" s="401" t="s">
        <v>211</v>
      </c>
      <c r="BW36" s="404">
        <v>3</v>
      </c>
      <c r="BX36" s="401" t="s">
        <v>507</v>
      </c>
      <c r="BY36" s="401" t="s">
        <v>211</v>
      </c>
    </row>
    <row r="37" spans="1:77" x14ac:dyDescent="0.35">
      <c r="A37" s="400">
        <v>374</v>
      </c>
      <c r="B37" s="401" t="s">
        <v>508</v>
      </c>
      <c r="C37" s="401" t="s">
        <v>211</v>
      </c>
      <c r="D37" s="401" t="s">
        <v>211</v>
      </c>
      <c r="E37" s="401" t="s">
        <v>509</v>
      </c>
      <c r="F37" s="401" t="s">
        <v>356</v>
      </c>
      <c r="G37" s="400">
        <v>20500002</v>
      </c>
      <c r="H37" s="400">
        <v>20500002</v>
      </c>
      <c r="I37" s="401" t="s">
        <v>390</v>
      </c>
      <c r="J37" s="403">
        <v>41511</v>
      </c>
      <c r="K37" s="401" t="s">
        <v>374</v>
      </c>
      <c r="L37" s="401" t="s">
        <v>510</v>
      </c>
      <c r="M37" s="401" t="s">
        <v>375</v>
      </c>
      <c r="N37" s="401" t="s">
        <v>375</v>
      </c>
      <c r="O37" s="401" t="s">
        <v>511</v>
      </c>
      <c r="P37" s="380"/>
      <c r="Q37" s="380"/>
      <c r="R37" s="400">
        <v>0</v>
      </c>
      <c r="S37" s="400">
        <v>0</v>
      </c>
      <c r="T37" s="401" t="s">
        <v>3129</v>
      </c>
      <c r="U37" s="401" t="s">
        <v>211</v>
      </c>
      <c r="V37" s="404">
        <v>1</v>
      </c>
      <c r="W37" s="404">
        <v>9</v>
      </c>
      <c r="X37" s="404">
        <v>10</v>
      </c>
      <c r="Y37" s="404">
        <v>1</v>
      </c>
      <c r="Z37" s="404">
        <v>8</v>
      </c>
      <c r="AA37" s="404">
        <v>9</v>
      </c>
      <c r="AB37" s="404">
        <v>0</v>
      </c>
      <c r="AC37" s="404">
        <v>1</v>
      </c>
      <c r="AD37" s="404">
        <v>1</v>
      </c>
      <c r="AE37" s="404">
        <v>0</v>
      </c>
      <c r="AF37" s="404">
        <v>0</v>
      </c>
      <c r="AG37" s="404">
        <v>0</v>
      </c>
      <c r="AH37" s="404">
        <v>5</v>
      </c>
      <c r="AI37" s="404">
        <v>5</v>
      </c>
      <c r="AJ37" s="404">
        <v>10</v>
      </c>
      <c r="AK37" s="404">
        <v>0</v>
      </c>
      <c r="AL37" s="404">
        <v>0</v>
      </c>
      <c r="AM37" s="404">
        <v>0</v>
      </c>
      <c r="AN37" s="404">
        <v>46</v>
      </c>
      <c r="AO37" s="404">
        <v>80</v>
      </c>
      <c r="AP37" s="404">
        <v>126</v>
      </c>
      <c r="AQ37" s="404">
        <v>47</v>
      </c>
      <c r="AR37" s="404">
        <v>85</v>
      </c>
      <c r="AS37" s="404">
        <v>132</v>
      </c>
      <c r="AT37" s="404">
        <v>4</v>
      </c>
      <c r="AU37" s="404">
        <v>11</v>
      </c>
      <c r="AV37" s="404">
        <v>15</v>
      </c>
      <c r="AW37" s="404">
        <v>1</v>
      </c>
      <c r="AX37" s="404">
        <v>0</v>
      </c>
      <c r="AY37" s="404">
        <v>1</v>
      </c>
      <c r="AZ37" s="404">
        <v>1</v>
      </c>
      <c r="BA37" s="404">
        <v>0</v>
      </c>
      <c r="BB37" s="404">
        <v>1</v>
      </c>
      <c r="BC37" s="401" t="s">
        <v>3</v>
      </c>
      <c r="BD37" s="401" t="s">
        <v>1</v>
      </c>
      <c r="BE37" s="404">
        <v>1</v>
      </c>
      <c r="BF37" s="400" t="b">
        <v>1</v>
      </c>
      <c r="BG37" s="404">
        <v>2</v>
      </c>
      <c r="BH37" s="400" t="b">
        <v>1</v>
      </c>
      <c r="BI37" s="400" t="b">
        <v>1</v>
      </c>
      <c r="BJ37" s="401" t="s">
        <v>5</v>
      </c>
      <c r="BK37" s="404">
        <v>250</v>
      </c>
      <c r="BL37" s="400" t="b">
        <v>1</v>
      </c>
      <c r="BM37" s="404">
        <v>1</v>
      </c>
      <c r="BN37" s="400" t="b">
        <v>1</v>
      </c>
      <c r="BO37" s="404">
        <v>0.5</v>
      </c>
      <c r="BP37" s="400" t="b">
        <v>1</v>
      </c>
      <c r="BQ37" s="400" t="b">
        <v>1</v>
      </c>
      <c r="BR37" s="400" t="b">
        <v>1</v>
      </c>
      <c r="BS37" s="400" t="b">
        <v>1</v>
      </c>
      <c r="BT37" s="400" t="b">
        <v>1</v>
      </c>
      <c r="BU37" s="404">
        <v>0.5</v>
      </c>
      <c r="BV37" s="401" t="s">
        <v>211</v>
      </c>
      <c r="BX37" s="401" t="s">
        <v>211</v>
      </c>
      <c r="BY37" s="401" t="s">
        <v>211</v>
      </c>
    </row>
    <row r="38" spans="1:77" ht="29" x14ac:dyDescent="0.35">
      <c r="A38" s="400">
        <v>1707</v>
      </c>
      <c r="B38" s="401" t="s">
        <v>512</v>
      </c>
      <c r="C38" s="401" t="s">
        <v>211</v>
      </c>
      <c r="D38" s="401" t="s">
        <v>513</v>
      </c>
      <c r="E38" s="401" t="s">
        <v>514</v>
      </c>
      <c r="F38" s="401" t="s">
        <v>356</v>
      </c>
      <c r="G38" s="400">
        <v>20402011</v>
      </c>
      <c r="H38" s="400">
        <v>20402011</v>
      </c>
      <c r="I38" s="401" t="s">
        <v>515</v>
      </c>
      <c r="J38" s="403">
        <v>41548</v>
      </c>
      <c r="K38" s="401" t="s">
        <v>516</v>
      </c>
      <c r="L38" s="401" t="s">
        <v>514</v>
      </c>
      <c r="M38" s="401" t="s">
        <v>402</v>
      </c>
      <c r="N38" s="401" t="s">
        <v>402</v>
      </c>
      <c r="O38" s="401" t="s">
        <v>514</v>
      </c>
      <c r="P38" s="400">
        <v>-13.397262</v>
      </c>
      <c r="Q38" s="400">
        <v>33.572383000000002</v>
      </c>
      <c r="R38" s="400">
        <v>561970</v>
      </c>
      <c r="S38" s="400">
        <v>8518860</v>
      </c>
      <c r="T38" s="401" t="s">
        <v>211</v>
      </c>
      <c r="U38" s="401" t="s">
        <v>517</v>
      </c>
      <c r="V38" s="404">
        <v>1</v>
      </c>
      <c r="W38" s="404">
        <v>1</v>
      </c>
      <c r="X38" s="404">
        <v>2</v>
      </c>
      <c r="Y38" s="404">
        <v>0</v>
      </c>
      <c r="Z38" s="404">
        <v>0</v>
      </c>
      <c r="AA38" s="404">
        <v>0</v>
      </c>
      <c r="AB38" s="404">
        <v>1</v>
      </c>
      <c r="AC38" s="404">
        <v>1</v>
      </c>
      <c r="AD38" s="404">
        <v>2</v>
      </c>
      <c r="AE38" s="404">
        <v>1</v>
      </c>
      <c r="AF38" s="404">
        <v>1</v>
      </c>
      <c r="AG38" s="404">
        <v>2</v>
      </c>
      <c r="AH38" s="404">
        <v>3</v>
      </c>
      <c r="AI38" s="404">
        <v>5</v>
      </c>
      <c r="AJ38" s="404">
        <v>8</v>
      </c>
      <c r="AK38" s="404">
        <v>0</v>
      </c>
      <c r="AL38" s="404">
        <v>0</v>
      </c>
      <c r="AM38" s="404">
        <v>0</v>
      </c>
      <c r="AN38" s="404">
        <v>30</v>
      </c>
      <c r="AO38" s="404">
        <v>42</v>
      </c>
      <c r="AP38" s="404">
        <v>72</v>
      </c>
      <c r="AQ38" s="404">
        <v>30</v>
      </c>
      <c r="AR38" s="404">
        <v>38</v>
      </c>
      <c r="AS38" s="404">
        <v>68</v>
      </c>
      <c r="AT38" s="404">
        <v>20</v>
      </c>
      <c r="AU38" s="404">
        <v>30</v>
      </c>
      <c r="AV38" s="404">
        <v>50</v>
      </c>
      <c r="AW38" s="404">
        <v>1</v>
      </c>
      <c r="AX38" s="404">
        <v>3</v>
      </c>
      <c r="AY38" s="404">
        <v>4</v>
      </c>
      <c r="BC38" s="401" t="s">
        <v>8</v>
      </c>
      <c r="BD38" s="401"/>
      <c r="BE38" s="404"/>
      <c r="BF38" s="400" t="b">
        <v>1</v>
      </c>
      <c r="BG38" s="404">
        <v>1</v>
      </c>
      <c r="BH38" s="400" t="b">
        <v>1</v>
      </c>
      <c r="BI38" s="400" t="b">
        <v>1</v>
      </c>
      <c r="BJ38" s="401" t="s">
        <v>2</v>
      </c>
      <c r="BK38" s="404">
        <v>70</v>
      </c>
      <c r="BL38" s="400" t="b">
        <v>0</v>
      </c>
      <c r="BN38" s="400" t="b">
        <v>0</v>
      </c>
      <c r="BP38" s="400" t="b">
        <v>1</v>
      </c>
      <c r="BQ38" s="400" t="b">
        <v>0</v>
      </c>
      <c r="BR38" s="400" t="b">
        <v>0</v>
      </c>
      <c r="BS38" s="400" t="b">
        <v>0</v>
      </c>
      <c r="BT38" s="400" t="b">
        <v>0</v>
      </c>
      <c r="BU38" s="404">
        <v>1.5</v>
      </c>
      <c r="BV38" s="401" t="s">
        <v>211</v>
      </c>
      <c r="BW38" s="404">
        <v>5</v>
      </c>
      <c r="BX38" s="401" t="s">
        <v>211</v>
      </c>
      <c r="BY38" s="401" t="s">
        <v>211</v>
      </c>
    </row>
    <row r="39" spans="1:77" ht="29" x14ac:dyDescent="0.35">
      <c r="A39" s="400">
        <v>408</v>
      </c>
      <c r="B39" s="401" t="s">
        <v>518</v>
      </c>
      <c r="C39" s="401" t="s">
        <v>519</v>
      </c>
      <c r="D39" s="401" t="s">
        <v>211</v>
      </c>
      <c r="E39" s="401" t="s">
        <v>448</v>
      </c>
      <c r="F39" s="401" t="s">
        <v>356</v>
      </c>
      <c r="G39" s="400">
        <v>20500036</v>
      </c>
      <c r="H39" s="400">
        <v>20500036</v>
      </c>
      <c r="I39" s="401" t="s">
        <v>390</v>
      </c>
      <c r="J39" s="403">
        <v>41807</v>
      </c>
      <c r="K39" s="401" t="s">
        <v>358</v>
      </c>
      <c r="L39" s="401" t="s">
        <v>518</v>
      </c>
      <c r="M39" s="401" t="s">
        <v>359</v>
      </c>
      <c r="N39" s="401" t="s">
        <v>359</v>
      </c>
      <c r="O39" s="401" t="s">
        <v>520</v>
      </c>
      <c r="P39" s="380"/>
      <c r="Q39" s="380"/>
      <c r="R39" s="400">
        <v>0</v>
      </c>
      <c r="S39" s="400">
        <v>0</v>
      </c>
      <c r="T39" s="401" t="s">
        <v>3129</v>
      </c>
      <c r="U39" s="401" t="s">
        <v>211</v>
      </c>
      <c r="V39" s="404">
        <v>3</v>
      </c>
      <c r="W39" s="404">
        <v>7</v>
      </c>
      <c r="X39" s="404">
        <v>10</v>
      </c>
      <c r="Y39" s="404">
        <v>0</v>
      </c>
      <c r="Z39" s="404">
        <v>0</v>
      </c>
      <c r="AA39" s="404">
        <v>0</v>
      </c>
      <c r="AB39" s="404">
        <v>3</v>
      </c>
      <c r="AC39" s="404">
        <v>7</v>
      </c>
      <c r="AD39" s="404">
        <v>10</v>
      </c>
      <c r="AE39" s="404">
        <v>0</v>
      </c>
      <c r="AF39" s="404">
        <v>0</v>
      </c>
      <c r="AG39" s="404">
        <v>0</v>
      </c>
      <c r="AH39" s="404">
        <v>3</v>
      </c>
      <c r="AI39" s="404">
        <v>7</v>
      </c>
      <c r="AJ39" s="404">
        <v>10</v>
      </c>
      <c r="AK39" s="404">
        <v>0</v>
      </c>
      <c r="AL39" s="404">
        <v>0</v>
      </c>
      <c r="AM39" s="404">
        <v>0</v>
      </c>
      <c r="AN39" s="404">
        <v>85</v>
      </c>
      <c r="AO39" s="404">
        <v>115</v>
      </c>
      <c r="AP39" s="404">
        <v>200</v>
      </c>
      <c r="AQ39" s="404">
        <v>0</v>
      </c>
      <c r="AR39" s="404">
        <v>0</v>
      </c>
      <c r="AS39" s="404">
        <v>0</v>
      </c>
      <c r="AT39" s="404">
        <v>0</v>
      </c>
      <c r="AU39" s="404">
        <v>0</v>
      </c>
      <c r="AV39" s="404">
        <v>0</v>
      </c>
      <c r="AW39" s="404">
        <v>29</v>
      </c>
      <c r="AX39" s="404">
        <v>115</v>
      </c>
      <c r="AY39" s="404">
        <v>144</v>
      </c>
      <c r="AZ39" s="404">
        <v>12</v>
      </c>
      <c r="BA39" s="404">
        <v>11</v>
      </c>
      <c r="BB39" s="404">
        <v>23</v>
      </c>
      <c r="BC39" s="401" t="s">
        <v>3</v>
      </c>
      <c r="BD39" s="401" t="s">
        <v>7</v>
      </c>
      <c r="BE39" s="404">
        <v>1</v>
      </c>
      <c r="BF39" s="400" t="b">
        <v>1</v>
      </c>
      <c r="BG39" s="404">
        <v>1</v>
      </c>
      <c r="BH39" s="400" t="b">
        <v>0</v>
      </c>
      <c r="BI39" s="400" t="b">
        <v>1</v>
      </c>
      <c r="BJ39" s="401" t="s">
        <v>5</v>
      </c>
      <c r="BK39" s="404">
        <v>50</v>
      </c>
      <c r="BL39" s="400" t="b">
        <v>1</v>
      </c>
      <c r="BM39" s="404">
        <v>1</v>
      </c>
      <c r="BN39" s="400" t="b">
        <v>0</v>
      </c>
      <c r="BP39" s="400" t="b">
        <v>1</v>
      </c>
      <c r="BQ39" s="400" t="b">
        <v>1</v>
      </c>
      <c r="BR39" s="400" t="b">
        <v>1</v>
      </c>
      <c r="BS39" s="400" t="b">
        <v>0</v>
      </c>
      <c r="BT39" s="400" t="b">
        <v>1</v>
      </c>
      <c r="BU39" s="404">
        <v>2</v>
      </c>
      <c r="BV39" s="401" t="s">
        <v>211</v>
      </c>
      <c r="BW39" s="404">
        <v>2</v>
      </c>
      <c r="BX39" s="401" t="s">
        <v>211</v>
      </c>
      <c r="BY39" s="401" t="s">
        <v>211</v>
      </c>
    </row>
    <row r="40" spans="1:77" ht="72.5" x14ac:dyDescent="0.35">
      <c r="A40" s="400">
        <v>341</v>
      </c>
      <c r="B40" s="401" t="s">
        <v>521</v>
      </c>
      <c r="C40" s="401" t="s">
        <v>382</v>
      </c>
      <c r="D40" s="401" t="s">
        <v>522</v>
      </c>
      <c r="E40" s="401" t="s">
        <v>521</v>
      </c>
      <c r="F40" s="401" t="s">
        <v>356</v>
      </c>
      <c r="G40" s="400">
        <v>20499969</v>
      </c>
      <c r="H40" s="400">
        <v>20499969</v>
      </c>
      <c r="I40" s="401" t="s">
        <v>3131</v>
      </c>
      <c r="J40" s="403">
        <v>41529</v>
      </c>
      <c r="K40" s="401" t="s">
        <v>365</v>
      </c>
      <c r="L40" s="401" t="s">
        <v>521</v>
      </c>
      <c r="M40" s="401" t="s">
        <v>367</v>
      </c>
      <c r="N40" s="401" t="s">
        <v>367</v>
      </c>
      <c r="O40" s="401" t="s">
        <v>521</v>
      </c>
      <c r="P40" s="380"/>
      <c r="Q40" s="380"/>
      <c r="R40" s="400">
        <v>0</v>
      </c>
      <c r="S40" s="400">
        <v>0</v>
      </c>
      <c r="T40" s="401" t="s">
        <v>3127</v>
      </c>
      <c r="U40" s="401" t="s">
        <v>211</v>
      </c>
      <c r="V40" s="404">
        <v>1</v>
      </c>
      <c r="W40" s="404">
        <v>3</v>
      </c>
      <c r="X40" s="404">
        <v>4</v>
      </c>
      <c r="Y40" s="404">
        <v>0</v>
      </c>
      <c r="Z40" s="404">
        <v>1</v>
      </c>
      <c r="AA40" s="404">
        <v>1</v>
      </c>
      <c r="AB40" s="404">
        <v>1</v>
      </c>
      <c r="AC40" s="404">
        <v>2</v>
      </c>
      <c r="AD40" s="404">
        <v>3</v>
      </c>
      <c r="AE40" s="404">
        <v>0</v>
      </c>
      <c r="AF40" s="404">
        <v>2</v>
      </c>
      <c r="AG40" s="404">
        <v>2</v>
      </c>
      <c r="AH40" s="404">
        <v>7</v>
      </c>
      <c r="AI40" s="404">
        <v>3</v>
      </c>
      <c r="AJ40" s="404">
        <v>10</v>
      </c>
      <c r="AK40" s="404">
        <v>0</v>
      </c>
      <c r="AL40" s="404">
        <v>2</v>
      </c>
      <c r="AM40" s="404">
        <v>2</v>
      </c>
      <c r="AN40" s="404">
        <v>25</v>
      </c>
      <c r="AO40" s="404">
        <v>20</v>
      </c>
      <c r="AP40" s="404">
        <v>45</v>
      </c>
      <c r="AQ40" s="404">
        <v>25</v>
      </c>
      <c r="AR40" s="404">
        <v>20</v>
      </c>
      <c r="AS40" s="404">
        <v>45</v>
      </c>
      <c r="AT40" s="404">
        <v>4</v>
      </c>
      <c r="AU40" s="404">
        <v>5</v>
      </c>
      <c r="AV40" s="404">
        <v>9</v>
      </c>
      <c r="AW40" s="404">
        <v>6</v>
      </c>
      <c r="AX40" s="404">
        <v>4</v>
      </c>
      <c r="AY40" s="404">
        <v>10</v>
      </c>
      <c r="AZ40" s="404">
        <v>0</v>
      </c>
      <c r="BA40" s="404">
        <v>0</v>
      </c>
      <c r="BB40" s="404">
        <v>0</v>
      </c>
      <c r="BC40" s="401" t="s">
        <v>0</v>
      </c>
      <c r="BD40" s="401" t="s">
        <v>212</v>
      </c>
      <c r="BE40" s="404">
        <v>1</v>
      </c>
      <c r="BF40" s="400" t="b">
        <v>0</v>
      </c>
      <c r="BG40">
        <v>0</v>
      </c>
      <c r="BH40" s="400" t="b">
        <v>0</v>
      </c>
      <c r="BI40" s="400" t="b">
        <v>1</v>
      </c>
      <c r="BJ40" s="401" t="s">
        <v>9</v>
      </c>
      <c r="BK40" s="404">
        <v>200</v>
      </c>
      <c r="BL40" s="400" t="b">
        <v>0</v>
      </c>
      <c r="BN40" s="400" t="b">
        <v>0</v>
      </c>
      <c r="BP40" s="400" t="b">
        <v>1</v>
      </c>
      <c r="BQ40" s="400" t="b">
        <v>0</v>
      </c>
      <c r="BR40" s="400" t="b">
        <v>0</v>
      </c>
      <c r="BS40" s="400" t="b">
        <v>1</v>
      </c>
      <c r="BT40" s="400" t="b">
        <v>0</v>
      </c>
      <c r="BU40" s="404">
        <v>1</v>
      </c>
      <c r="BV40" s="401" t="s">
        <v>211</v>
      </c>
      <c r="BW40" s="404">
        <v>10</v>
      </c>
      <c r="BX40" s="401" t="s">
        <v>211</v>
      </c>
      <c r="BY40" s="401" t="s">
        <v>523</v>
      </c>
    </row>
    <row r="41" spans="1:77" ht="29" x14ac:dyDescent="0.35">
      <c r="A41" s="400">
        <v>1789</v>
      </c>
      <c r="B41" s="401" t="s">
        <v>524</v>
      </c>
      <c r="C41" s="401" t="s">
        <v>525</v>
      </c>
      <c r="D41" s="401" t="s">
        <v>211</v>
      </c>
      <c r="E41" s="401" t="s">
        <v>526</v>
      </c>
      <c r="F41" s="401" t="s">
        <v>356</v>
      </c>
      <c r="G41" s="400">
        <v>20405027</v>
      </c>
      <c r="H41" s="400">
        <v>20405027</v>
      </c>
      <c r="I41" s="401" t="s">
        <v>357</v>
      </c>
      <c r="J41" s="403">
        <v>41807</v>
      </c>
      <c r="K41" s="401" t="s">
        <v>527</v>
      </c>
      <c r="L41" s="401" t="s">
        <v>528</v>
      </c>
      <c r="M41" s="401" t="s">
        <v>529</v>
      </c>
      <c r="N41" s="401" t="s">
        <v>529</v>
      </c>
      <c r="O41" s="401" t="s">
        <v>211</v>
      </c>
      <c r="P41" s="400">
        <v>-13.657961999999999</v>
      </c>
      <c r="Q41" s="400">
        <v>33.935195</v>
      </c>
      <c r="R41" s="400">
        <v>601143</v>
      </c>
      <c r="S41" s="400">
        <v>8489905</v>
      </c>
      <c r="T41" s="401" t="s">
        <v>3129</v>
      </c>
      <c r="U41" s="401" t="s">
        <v>211</v>
      </c>
      <c r="V41" s="404">
        <v>6</v>
      </c>
      <c r="W41" s="404">
        <v>4</v>
      </c>
      <c r="X41" s="404">
        <v>10</v>
      </c>
      <c r="Y41" s="404">
        <v>0</v>
      </c>
      <c r="Z41" s="404">
        <v>0</v>
      </c>
      <c r="AA41" s="404">
        <v>0</v>
      </c>
      <c r="AB41" s="404">
        <v>6</v>
      </c>
      <c r="AC41" s="404">
        <v>4</v>
      </c>
      <c r="AD41" s="404">
        <v>10</v>
      </c>
      <c r="AE41" s="404">
        <v>0</v>
      </c>
      <c r="AF41" s="404">
        <v>0</v>
      </c>
      <c r="AG41" s="404">
        <v>0</v>
      </c>
      <c r="AH41" s="404">
        <v>4</v>
      </c>
      <c r="AI41" s="404">
        <v>6</v>
      </c>
      <c r="AJ41" s="404">
        <v>10</v>
      </c>
      <c r="AK41" s="404">
        <v>0</v>
      </c>
      <c r="AL41" s="404">
        <v>0</v>
      </c>
      <c r="AM41" s="404">
        <v>0</v>
      </c>
      <c r="AN41" s="404">
        <v>32</v>
      </c>
      <c r="AO41" s="404">
        <v>46</v>
      </c>
      <c r="AP41" s="404">
        <v>78</v>
      </c>
      <c r="AQ41" s="404">
        <v>0</v>
      </c>
      <c r="AR41" s="404">
        <v>0</v>
      </c>
      <c r="AS41" s="404">
        <v>0</v>
      </c>
      <c r="AT41" s="404">
        <v>3</v>
      </c>
      <c r="AU41" s="404">
        <v>7</v>
      </c>
      <c r="AV41" s="404">
        <v>10</v>
      </c>
      <c r="AW41" s="404">
        <v>0</v>
      </c>
      <c r="AX41" s="404">
        <v>0</v>
      </c>
      <c r="AY41" s="404">
        <v>0</v>
      </c>
      <c r="AZ41" s="404">
        <v>1</v>
      </c>
      <c r="BA41" s="404">
        <v>1</v>
      </c>
      <c r="BB41" s="404">
        <v>2</v>
      </c>
      <c r="BC41" s="401" t="s">
        <v>3</v>
      </c>
      <c r="BD41" s="401" t="s">
        <v>1</v>
      </c>
      <c r="BE41" s="404">
        <v>1</v>
      </c>
      <c r="BF41" s="400" t="b">
        <v>1</v>
      </c>
      <c r="BG41" s="404">
        <v>1</v>
      </c>
      <c r="BH41" s="400" t="b">
        <v>0</v>
      </c>
      <c r="BI41" s="400" t="b">
        <v>1</v>
      </c>
      <c r="BJ41" s="401" t="s">
        <v>6</v>
      </c>
      <c r="BL41" s="400" t="b">
        <v>1</v>
      </c>
      <c r="BN41" s="400" t="b">
        <v>0</v>
      </c>
      <c r="BP41" s="400" t="b">
        <v>1</v>
      </c>
      <c r="BQ41" s="400" t="b">
        <v>1</v>
      </c>
      <c r="BR41" s="400" t="b">
        <v>1</v>
      </c>
      <c r="BS41" s="400" t="b">
        <v>1</v>
      </c>
      <c r="BT41" s="400" t="b">
        <v>1</v>
      </c>
      <c r="BV41" s="401" t="s">
        <v>211</v>
      </c>
      <c r="BX41" s="401" t="s">
        <v>211</v>
      </c>
      <c r="BY41" s="401" t="s">
        <v>211</v>
      </c>
    </row>
    <row r="42" spans="1:77" ht="29" x14ac:dyDescent="0.35">
      <c r="A42" s="400">
        <v>1705</v>
      </c>
      <c r="B42" s="401" t="s">
        <v>530</v>
      </c>
      <c r="C42" s="401" t="s">
        <v>211</v>
      </c>
      <c r="D42" s="401" t="s">
        <v>531</v>
      </c>
      <c r="E42" s="401" t="s">
        <v>532</v>
      </c>
      <c r="F42" s="401" t="s">
        <v>356</v>
      </c>
      <c r="G42" s="400">
        <v>20402009</v>
      </c>
      <c r="H42" s="400">
        <v>20402009</v>
      </c>
      <c r="I42" s="401" t="s">
        <v>515</v>
      </c>
      <c r="J42" s="402">
        <v>41548</v>
      </c>
      <c r="K42" s="401" t="s">
        <v>516</v>
      </c>
      <c r="L42" s="401" t="s">
        <v>533</v>
      </c>
      <c r="M42" s="401" t="s">
        <v>402</v>
      </c>
      <c r="N42" s="401" t="s">
        <v>402</v>
      </c>
      <c r="O42" s="401" t="s">
        <v>534</v>
      </c>
      <c r="P42" s="400">
        <v>-13.523655</v>
      </c>
      <c r="Q42" s="400">
        <v>33.568936000000001</v>
      </c>
      <c r="R42" s="400">
        <v>561565</v>
      </c>
      <c r="S42" s="400">
        <v>8504882</v>
      </c>
      <c r="T42" s="401" t="s">
        <v>3129</v>
      </c>
      <c r="U42" s="401" t="s">
        <v>535</v>
      </c>
      <c r="V42" s="400">
        <v>2</v>
      </c>
      <c r="W42" s="400">
        <v>6</v>
      </c>
      <c r="X42" s="400">
        <v>8</v>
      </c>
      <c r="Y42" s="400">
        <v>0</v>
      </c>
      <c r="Z42" s="400">
        <v>0</v>
      </c>
      <c r="AA42" s="400">
        <v>0</v>
      </c>
      <c r="AB42" s="400">
        <v>8</v>
      </c>
      <c r="AC42" s="400">
        <v>0</v>
      </c>
      <c r="AD42" s="400">
        <v>8</v>
      </c>
      <c r="AE42" s="400">
        <v>0</v>
      </c>
      <c r="AF42" s="400">
        <v>2</v>
      </c>
      <c r="AG42" s="400">
        <v>2</v>
      </c>
      <c r="AH42" s="400">
        <v>0</v>
      </c>
      <c r="AI42" s="400">
        <v>0</v>
      </c>
      <c r="AJ42" s="400">
        <v>0</v>
      </c>
      <c r="AK42" s="400">
        <v>0</v>
      </c>
      <c r="AL42" s="400">
        <v>0</v>
      </c>
      <c r="AM42" s="400">
        <v>0</v>
      </c>
      <c r="AN42" s="400">
        <v>25</v>
      </c>
      <c r="AO42" s="400">
        <v>26</v>
      </c>
      <c r="AP42" s="400">
        <v>51</v>
      </c>
      <c r="AQ42" s="404">
        <v>24</v>
      </c>
      <c r="AR42" s="404">
        <v>26</v>
      </c>
      <c r="AS42" s="404">
        <v>50</v>
      </c>
      <c r="AT42" s="404">
        <v>0</v>
      </c>
      <c r="AU42" s="404">
        <v>0</v>
      </c>
      <c r="AV42" s="404">
        <v>0</v>
      </c>
      <c r="AW42" s="400">
        <v>1</v>
      </c>
      <c r="AX42" s="400">
        <v>1</v>
      </c>
      <c r="AY42" s="400">
        <v>2</v>
      </c>
      <c r="AZ42" s="400">
        <v>1</v>
      </c>
      <c r="BA42" s="400">
        <v>0</v>
      </c>
      <c r="BB42" s="400">
        <v>1</v>
      </c>
      <c r="BC42" s="401" t="s">
        <v>3</v>
      </c>
      <c r="BD42" s="401" t="s">
        <v>7</v>
      </c>
      <c r="BE42" s="404">
        <v>1</v>
      </c>
      <c r="BF42" s="400" t="b">
        <v>1</v>
      </c>
      <c r="BG42" s="400">
        <v>1</v>
      </c>
      <c r="BH42" s="400" t="b">
        <v>1</v>
      </c>
      <c r="BI42" s="400" t="b">
        <v>1</v>
      </c>
      <c r="BJ42" s="401" t="s">
        <v>9</v>
      </c>
      <c r="BK42" s="400">
        <v>20</v>
      </c>
      <c r="BL42" s="400" t="b">
        <v>0</v>
      </c>
      <c r="BM42" s="380"/>
      <c r="BN42" s="400" t="b">
        <v>0</v>
      </c>
      <c r="BP42" s="400" t="b">
        <v>1</v>
      </c>
      <c r="BQ42" s="400" t="b">
        <v>1</v>
      </c>
      <c r="BR42" s="400" t="b">
        <v>1</v>
      </c>
      <c r="BS42" s="400" t="b">
        <v>0</v>
      </c>
      <c r="BT42" s="400" t="b">
        <v>1</v>
      </c>
      <c r="BU42" s="400">
        <v>2</v>
      </c>
      <c r="BV42" s="401" t="s">
        <v>211</v>
      </c>
      <c r="BW42" s="404">
        <v>5</v>
      </c>
      <c r="BX42" s="401" t="s">
        <v>536</v>
      </c>
      <c r="BY42" s="401" t="s">
        <v>211</v>
      </c>
    </row>
    <row r="43" spans="1:77" ht="29" x14ac:dyDescent="0.35">
      <c r="A43" s="400">
        <v>295</v>
      </c>
      <c r="B43" s="401" t="s">
        <v>537</v>
      </c>
      <c r="C43" s="401" t="s">
        <v>211</v>
      </c>
      <c r="D43" s="401" t="s">
        <v>211</v>
      </c>
      <c r="E43" s="401" t="s">
        <v>538</v>
      </c>
      <c r="F43" s="401" t="s">
        <v>356</v>
      </c>
      <c r="G43" s="400">
        <v>20499923</v>
      </c>
      <c r="H43" s="400">
        <v>20499923</v>
      </c>
      <c r="I43" s="401" t="s">
        <v>404</v>
      </c>
      <c r="J43" s="403">
        <v>41800</v>
      </c>
      <c r="K43" s="401" t="s">
        <v>405</v>
      </c>
      <c r="L43" s="401" t="s">
        <v>537</v>
      </c>
      <c r="M43" s="401" t="s">
        <v>402</v>
      </c>
      <c r="N43" s="401" t="s">
        <v>402</v>
      </c>
      <c r="O43" s="401" t="s">
        <v>539</v>
      </c>
      <c r="P43" s="380"/>
      <c r="Q43" s="380"/>
      <c r="R43" s="400">
        <v>0</v>
      </c>
      <c r="S43" s="400">
        <v>0</v>
      </c>
      <c r="T43" s="401" t="s">
        <v>3127</v>
      </c>
      <c r="U43" s="401" t="s">
        <v>540</v>
      </c>
      <c r="V43" s="404">
        <v>2</v>
      </c>
      <c r="W43" s="404">
        <v>2</v>
      </c>
      <c r="X43" s="404">
        <v>4</v>
      </c>
      <c r="Y43" s="404">
        <v>0</v>
      </c>
      <c r="Z43" s="404">
        <v>0</v>
      </c>
      <c r="AA43" s="404">
        <v>0</v>
      </c>
      <c r="AB43" s="404">
        <v>2</v>
      </c>
      <c r="AC43" s="404">
        <v>2</v>
      </c>
      <c r="AD43" s="404">
        <v>4</v>
      </c>
      <c r="AE43" s="404">
        <v>0</v>
      </c>
      <c r="AF43" s="404">
        <v>0</v>
      </c>
      <c r="AG43" s="404">
        <v>0</v>
      </c>
      <c r="AH43" s="404">
        <v>5</v>
      </c>
      <c r="AI43" s="404">
        <v>5</v>
      </c>
      <c r="AJ43" s="404">
        <v>10</v>
      </c>
      <c r="AK43" s="404">
        <v>0</v>
      </c>
      <c r="AL43" s="404">
        <v>0</v>
      </c>
      <c r="AM43" s="404">
        <v>0</v>
      </c>
      <c r="AN43" s="404">
        <v>20</v>
      </c>
      <c r="AO43" s="404">
        <v>23</v>
      </c>
      <c r="AP43" s="404">
        <v>43</v>
      </c>
      <c r="AQ43" s="404">
        <v>10</v>
      </c>
      <c r="AR43" s="404">
        <v>8</v>
      </c>
      <c r="AS43" s="404">
        <v>18</v>
      </c>
      <c r="AT43" s="404">
        <v>4</v>
      </c>
      <c r="AU43" s="404">
        <v>3</v>
      </c>
      <c r="AV43" s="404">
        <v>7</v>
      </c>
      <c r="AW43" s="404">
        <v>3</v>
      </c>
      <c r="AX43" s="404">
        <v>2</v>
      </c>
      <c r="AY43" s="404">
        <v>5</v>
      </c>
      <c r="AZ43" s="404">
        <v>0</v>
      </c>
      <c r="BA43" s="404">
        <v>0</v>
      </c>
      <c r="BB43" s="404">
        <v>0</v>
      </c>
      <c r="BC43" s="401" t="s">
        <v>0</v>
      </c>
      <c r="BD43" s="401" t="s">
        <v>7</v>
      </c>
      <c r="BE43" s="404">
        <v>1</v>
      </c>
      <c r="BF43" s="400" t="b">
        <v>1</v>
      </c>
      <c r="BG43" s="404">
        <v>2</v>
      </c>
      <c r="BH43" s="400" t="b">
        <v>1</v>
      </c>
      <c r="BI43" s="400" t="b">
        <v>1</v>
      </c>
      <c r="BJ43" s="401" t="s">
        <v>2</v>
      </c>
      <c r="BK43" s="404">
        <v>20</v>
      </c>
      <c r="BL43" s="400" t="b">
        <v>0</v>
      </c>
      <c r="BN43" s="400" t="b">
        <v>0</v>
      </c>
      <c r="BP43" s="400" t="b">
        <v>1</v>
      </c>
      <c r="BQ43" s="400" t="b">
        <v>0</v>
      </c>
      <c r="BR43" s="400" t="b">
        <v>0</v>
      </c>
      <c r="BS43" s="400" t="b">
        <v>1</v>
      </c>
      <c r="BT43" s="400" t="b">
        <v>0</v>
      </c>
      <c r="BU43" s="404">
        <v>5</v>
      </c>
      <c r="BV43" s="401" t="s">
        <v>211</v>
      </c>
      <c r="BW43" s="404">
        <v>8</v>
      </c>
      <c r="BX43" s="401" t="s">
        <v>211</v>
      </c>
      <c r="BY43" s="401" t="s">
        <v>211</v>
      </c>
    </row>
    <row r="44" spans="1:77" ht="29" x14ac:dyDescent="0.35">
      <c r="A44" s="400">
        <v>1730</v>
      </c>
      <c r="B44" s="401" t="s">
        <v>541</v>
      </c>
      <c r="C44" s="401" t="s">
        <v>542</v>
      </c>
      <c r="D44" s="401" t="s">
        <v>211</v>
      </c>
      <c r="E44" s="401" t="s">
        <v>543</v>
      </c>
      <c r="F44" s="401" t="s">
        <v>356</v>
      </c>
      <c r="G44" s="400">
        <v>20403020</v>
      </c>
      <c r="H44" s="400">
        <v>20403020</v>
      </c>
      <c r="I44" s="401" t="s">
        <v>544</v>
      </c>
      <c r="J44" s="402">
        <v>41312</v>
      </c>
      <c r="K44" s="401" t="s">
        <v>454</v>
      </c>
      <c r="L44" s="401" t="s">
        <v>543</v>
      </c>
      <c r="M44" s="401" t="s">
        <v>461</v>
      </c>
      <c r="N44" s="401" t="s">
        <v>461</v>
      </c>
      <c r="O44" s="401" t="s">
        <v>545</v>
      </c>
      <c r="P44" s="400">
        <v>-13.694512</v>
      </c>
      <c r="Q44" s="400">
        <v>33.622309999999999</v>
      </c>
      <c r="R44" s="400">
        <v>567292</v>
      </c>
      <c r="S44" s="400">
        <v>8485972</v>
      </c>
      <c r="T44" s="401" t="s">
        <v>3129</v>
      </c>
      <c r="U44" s="401" t="s">
        <v>546</v>
      </c>
      <c r="V44" s="400">
        <v>2</v>
      </c>
      <c r="W44" s="400">
        <v>8</v>
      </c>
      <c r="X44" s="400">
        <v>10</v>
      </c>
      <c r="Y44" s="400">
        <v>0</v>
      </c>
      <c r="Z44" s="400">
        <v>0</v>
      </c>
      <c r="AA44" s="400">
        <v>0</v>
      </c>
      <c r="AB44" s="400">
        <v>2</v>
      </c>
      <c r="AC44" s="400">
        <v>8</v>
      </c>
      <c r="AD44" s="400">
        <v>10</v>
      </c>
      <c r="AE44" s="400">
        <v>0</v>
      </c>
      <c r="AF44" s="400">
        <v>0</v>
      </c>
      <c r="AG44" s="400">
        <v>0</v>
      </c>
      <c r="AH44" s="400">
        <v>5</v>
      </c>
      <c r="AI44" s="400">
        <v>5</v>
      </c>
      <c r="AJ44" s="400">
        <v>10</v>
      </c>
      <c r="AK44" s="400">
        <v>0</v>
      </c>
      <c r="AL44" s="400">
        <v>0</v>
      </c>
      <c r="AM44" s="400">
        <v>0</v>
      </c>
      <c r="AN44" s="400">
        <v>96</v>
      </c>
      <c r="AO44" s="400">
        <v>84</v>
      </c>
      <c r="AP44" s="400">
        <v>180</v>
      </c>
      <c r="AQ44" s="400">
        <v>38</v>
      </c>
      <c r="AR44" s="400">
        <v>51</v>
      </c>
      <c r="AS44" s="400">
        <v>89</v>
      </c>
      <c r="AT44" s="400">
        <v>8</v>
      </c>
      <c r="AU44" s="400">
        <v>12</v>
      </c>
      <c r="AV44" s="400">
        <v>20</v>
      </c>
      <c r="AW44" s="400">
        <v>5</v>
      </c>
      <c r="AX44" s="400">
        <v>3</v>
      </c>
      <c r="AY44" s="400">
        <v>8</v>
      </c>
      <c r="AZ44" s="400">
        <v>3</v>
      </c>
      <c r="BA44" s="400">
        <v>0</v>
      </c>
      <c r="BB44" s="400">
        <v>3</v>
      </c>
      <c r="BC44" s="401" t="s">
        <v>3</v>
      </c>
      <c r="BD44" s="401" t="s">
        <v>7</v>
      </c>
      <c r="BE44" s="400">
        <v>2</v>
      </c>
      <c r="BF44" s="400" t="b">
        <v>1</v>
      </c>
      <c r="BH44" s="400" t="b">
        <v>1</v>
      </c>
      <c r="BI44" s="400" t="b">
        <v>1</v>
      </c>
      <c r="BJ44" s="401" t="s">
        <v>2</v>
      </c>
      <c r="BK44" s="400">
        <v>10</v>
      </c>
      <c r="BL44" s="400" t="b">
        <v>1</v>
      </c>
      <c r="BM44" s="404">
        <v>1</v>
      </c>
      <c r="BN44" s="400" t="b">
        <v>1</v>
      </c>
      <c r="BO44" s="404">
        <v>0.5</v>
      </c>
      <c r="BP44" s="400" t="b">
        <v>1</v>
      </c>
      <c r="BQ44" s="400" t="b">
        <v>1</v>
      </c>
      <c r="BR44" s="400" t="b">
        <v>1</v>
      </c>
      <c r="BS44" s="400" t="b">
        <v>1</v>
      </c>
      <c r="BT44" s="400" t="b">
        <v>1</v>
      </c>
      <c r="BU44" s="380"/>
      <c r="BV44" s="401" t="s">
        <v>211</v>
      </c>
      <c r="BX44" s="401" t="s">
        <v>547</v>
      </c>
      <c r="BY44" s="401" t="s">
        <v>211</v>
      </c>
    </row>
    <row r="45" spans="1:77" ht="87" x14ac:dyDescent="0.35">
      <c r="A45" s="400">
        <v>279</v>
      </c>
      <c r="B45" s="401" t="s">
        <v>548</v>
      </c>
      <c r="C45" s="401" t="s">
        <v>211</v>
      </c>
      <c r="D45" s="401" t="s">
        <v>549</v>
      </c>
      <c r="E45" s="401" t="s">
        <v>548</v>
      </c>
      <c r="F45" s="401" t="s">
        <v>356</v>
      </c>
      <c r="G45" s="400">
        <v>20499907</v>
      </c>
      <c r="H45" s="400">
        <v>20499907</v>
      </c>
      <c r="I45" s="401" t="s">
        <v>404</v>
      </c>
      <c r="J45" s="403">
        <v>41800</v>
      </c>
      <c r="K45" s="401" t="s">
        <v>405</v>
      </c>
      <c r="L45" s="401" t="s">
        <v>548</v>
      </c>
      <c r="M45" s="401" t="s">
        <v>402</v>
      </c>
      <c r="N45" s="401" t="s">
        <v>402</v>
      </c>
      <c r="O45" s="401" t="s">
        <v>550</v>
      </c>
      <c r="P45" s="380"/>
      <c r="Q45" s="380"/>
      <c r="R45" s="400">
        <v>0</v>
      </c>
      <c r="S45" s="400">
        <v>0</v>
      </c>
      <c r="T45" s="401" t="s">
        <v>3137</v>
      </c>
      <c r="U45" s="401" t="s">
        <v>211</v>
      </c>
      <c r="V45" s="404">
        <v>2</v>
      </c>
      <c r="W45" s="404">
        <v>4</v>
      </c>
      <c r="X45" s="404">
        <v>6</v>
      </c>
      <c r="Y45" s="404">
        <v>2</v>
      </c>
      <c r="Z45" s="404">
        <v>0</v>
      </c>
      <c r="AA45" s="404">
        <v>2</v>
      </c>
      <c r="AB45" s="404">
        <v>0</v>
      </c>
      <c r="AC45" s="404">
        <v>4</v>
      </c>
      <c r="AD45" s="404">
        <v>4</v>
      </c>
      <c r="AE45" s="404">
        <v>2</v>
      </c>
      <c r="AF45" s="404">
        <v>2</v>
      </c>
      <c r="AG45" s="404">
        <v>4</v>
      </c>
      <c r="AH45" s="404">
        <v>5</v>
      </c>
      <c r="AI45" s="404">
        <v>5</v>
      </c>
      <c r="AJ45" s="404">
        <v>10</v>
      </c>
      <c r="AK45" s="404">
        <v>0</v>
      </c>
      <c r="AL45" s="404">
        <v>0</v>
      </c>
      <c r="AM45" s="404">
        <v>0</v>
      </c>
      <c r="AN45" s="404">
        <v>51</v>
      </c>
      <c r="AO45" s="404">
        <v>58</v>
      </c>
      <c r="AP45" s="404">
        <v>109</v>
      </c>
      <c r="AQ45" s="404">
        <v>43</v>
      </c>
      <c r="AR45" s="404">
        <v>47</v>
      </c>
      <c r="AS45" s="404">
        <v>90</v>
      </c>
      <c r="AT45" s="404">
        <v>12</v>
      </c>
      <c r="AU45" s="404">
        <v>18</v>
      </c>
      <c r="AV45" s="404">
        <v>30</v>
      </c>
      <c r="AW45" s="404">
        <v>1</v>
      </c>
      <c r="AX45" s="404">
        <v>0</v>
      </c>
      <c r="AY45" s="404">
        <v>1</v>
      </c>
      <c r="AZ45" s="404">
        <v>2</v>
      </c>
      <c r="BA45" s="404">
        <v>1</v>
      </c>
      <c r="BB45" s="404">
        <v>3</v>
      </c>
      <c r="BC45" s="401" t="s">
        <v>3</v>
      </c>
      <c r="BD45" s="401" t="s">
        <v>212</v>
      </c>
      <c r="BE45" s="404">
        <v>1</v>
      </c>
      <c r="BF45" s="400" t="b">
        <v>1</v>
      </c>
      <c r="BG45" s="404">
        <v>2</v>
      </c>
      <c r="BH45" s="400" t="b">
        <v>0</v>
      </c>
      <c r="BI45" s="400" t="b">
        <v>1</v>
      </c>
      <c r="BJ45" s="401" t="s">
        <v>6</v>
      </c>
      <c r="BK45" s="404">
        <v>15</v>
      </c>
      <c r="BL45" s="400" t="b">
        <v>0</v>
      </c>
      <c r="BN45" s="400" t="b">
        <v>0</v>
      </c>
      <c r="BP45" s="400" t="b">
        <v>1</v>
      </c>
      <c r="BQ45" s="400" t="b">
        <v>1</v>
      </c>
      <c r="BR45" s="400" t="b">
        <v>1</v>
      </c>
      <c r="BS45" s="400" t="b">
        <v>1</v>
      </c>
      <c r="BT45" s="400" t="b">
        <v>1</v>
      </c>
      <c r="BU45" s="404">
        <v>0.4</v>
      </c>
      <c r="BV45" s="401" t="s">
        <v>211</v>
      </c>
      <c r="BW45" s="404">
        <v>7</v>
      </c>
      <c r="BX45" s="401" t="s">
        <v>211</v>
      </c>
      <c r="BY45" s="401" t="s">
        <v>551</v>
      </c>
    </row>
    <row r="46" spans="1:77" x14ac:dyDescent="0.35">
      <c r="A46" s="400">
        <v>327</v>
      </c>
      <c r="B46" s="401" t="s">
        <v>552</v>
      </c>
      <c r="C46" s="401" t="s">
        <v>211</v>
      </c>
      <c r="D46" s="401" t="s">
        <v>211</v>
      </c>
      <c r="E46" s="401" t="s">
        <v>553</v>
      </c>
      <c r="F46" s="401" t="s">
        <v>356</v>
      </c>
      <c r="G46" s="400">
        <v>20499955</v>
      </c>
      <c r="H46" s="400">
        <v>20499955</v>
      </c>
      <c r="I46" s="401" t="s">
        <v>384</v>
      </c>
      <c r="J46" s="380"/>
      <c r="K46" s="401" t="s">
        <v>365</v>
      </c>
      <c r="L46" s="401" t="s">
        <v>554</v>
      </c>
      <c r="M46" s="401" t="s">
        <v>386</v>
      </c>
      <c r="N46" s="401" t="s">
        <v>386</v>
      </c>
      <c r="O46" s="401" t="s">
        <v>386</v>
      </c>
      <c r="P46" s="380"/>
      <c r="Q46" s="380"/>
      <c r="R46" s="400">
        <v>0</v>
      </c>
      <c r="S46" s="400">
        <v>0</v>
      </c>
      <c r="T46" s="401" t="s">
        <v>211</v>
      </c>
      <c r="U46" s="401"/>
      <c r="V46" s="400">
        <v>2</v>
      </c>
      <c r="W46" s="400">
        <v>2</v>
      </c>
      <c r="X46" s="400">
        <v>4</v>
      </c>
      <c r="Y46" s="400">
        <v>0</v>
      </c>
      <c r="Z46" s="400">
        <v>0</v>
      </c>
      <c r="AA46" s="400">
        <v>0</v>
      </c>
      <c r="AB46" s="400">
        <v>0</v>
      </c>
      <c r="AC46" s="400">
        <v>0</v>
      </c>
      <c r="AD46" s="400">
        <v>0</v>
      </c>
      <c r="AE46" s="400">
        <v>0</v>
      </c>
      <c r="AF46" s="400">
        <v>0</v>
      </c>
      <c r="AG46" s="400">
        <v>0</v>
      </c>
      <c r="AH46" s="400">
        <v>3</v>
      </c>
      <c r="AI46" s="400">
        <v>4</v>
      </c>
      <c r="AJ46" s="400">
        <v>7</v>
      </c>
      <c r="AK46" s="400">
        <v>0</v>
      </c>
      <c r="AL46" s="400">
        <v>0</v>
      </c>
      <c r="AM46" s="400">
        <v>0</v>
      </c>
      <c r="AN46" s="400">
        <v>22</v>
      </c>
      <c r="AO46" s="400">
        <v>42</v>
      </c>
      <c r="AP46" s="400">
        <v>64</v>
      </c>
      <c r="AQ46" s="400">
        <v>20</v>
      </c>
      <c r="AR46" s="400">
        <v>36</v>
      </c>
      <c r="AS46" s="400">
        <v>56</v>
      </c>
      <c r="AT46" s="400">
        <v>6</v>
      </c>
      <c r="AU46" s="400">
        <v>7</v>
      </c>
      <c r="AV46" s="400">
        <v>13</v>
      </c>
      <c r="AW46" s="400">
        <v>2</v>
      </c>
      <c r="AX46" s="400">
        <v>3</v>
      </c>
      <c r="AY46" s="400">
        <v>5</v>
      </c>
      <c r="AZ46" s="400">
        <v>0</v>
      </c>
      <c r="BA46" s="400">
        <v>0</v>
      </c>
      <c r="BB46" s="400">
        <v>0</v>
      </c>
      <c r="BC46" s="401" t="s">
        <v>8</v>
      </c>
      <c r="BD46" s="401"/>
      <c r="BE46" s="400"/>
      <c r="BF46" s="400" t="b">
        <v>0</v>
      </c>
      <c r="BG46">
        <v>0</v>
      </c>
      <c r="BH46" s="400" t="b">
        <v>0</v>
      </c>
      <c r="BI46" s="400" t="b">
        <v>1</v>
      </c>
      <c r="BJ46" s="401" t="s">
        <v>2</v>
      </c>
      <c r="BK46" s="400">
        <v>100</v>
      </c>
      <c r="BL46" s="400" t="b">
        <v>1</v>
      </c>
      <c r="BM46" s="404">
        <v>1</v>
      </c>
      <c r="BN46" s="400" t="b">
        <v>0</v>
      </c>
      <c r="BP46" s="400" t="b">
        <v>0</v>
      </c>
      <c r="BQ46" s="400" t="b">
        <v>0</v>
      </c>
      <c r="BR46" s="400" t="b">
        <v>0</v>
      </c>
      <c r="BS46" s="400" t="b">
        <v>0</v>
      </c>
      <c r="BT46" s="400" t="b">
        <v>1</v>
      </c>
      <c r="BU46" s="400">
        <v>2</v>
      </c>
      <c r="BV46" s="401" t="s">
        <v>211</v>
      </c>
      <c r="BW46" s="400">
        <v>2</v>
      </c>
      <c r="BX46" s="401" t="s">
        <v>386</v>
      </c>
      <c r="BY46" s="401" t="s">
        <v>211</v>
      </c>
    </row>
    <row r="47" spans="1:77" ht="29" x14ac:dyDescent="0.35">
      <c r="A47" s="400">
        <v>299</v>
      </c>
      <c r="B47" s="401" t="s">
        <v>556</v>
      </c>
      <c r="C47" s="401" t="s">
        <v>382</v>
      </c>
      <c r="D47" s="401" t="s">
        <v>557</v>
      </c>
      <c r="E47" s="401" t="s">
        <v>558</v>
      </c>
      <c r="F47" s="401" t="s">
        <v>356</v>
      </c>
      <c r="G47" s="400">
        <v>20499927</v>
      </c>
      <c r="H47" s="400">
        <v>20499927</v>
      </c>
      <c r="I47" s="401" t="s">
        <v>3138</v>
      </c>
      <c r="J47" s="403">
        <v>41801</v>
      </c>
      <c r="K47" s="401" t="s">
        <v>405</v>
      </c>
      <c r="L47" s="401" t="s">
        <v>559</v>
      </c>
      <c r="M47" s="401" t="s">
        <v>402</v>
      </c>
      <c r="N47" s="401" t="s">
        <v>402</v>
      </c>
      <c r="O47" s="401" t="s">
        <v>410</v>
      </c>
      <c r="P47" s="380"/>
      <c r="Q47" s="380"/>
      <c r="R47" s="400">
        <v>0</v>
      </c>
      <c r="S47" s="400">
        <v>0</v>
      </c>
      <c r="T47" s="401" t="s">
        <v>3129</v>
      </c>
      <c r="U47" s="401" t="s">
        <v>556</v>
      </c>
      <c r="V47" s="404">
        <v>2</v>
      </c>
      <c r="W47" s="404">
        <v>2</v>
      </c>
      <c r="X47" s="404">
        <v>4</v>
      </c>
      <c r="Y47" s="404">
        <v>1</v>
      </c>
      <c r="Z47" s="404">
        <v>3</v>
      </c>
      <c r="AA47" s="404">
        <v>4</v>
      </c>
      <c r="AB47" s="404">
        <v>1</v>
      </c>
      <c r="AC47" s="404">
        <v>1</v>
      </c>
      <c r="AD47" s="404">
        <v>2</v>
      </c>
      <c r="AE47" s="404">
        <v>0</v>
      </c>
      <c r="AF47" s="404">
        <v>1</v>
      </c>
      <c r="AG47" s="404">
        <v>1</v>
      </c>
      <c r="AH47" s="404">
        <v>5</v>
      </c>
      <c r="AI47" s="404">
        <v>5</v>
      </c>
      <c r="AJ47" s="404">
        <v>10</v>
      </c>
      <c r="AK47" s="404">
        <v>0</v>
      </c>
      <c r="AL47" s="404">
        <v>0</v>
      </c>
      <c r="AM47" s="404">
        <v>0</v>
      </c>
      <c r="AN47" s="404">
        <v>52</v>
      </c>
      <c r="AO47" s="404">
        <v>84</v>
      </c>
      <c r="AP47" s="404">
        <v>136</v>
      </c>
      <c r="AQ47" s="404">
        <v>31</v>
      </c>
      <c r="AR47" s="404">
        <v>41</v>
      </c>
      <c r="AS47" s="404">
        <v>72</v>
      </c>
      <c r="AT47" s="404">
        <v>10</v>
      </c>
      <c r="AU47" s="404">
        <v>15</v>
      </c>
      <c r="AV47" s="404">
        <v>25</v>
      </c>
      <c r="AW47" s="404">
        <v>2</v>
      </c>
      <c r="AX47" s="404">
        <v>1</v>
      </c>
      <c r="AY47" s="404">
        <v>3</v>
      </c>
      <c r="AZ47" s="404">
        <v>0</v>
      </c>
      <c r="BA47" s="404">
        <v>0</v>
      </c>
      <c r="BB47" s="404">
        <v>0</v>
      </c>
      <c r="BC47" s="401" t="s">
        <v>3</v>
      </c>
      <c r="BD47" s="401" t="s">
        <v>212</v>
      </c>
      <c r="BE47" s="404">
        <v>1</v>
      </c>
      <c r="BF47" s="400" t="b">
        <v>1</v>
      </c>
      <c r="BG47" s="404">
        <v>2</v>
      </c>
      <c r="BH47" s="400" t="b">
        <v>1</v>
      </c>
      <c r="BI47" s="400" t="b">
        <v>1</v>
      </c>
      <c r="BJ47" s="401" t="s">
        <v>6</v>
      </c>
      <c r="BK47" s="404">
        <v>400</v>
      </c>
      <c r="BL47" s="400" t="b">
        <v>1</v>
      </c>
      <c r="BM47" s="404">
        <v>0.5</v>
      </c>
      <c r="BN47" s="400" t="b">
        <v>0</v>
      </c>
      <c r="BP47" s="400" t="b">
        <v>1</v>
      </c>
      <c r="BQ47" s="400" t="b">
        <v>1</v>
      </c>
      <c r="BR47" s="400" t="b">
        <v>1</v>
      </c>
      <c r="BS47" s="400" t="b">
        <v>1</v>
      </c>
      <c r="BT47" s="400" t="b">
        <v>1</v>
      </c>
      <c r="BU47" s="404">
        <v>0.15</v>
      </c>
      <c r="BV47" s="401" t="s">
        <v>211</v>
      </c>
      <c r="BW47" s="404">
        <v>3</v>
      </c>
      <c r="BX47" s="401" t="s">
        <v>211</v>
      </c>
      <c r="BY47" s="401" t="s">
        <v>211</v>
      </c>
    </row>
    <row r="48" spans="1:77" ht="29" x14ac:dyDescent="0.35">
      <c r="A48" s="400">
        <v>393</v>
      </c>
      <c r="B48" s="401" t="s">
        <v>560</v>
      </c>
      <c r="C48" s="401" t="s">
        <v>561</v>
      </c>
      <c r="D48" s="401" t="s">
        <v>211</v>
      </c>
      <c r="E48" s="401" t="s">
        <v>414</v>
      </c>
      <c r="F48" s="401" t="s">
        <v>356</v>
      </c>
      <c r="G48" s="400">
        <v>20500021</v>
      </c>
      <c r="H48" s="400">
        <v>20500021</v>
      </c>
      <c r="I48" s="401" t="s">
        <v>390</v>
      </c>
      <c r="J48" s="403">
        <v>41807</v>
      </c>
      <c r="K48" s="401" t="s">
        <v>358</v>
      </c>
      <c r="L48" s="401" t="s">
        <v>562</v>
      </c>
      <c r="M48" s="401" t="s">
        <v>359</v>
      </c>
      <c r="N48" s="401" t="s">
        <v>359</v>
      </c>
      <c r="O48" s="401" t="s">
        <v>391</v>
      </c>
      <c r="P48" s="380"/>
      <c r="Q48" s="380"/>
      <c r="R48" s="400">
        <v>0</v>
      </c>
      <c r="S48" s="400">
        <v>0</v>
      </c>
      <c r="T48" s="401" t="s">
        <v>211</v>
      </c>
      <c r="U48" s="401" t="s">
        <v>211</v>
      </c>
      <c r="V48" s="404">
        <v>4</v>
      </c>
      <c r="W48" s="404">
        <v>6</v>
      </c>
      <c r="X48" s="404">
        <v>10</v>
      </c>
      <c r="Y48" s="404">
        <v>0</v>
      </c>
      <c r="Z48" s="404">
        <v>0</v>
      </c>
      <c r="AA48" s="404">
        <v>0</v>
      </c>
      <c r="AB48" s="404">
        <v>4</v>
      </c>
      <c r="AC48" s="404">
        <v>6</v>
      </c>
      <c r="AD48" s="404">
        <v>10</v>
      </c>
      <c r="AE48" s="404">
        <v>0</v>
      </c>
      <c r="AF48" s="404">
        <v>0</v>
      </c>
      <c r="AG48" s="404">
        <v>0</v>
      </c>
      <c r="AH48" s="404">
        <v>4</v>
      </c>
      <c r="AI48" s="404">
        <v>6</v>
      </c>
      <c r="AJ48" s="404">
        <v>10</v>
      </c>
      <c r="AK48" s="404">
        <v>0</v>
      </c>
      <c r="AL48" s="404">
        <v>0</v>
      </c>
      <c r="AM48" s="404">
        <v>0</v>
      </c>
      <c r="AN48" s="404">
        <v>65</v>
      </c>
      <c r="AO48" s="404">
        <v>69</v>
      </c>
      <c r="AP48" s="404">
        <v>134</v>
      </c>
      <c r="AQ48" s="404">
        <v>0</v>
      </c>
      <c r="AR48" s="404">
        <v>0</v>
      </c>
      <c r="AS48" s="404">
        <v>0</v>
      </c>
      <c r="AT48" s="404">
        <v>5</v>
      </c>
      <c r="AU48" s="404">
        <v>7</v>
      </c>
      <c r="AV48" s="404">
        <v>12</v>
      </c>
      <c r="AW48" s="404">
        <v>0</v>
      </c>
      <c r="AX48" s="404">
        <v>0</v>
      </c>
      <c r="AY48" s="404">
        <v>0</v>
      </c>
      <c r="AZ48" s="404">
        <v>0</v>
      </c>
      <c r="BA48" s="404">
        <v>0</v>
      </c>
      <c r="BB48" s="404">
        <v>0</v>
      </c>
      <c r="BC48" s="401" t="s">
        <v>8</v>
      </c>
      <c r="BD48" s="401"/>
      <c r="BE48" s="404"/>
      <c r="BF48" s="400" t="b">
        <v>1</v>
      </c>
      <c r="BG48" s="404">
        <v>1</v>
      </c>
      <c r="BH48" s="400" t="b">
        <v>0</v>
      </c>
      <c r="BI48" s="400" t="b">
        <v>1</v>
      </c>
      <c r="BJ48" s="401" t="s">
        <v>6</v>
      </c>
      <c r="BK48" s="404">
        <v>100</v>
      </c>
      <c r="BL48" s="400" t="b">
        <v>0</v>
      </c>
      <c r="BN48" s="400" t="b">
        <v>0</v>
      </c>
      <c r="BP48" s="400" t="b">
        <v>0</v>
      </c>
      <c r="BQ48" s="400" t="b">
        <v>0</v>
      </c>
      <c r="BR48" s="400" t="b">
        <v>0</v>
      </c>
      <c r="BS48" s="400" t="b">
        <v>1</v>
      </c>
      <c r="BT48" s="400" t="b">
        <v>0</v>
      </c>
      <c r="BU48" s="404">
        <v>3.5</v>
      </c>
      <c r="BV48" s="401" t="s">
        <v>211</v>
      </c>
      <c r="BW48" s="404">
        <v>9</v>
      </c>
      <c r="BX48" s="401" t="s">
        <v>211</v>
      </c>
      <c r="BY48" s="401" t="s">
        <v>211</v>
      </c>
    </row>
    <row r="49" spans="1:77" ht="29" x14ac:dyDescent="0.35">
      <c r="A49" s="400">
        <v>309</v>
      </c>
      <c r="B49" s="401" t="s">
        <v>563</v>
      </c>
      <c r="C49" s="401" t="s">
        <v>564</v>
      </c>
      <c r="D49" s="401" t="s">
        <v>211</v>
      </c>
      <c r="E49" s="401" t="s">
        <v>565</v>
      </c>
      <c r="F49" s="401" t="s">
        <v>356</v>
      </c>
      <c r="G49" s="400">
        <v>20499937</v>
      </c>
      <c r="H49" s="400">
        <v>20499937</v>
      </c>
      <c r="I49" s="401" t="s">
        <v>357</v>
      </c>
      <c r="J49" s="402">
        <v>41801</v>
      </c>
      <c r="K49" s="401" t="s">
        <v>374</v>
      </c>
      <c r="L49" s="401" t="s">
        <v>563</v>
      </c>
      <c r="M49" s="401" t="s">
        <v>375</v>
      </c>
      <c r="N49" s="401" t="s">
        <v>375</v>
      </c>
      <c r="O49" s="401" t="s">
        <v>429</v>
      </c>
      <c r="P49" s="380"/>
      <c r="Q49" s="380"/>
      <c r="R49" s="400">
        <v>0</v>
      </c>
      <c r="S49" s="400">
        <v>0</v>
      </c>
      <c r="T49" s="401" t="s">
        <v>3129</v>
      </c>
      <c r="U49" s="401" t="s">
        <v>211</v>
      </c>
      <c r="V49" s="400">
        <v>4</v>
      </c>
      <c r="W49" s="400">
        <v>6</v>
      </c>
      <c r="X49" s="400">
        <v>10</v>
      </c>
      <c r="Y49" s="400">
        <v>0</v>
      </c>
      <c r="Z49" s="400">
        <v>0</v>
      </c>
      <c r="AA49" s="400">
        <v>0</v>
      </c>
      <c r="AB49" s="400">
        <v>4</v>
      </c>
      <c r="AC49" s="400">
        <v>6</v>
      </c>
      <c r="AD49" s="400">
        <v>10</v>
      </c>
      <c r="AE49" s="400">
        <v>0</v>
      </c>
      <c r="AF49" s="400">
        <v>1</v>
      </c>
      <c r="AG49" s="400">
        <v>1</v>
      </c>
      <c r="AH49" s="400">
        <v>5</v>
      </c>
      <c r="AI49" s="400">
        <v>5</v>
      </c>
      <c r="AJ49" s="400">
        <v>10</v>
      </c>
      <c r="AK49" s="400">
        <v>0</v>
      </c>
      <c r="AL49" s="400">
        <v>0</v>
      </c>
      <c r="AM49" s="400">
        <v>0</v>
      </c>
      <c r="AN49" s="400">
        <v>120</v>
      </c>
      <c r="AO49" s="400">
        <v>125</v>
      </c>
      <c r="AP49" s="400">
        <v>245</v>
      </c>
      <c r="AQ49" s="400">
        <v>0</v>
      </c>
      <c r="AR49" s="400">
        <v>0</v>
      </c>
      <c r="AS49" s="400">
        <v>0</v>
      </c>
      <c r="AT49" s="400">
        <v>3</v>
      </c>
      <c r="AU49" s="400">
        <v>2</v>
      </c>
      <c r="AV49" s="400">
        <v>5</v>
      </c>
      <c r="AW49" s="400">
        <v>7</v>
      </c>
      <c r="AX49" s="400">
        <v>10</v>
      </c>
      <c r="AY49" s="400">
        <v>17</v>
      </c>
      <c r="AZ49" s="400">
        <v>0</v>
      </c>
      <c r="BA49" s="400">
        <v>0</v>
      </c>
      <c r="BB49" s="400">
        <v>0</v>
      </c>
      <c r="BC49" s="401" t="s">
        <v>3</v>
      </c>
      <c r="BD49" s="401" t="s">
        <v>1</v>
      </c>
      <c r="BE49" s="400">
        <v>1</v>
      </c>
      <c r="BF49" s="400" t="b">
        <v>1</v>
      </c>
      <c r="BG49" s="404">
        <v>1</v>
      </c>
      <c r="BH49" s="400" t="b">
        <v>1</v>
      </c>
      <c r="BI49" s="400" t="b">
        <v>1</v>
      </c>
      <c r="BJ49" s="401" t="s">
        <v>5</v>
      </c>
      <c r="BK49" s="400">
        <v>100</v>
      </c>
      <c r="BL49" s="400" t="b">
        <v>0</v>
      </c>
      <c r="BM49" s="380"/>
      <c r="BN49" s="400" t="b">
        <v>0</v>
      </c>
      <c r="BO49" s="380"/>
      <c r="BP49" s="400" t="b">
        <v>1</v>
      </c>
      <c r="BQ49" s="400" t="b">
        <v>1</v>
      </c>
      <c r="BR49" s="400" t="b">
        <v>1</v>
      </c>
      <c r="BS49" s="400" t="b">
        <v>1</v>
      </c>
      <c r="BT49" s="400" t="b">
        <v>1</v>
      </c>
      <c r="BU49" s="400">
        <v>3</v>
      </c>
      <c r="BV49" s="401" t="s">
        <v>211</v>
      </c>
      <c r="BW49" s="404">
        <v>3</v>
      </c>
      <c r="BX49" s="401" t="s">
        <v>211</v>
      </c>
      <c r="BY49" s="401" t="s">
        <v>211</v>
      </c>
    </row>
    <row r="50" spans="1:77" x14ac:dyDescent="0.35">
      <c r="A50" s="400">
        <v>320</v>
      </c>
      <c r="B50" s="401" t="s">
        <v>566</v>
      </c>
      <c r="C50" s="401" t="s">
        <v>211</v>
      </c>
      <c r="D50" s="401" t="s">
        <v>567</v>
      </c>
      <c r="E50" s="401" t="s">
        <v>566</v>
      </c>
      <c r="F50" s="401" t="s">
        <v>356</v>
      </c>
      <c r="G50" s="400">
        <v>20499948</v>
      </c>
      <c r="H50" s="400">
        <v>20499948</v>
      </c>
      <c r="I50" s="401" t="s">
        <v>3139</v>
      </c>
      <c r="J50" s="403">
        <v>41796</v>
      </c>
      <c r="K50" s="401" t="s">
        <v>454</v>
      </c>
      <c r="L50" s="401" t="s">
        <v>566</v>
      </c>
      <c r="M50" s="401" t="s">
        <v>386</v>
      </c>
      <c r="N50" s="401" t="s">
        <v>386</v>
      </c>
      <c r="O50" s="401" t="s">
        <v>566</v>
      </c>
      <c r="P50" s="380"/>
      <c r="Q50" s="380"/>
      <c r="R50" s="400">
        <v>0</v>
      </c>
      <c r="S50" s="400">
        <v>0</v>
      </c>
      <c r="T50" s="401" t="s">
        <v>3129</v>
      </c>
      <c r="U50" s="401" t="s">
        <v>211</v>
      </c>
      <c r="V50" s="404">
        <v>3</v>
      </c>
      <c r="W50" s="404">
        <v>7</v>
      </c>
      <c r="X50" s="404">
        <v>10</v>
      </c>
      <c r="Y50" s="404">
        <v>1</v>
      </c>
      <c r="Z50" s="404">
        <v>4</v>
      </c>
      <c r="AA50" s="404">
        <v>5</v>
      </c>
      <c r="AB50" s="404">
        <v>2</v>
      </c>
      <c r="AC50" s="404">
        <v>3</v>
      </c>
      <c r="AD50" s="404">
        <v>5</v>
      </c>
      <c r="AE50" s="404">
        <v>0</v>
      </c>
      <c r="AF50" s="404">
        <v>1</v>
      </c>
      <c r="AG50" s="404">
        <v>1</v>
      </c>
      <c r="AH50" s="404">
        <v>1</v>
      </c>
      <c r="AI50" s="404">
        <v>9</v>
      </c>
      <c r="AJ50" s="404">
        <v>10</v>
      </c>
      <c r="AK50" s="404">
        <v>0</v>
      </c>
      <c r="AL50" s="404">
        <v>0</v>
      </c>
      <c r="AM50" s="404">
        <v>0</v>
      </c>
      <c r="AN50" s="404">
        <v>82</v>
      </c>
      <c r="AO50" s="404">
        <v>82</v>
      </c>
      <c r="AP50" s="404">
        <v>164</v>
      </c>
      <c r="AQ50" s="404">
        <v>18</v>
      </c>
      <c r="AR50" s="404">
        <v>32</v>
      </c>
      <c r="AS50" s="404">
        <v>50</v>
      </c>
      <c r="AT50" s="404">
        <v>7</v>
      </c>
      <c r="AU50" s="404">
        <v>11</v>
      </c>
      <c r="AV50" s="404">
        <v>18</v>
      </c>
      <c r="AW50" s="404">
        <v>22</v>
      </c>
      <c r="AX50" s="404">
        <v>20</v>
      </c>
      <c r="AY50" s="404">
        <v>42</v>
      </c>
      <c r="AZ50" s="404">
        <v>0</v>
      </c>
      <c r="BA50" s="404">
        <v>3</v>
      </c>
      <c r="BB50" s="404">
        <v>3</v>
      </c>
      <c r="BC50" s="401" t="s">
        <v>3</v>
      </c>
      <c r="BD50" s="401" t="s">
        <v>1</v>
      </c>
      <c r="BE50" s="404">
        <v>1</v>
      </c>
      <c r="BF50" s="400" t="b">
        <v>1</v>
      </c>
      <c r="BG50" s="404">
        <v>2</v>
      </c>
      <c r="BH50" s="400" t="b">
        <v>0</v>
      </c>
      <c r="BI50" s="400" t="b">
        <v>1</v>
      </c>
      <c r="BJ50" s="401" t="s">
        <v>2</v>
      </c>
      <c r="BL50" s="400" t="b">
        <v>0</v>
      </c>
      <c r="BN50" s="400" t="b">
        <v>0</v>
      </c>
      <c r="BP50" s="400" t="b">
        <v>1</v>
      </c>
      <c r="BQ50" s="400" t="b">
        <v>1</v>
      </c>
      <c r="BR50" s="400" t="b">
        <v>1</v>
      </c>
      <c r="BS50" s="400" t="b">
        <v>1</v>
      </c>
      <c r="BT50" s="400" t="b">
        <v>1</v>
      </c>
      <c r="BU50" s="404">
        <v>1</v>
      </c>
      <c r="BV50" s="401" t="s">
        <v>211</v>
      </c>
      <c r="BW50" s="404">
        <v>6</v>
      </c>
      <c r="BX50" s="401" t="s">
        <v>211</v>
      </c>
      <c r="BY50" s="401" t="s">
        <v>211</v>
      </c>
    </row>
    <row r="51" spans="1:77" ht="29" x14ac:dyDescent="0.35">
      <c r="A51" s="400">
        <v>288</v>
      </c>
      <c r="B51" s="401" t="s">
        <v>568</v>
      </c>
      <c r="C51" s="401" t="s">
        <v>382</v>
      </c>
      <c r="D51" s="401" t="s">
        <v>569</v>
      </c>
      <c r="E51" s="401" t="s">
        <v>570</v>
      </c>
      <c r="F51" s="401" t="s">
        <v>356</v>
      </c>
      <c r="G51" s="400">
        <v>20499916</v>
      </c>
      <c r="H51" s="400">
        <v>20499916</v>
      </c>
      <c r="I51" s="401" t="s">
        <v>404</v>
      </c>
      <c r="J51" s="403">
        <v>41800</v>
      </c>
      <c r="K51" s="401" t="s">
        <v>405</v>
      </c>
      <c r="L51" s="401" t="s">
        <v>568</v>
      </c>
      <c r="M51" s="401" t="s">
        <v>402</v>
      </c>
      <c r="N51" s="401" t="s">
        <v>402</v>
      </c>
      <c r="O51" s="401" t="s">
        <v>571</v>
      </c>
      <c r="P51" s="380"/>
      <c r="Q51" s="380"/>
      <c r="R51" s="400">
        <v>0</v>
      </c>
      <c r="S51" s="400">
        <v>0</v>
      </c>
      <c r="T51" s="401" t="s">
        <v>3140</v>
      </c>
      <c r="U51" s="401" t="s">
        <v>572</v>
      </c>
      <c r="V51" s="404">
        <v>1</v>
      </c>
      <c r="W51" s="404">
        <v>1</v>
      </c>
      <c r="X51" s="404">
        <v>2</v>
      </c>
      <c r="Y51" s="404">
        <v>0</v>
      </c>
      <c r="Z51" s="404">
        <v>0</v>
      </c>
      <c r="AA51" s="404">
        <v>0</v>
      </c>
      <c r="AB51" s="404">
        <v>1</v>
      </c>
      <c r="AC51" s="404">
        <v>1</v>
      </c>
      <c r="AD51" s="404">
        <v>2</v>
      </c>
      <c r="AE51" s="404">
        <v>4</v>
      </c>
      <c r="AF51" s="404">
        <v>4</v>
      </c>
      <c r="AG51" s="404">
        <v>8</v>
      </c>
      <c r="AH51" s="404">
        <v>5</v>
      </c>
      <c r="AI51" s="404">
        <v>5</v>
      </c>
      <c r="AJ51" s="404">
        <v>10</v>
      </c>
      <c r="AK51" s="404">
        <v>1</v>
      </c>
      <c r="AL51" s="404">
        <v>1</v>
      </c>
      <c r="AM51" s="404">
        <v>2</v>
      </c>
      <c r="AN51" s="404">
        <v>21</v>
      </c>
      <c r="AO51" s="404">
        <v>31</v>
      </c>
      <c r="AP51" s="404">
        <v>52</v>
      </c>
      <c r="AQ51" s="404">
        <v>20</v>
      </c>
      <c r="AR51" s="404">
        <v>15</v>
      </c>
      <c r="AS51" s="404">
        <v>35</v>
      </c>
      <c r="AT51" s="404">
        <v>5</v>
      </c>
      <c r="AU51" s="404">
        <v>4</v>
      </c>
      <c r="AV51" s="404">
        <v>9</v>
      </c>
      <c r="AW51" s="404">
        <v>0</v>
      </c>
      <c r="AX51" s="404">
        <v>1</v>
      </c>
      <c r="AY51" s="404">
        <v>1</v>
      </c>
      <c r="AZ51" s="404">
        <v>0</v>
      </c>
      <c r="BA51" s="404">
        <v>2</v>
      </c>
      <c r="BB51" s="404">
        <v>2</v>
      </c>
      <c r="BC51" s="401" t="s">
        <v>0</v>
      </c>
      <c r="BD51" s="401" t="s">
        <v>212</v>
      </c>
      <c r="BE51" s="404">
        <v>1</v>
      </c>
      <c r="BF51" s="400" t="b">
        <v>1</v>
      </c>
      <c r="BG51" s="404">
        <v>1</v>
      </c>
      <c r="BH51" s="400" t="b">
        <v>1</v>
      </c>
      <c r="BI51" s="400" t="b">
        <v>1</v>
      </c>
      <c r="BJ51" s="401" t="s">
        <v>2</v>
      </c>
      <c r="BK51" s="404">
        <v>150</v>
      </c>
      <c r="BL51" s="400" t="b">
        <v>0</v>
      </c>
      <c r="BN51" s="400" t="b">
        <v>0</v>
      </c>
      <c r="BP51" s="400" t="b">
        <v>1</v>
      </c>
      <c r="BQ51" s="400" t="b">
        <v>1</v>
      </c>
      <c r="BR51" s="400" t="b">
        <v>1</v>
      </c>
      <c r="BS51" s="400" t="b">
        <v>1</v>
      </c>
      <c r="BT51" s="400" t="b">
        <v>1</v>
      </c>
      <c r="BU51" s="404">
        <v>1</v>
      </c>
      <c r="BV51" s="401" t="s">
        <v>211</v>
      </c>
      <c r="BW51" s="404">
        <v>4</v>
      </c>
      <c r="BX51" s="401" t="s">
        <v>211</v>
      </c>
      <c r="BY51" s="401" t="s">
        <v>211</v>
      </c>
    </row>
    <row r="52" spans="1:77" ht="29" x14ac:dyDescent="0.35">
      <c r="A52" s="400">
        <v>322</v>
      </c>
      <c r="B52" s="401" t="s">
        <v>573</v>
      </c>
      <c r="C52" s="401" t="s">
        <v>574</v>
      </c>
      <c r="D52" s="401" t="s">
        <v>211</v>
      </c>
      <c r="E52" s="401" t="s">
        <v>575</v>
      </c>
      <c r="F52" s="401" t="s">
        <v>356</v>
      </c>
      <c r="G52" s="400">
        <v>20499950</v>
      </c>
      <c r="H52" s="400">
        <v>20499950</v>
      </c>
      <c r="I52" s="401" t="s">
        <v>357</v>
      </c>
      <c r="J52" s="403">
        <v>41802</v>
      </c>
      <c r="K52" s="401" t="s">
        <v>358</v>
      </c>
      <c r="L52" s="401" t="s">
        <v>539</v>
      </c>
      <c r="M52" s="401" t="s">
        <v>359</v>
      </c>
      <c r="N52" s="401" t="s">
        <v>359</v>
      </c>
      <c r="O52" s="401" t="s">
        <v>576</v>
      </c>
      <c r="P52" s="380"/>
      <c r="Q52" s="380"/>
      <c r="R52" s="400">
        <v>0</v>
      </c>
      <c r="S52" s="400">
        <v>0</v>
      </c>
      <c r="T52" s="401" t="s">
        <v>3129</v>
      </c>
      <c r="U52" s="401" t="s">
        <v>211</v>
      </c>
      <c r="V52" s="404">
        <v>5</v>
      </c>
      <c r="W52" s="404">
        <v>5</v>
      </c>
      <c r="X52" s="404">
        <v>10</v>
      </c>
      <c r="Y52" s="404">
        <v>1</v>
      </c>
      <c r="Z52" s="404">
        <v>1</v>
      </c>
      <c r="AA52" s="404">
        <v>2</v>
      </c>
      <c r="AB52" s="404">
        <v>4</v>
      </c>
      <c r="AC52" s="404">
        <v>4</v>
      </c>
      <c r="AD52" s="404">
        <v>8</v>
      </c>
      <c r="AE52" s="404">
        <v>3</v>
      </c>
      <c r="AF52" s="404">
        <v>3</v>
      </c>
      <c r="AG52" s="404">
        <v>6</v>
      </c>
      <c r="AH52" s="404">
        <v>2</v>
      </c>
      <c r="AI52" s="404">
        <v>2</v>
      </c>
      <c r="AJ52" s="404">
        <v>4</v>
      </c>
      <c r="AK52" s="404">
        <v>0</v>
      </c>
      <c r="AL52" s="404">
        <v>0</v>
      </c>
      <c r="AM52" s="404">
        <v>0</v>
      </c>
      <c r="AN52" s="404">
        <v>30</v>
      </c>
      <c r="AO52" s="404">
        <v>27</v>
      </c>
      <c r="AP52" s="404">
        <v>57</v>
      </c>
      <c r="AQ52" s="404">
        <v>0</v>
      </c>
      <c r="AR52" s="404">
        <v>0</v>
      </c>
      <c r="AS52" s="404">
        <v>0</v>
      </c>
      <c r="AT52" s="404">
        <v>5</v>
      </c>
      <c r="AU52" s="404">
        <v>2</v>
      </c>
      <c r="AV52" s="404">
        <v>7</v>
      </c>
      <c r="AW52" s="404">
        <v>4</v>
      </c>
      <c r="AX52" s="404">
        <v>3</v>
      </c>
      <c r="AY52" s="404">
        <v>7</v>
      </c>
      <c r="AZ52" s="404">
        <v>0</v>
      </c>
      <c r="BA52" s="404">
        <v>0</v>
      </c>
      <c r="BB52" s="404">
        <v>0</v>
      </c>
      <c r="BC52" s="401" t="s">
        <v>3</v>
      </c>
      <c r="BD52" s="401" t="s">
        <v>1</v>
      </c>
      <c r="BE52" s="404">
        <v>1</v>
      </c>
      <c r="BF52" s="400" t="b">
        <v>0</v>
      </c>
      <c r="BG52">
        <v>0</v>
      </c>
      <c r="BH52" s="400" t="b">
        <v>0</v>
      </c>
      <c r="BI52" s="400" t="b">
        <v>1</v>
      </c>
      <c r="BJ52" s="401" t="s">
        <v>2</v>
      </c>
      <c r="BK52" s="404">
        <v>150</v>
      </c>
      <c r="BL52" s="400" t="b">
        <v>1</v>
      </c>
      <c r="BM52" s="404">
        <v>0.5</v>
      </c>
      <c r="BN52" s="400" t="b">
        <v>0</v>
      </c>
      <c r="BP52" s="400" t="b">
        <v>1</v>
      </c>
      <c r="BQ52" s="400" t="b">
        <v>1</v>
      </c>
      <c r="BR52" s="400" t="b">
        <v>1</v>
      </c>
      <c r="BS52" s="400" t="b">
        <v>1</v>
      </c>
      <c r="BT52" s="400" t="b">
        <v>1</v>
      </c>
      <c r="BU52" s="404">
        <v>3</v>
      </c>
      <c r="BV52" s="401" t="s">
        <v>211</v>
      </c>
      <c r="BW52" s="404">
        <v>4</v>
      </c>
      <c r="BX52" s="401" t="s">
        <v>211</v>
      </c>
      <c r="BY52" s="401" t="s">
        <v>211</v>
      </c>
    </row>
    <row r="53" spans="1:77" ht="29" x14ac:dyDescent="0.35">
      <c r="A53" s="400">
        <v>289</v>
      </c>
      <c r="B53" s="401" t="s">
        <v>539</v>
      </c>
      <c r="C53" s="401" t="s">
        <v>382</v>
      </c>
      <c r="D53" s="401" t="s">
        <v>577</v>
      </c>
      <c r="E53" s="401" t="s">
        <v>539</v>
      </c>
      <c r="F53" s="401" t="s">
        <v>356</v>
      </c>
      <c r="G53" s="400">
        <v>20499917</v>
      </c>
      <c r="H53" s="400">
        <v>20499917</v>
      </c>
      <c r="I53" s="401" t="s">
        <v>404</v>
      </c>
      <c r="J53" s="403">
        <v>41800</v>
      </c>
      <c r="K53" s="401" t="s">
        <v>405</v>
      </c>
      <c r="L53" s="401" t="s">
        <v>578</v>
      </c>
      <c r="M53" s="401" t="s">
        <v>402</v>
      </c>
      <c r="N53" s="401" t="s">
        <v>402</v>
      </c>
      <c r="O53" s="401" t="s">
        <v>539</v>
      </c>
      <c r="P53" s="380"/>
      <c r="Q53" s="380"/>
      <c r="R53" s="400">
        <v>0</v>
      </c>
      <c r="S53" s="400">
        <v>0</v>
      </c>
      <c r="T53" s="401" t="s">
        <v>3137</v>
      </c>
      <c r="U53" s="401" t="s">
        <v>539</v>
      </c>
      <c r="V53" s="404">
        <v>1</v>
      </c>
      <c r="W53" s="404">
        <v>1</v>
      </c>
      <c r="X53" s="404">
        <v>2</v>
      </c>
      <c r="Y53" s="404">
        <v>1</v>
      </c>
      <c r="Z53" s="404">
        <v>0</v>
      </c>
      <c r="AA53" s="404">
        <v>1</v>
      </c>
      <c r="AB53" s="404">
        <v>0</v>
      </c>
      <c r="AC53" s="404">
        <v>1</v>
      </c>
      <c r="AD53" s="404">
        <v>1</v>
      </c>
      <c r="AE53" s="404">
        <v>3</v>
      </c>
      <c r="AF53" s="404">
        <v>1</v>
      </c>
      <c r="AG53" s="404">
        <v>4</v>
      </c>
      <c r="AH53" s="404">
        <v>5</v>
      </c>
      <c r="AI53" s="404">
        <v>5</v>
      </c>
      <c r="AJ53" s="404">
        <v>10</v>
      </c>
      <c r="AK53" s="404">
        <v>0</v>
      </c>
      <c r="AL53" s="404">
        <v>0</v>
      </c>
      <c r="AM53" s="404">
        <v>0</v>
      </c>
      <c r="AN53" s="404">
        <v>69</v>
      </c>
      <c r="AO53" s="404">
        <v>31</v>
      </c>
      <c r="AP53" s="404">
        <v>100</v>
      </c>
      <c r="AQ53" s="404">
        <v>32</v>
      </c>
      <c r="AR53" s="404">
        <v>35</v>
      </c>
      <c r="AS53" s="404">
        <v>67</v>
      </c>
      <c r="AT53" s="404">
        <v>98</v>
      </c>
      <c r="AU53" s="404">
        <v>14</v>
      </c>
      <c r="AV53" s="404">
        <v>112</v>
      </c>
      <c r="AW53" s="404">
        <v>1</v>
      </c>
      <c r="AX53" s="404">
        <v>2</v>
      </c>
      <c r="AY53" s="404">
        <v>3</v>
      </c>
      <c r="AZ53" s="404">
        <v>8</v>
      </c>
      <c r="BA53" s="404">
        <v>14</v>
      </c>
      <c r="BB53" s="404">
        <v>22</v>
      </c>
      <c r="BC53" s="401" t="s">
        <v>3</v>
      </c>
      <c r="BD53" s="401" t="s">
        <v>1</v>
      </c>
      <c r="BE53" s="404">
        <v>2</v>
      </c>
      <c r="BF53" s="400" t="b">
        <v>1</v>
      </c>
      <c r="BG53" s="404">
        <v>2</v>
      </c>
      <c r="BH53" s="400" t="b">
        <v>1</v>
      </c>
      <c r="BI53" s="400" t="b">
        <v>1</v>
      </c>
      <c r="BJ53" s="401" t="s">
        <v>2</v>
      </c>
      <c r="BK53" s="404">
        <v>300</v>
      </c>
      <c r="BL53" s="400" t="b">
        <v>1</v>
      </c>
      <c r="BM53" s="404">
        <v>0.5</v>
      </c>
      <c r="BN53" s="400" t="b">
        <v>0</v>
      </c>
      <c r="BP53" s="400" t="b">
        <v>1</v>
      </c>
      <c r="BQ53" s="400" t="b">
        <v>1</v>
      </c>
      <c r="BR53" s="400" t="b">
        <v>1</v>
      </c>
      <c r="BS53" s="400" t="b">
        <v>1</v>
      </c>
      <c r="BT53" s="400" t="b">
        <v>1</v>
      </c>
      <c r="BU53" s="404">
        <v>0.1</v>
      </c>
      <c r="BV53" s="401" t="s">
        <v>211</v>
      </c>
      <c r="BW53" s="404">
        <v>0.1</v>
      </c>
      <c r="BX53" s="401" t="s">
        <v>211</v>
      </c>
      <c r="BY53" s="401" t="s">
        <v>211</v>
      </c>
    </row>
    <row r="54" spans="1:77" ht="29" x14ac:dyDescent="0.35">
      <c r="A54" s="400">
        <v>1926</v>
      </c>
      <c r="B54" s="401" t="s">
        <v>579</v>
      </c>
      <c r="C54" s="401" t="s">
        <v>580</v>
      </c>
      <c r="D54" s="401" t="s">
        <v>211</v>
      </c>
      <c r="E54" s="401" t="s">
        <v>581</v>
      </c>
      <c r="F54" s="401" t="s">
        <v>356</v>
      </c>
      <c r="G54" s="400">
        <v>20420027</v>
      </c>
      <c r="H54" s="400">
        <v>20420027</v>
      </c>
      <c r="I54" s="401" t="s">
        <v>357</v>
      </c>
      <c r="J54" s="403">
        <v>41807</v>
      </c>
      <c r="K54" s="401" t="s">
        <v>358</v>
      </c>
      <c r="L54" s="401" t="s">
        <v>582</v>
      </c>
      <c r="M54" s="401" t="s">
        <v>359</v>
      </c>
      <c r="N54" s="401" t="s">
        <v>359</v>
      </c>
      <c r="O54" s="401" t="s">
        <v>391</v>
      </c>
      <c r="P54" s="400">
        <v>-13.75698</v>
      </c>
      <c r="Q54" s="400">
        <v>33.812569000000003</v>
      </c>
      <c r="R54" s="400">
        <v>587843</v>
      </c>
      <c r="S54" s="400">
        <v>8479002</v>
      </c>
      <c r="T54" s="401" t="s">
        <v>211</v>
      </c>
      <c r="U54" s="401" t="s">
        <v>211</v>
      </c>
      <c r="V54" s="404">
        <v>1</v>
      </c>
      <c r="W54" s="404">
        <v>4</v>
      </c>
      <c r="X54" s="404">
        <v>5</v>
      </c>
      <c r="Y54" s="404">
        <v>0</v>
      </c>
      <c r="Z54" s="404">
        <v>0</v>
      </c>
      <c r="AA54" s="404">
        <v>0</v>
      </c>
      <c r="AB54" s="404">
        <v>1</v>
      </c>
      <c r="AC54" s="404">
        <v>4</v>
      </c>
      <c r="AD54" s="404">
        <v>5</v>
      </c>
      <c r="AE54" s="404">
        <v>0</v>
      </c>
      <c r="AF54" s="404">
        <v>0</v>
      </c>
      <c r="AG54" s="404">
        <v>0</v>
      </c>
      <c r="AH54" s="404">
        <v>5</v>
      </c>
      <c r="AI54" s="404">
        <v>6</v>
      </c>
      <c r="AJ54" s="404">
        <v>11</v>
      </c>
      <c r="AK54" s="404">
        <v>0</v>
      </c>
      <c r="AL54" s="404">
        <v>0</v>
      </c>
      <c r="AM54" s="404">
        <v>0</v>
      </c>
      <c r="AN54" s="404">
        <v>46</v>
      </c>
      <c r="AO54" s="404">
        <v>52</v>
      </c>
      <c r="AP54" s="404">
        <v>98</v>
      </c>
      <c r="AQ54" s="404">
        <v>0</v>
      </c>
      <c r="AR54" s="404">
        <v>0</v>
      </c>
      <c r="AS54" s="404">
        <v>0</v>
      </c>
      <c r="AT54" s="404">
        <v>4</v>
      </c>
      <c r="AU54" s="404">
        <v>3</v>
      </c>
      <c r="AV54" s="404">
        <v>7</v>
      </c>
      <c r="AW54" s="404">
        <v>2</v>
      </c>
      <c r="AX54" s="404">
        <v>7</v>
      </c>
      <c r="AY54" s="404">
        <v>9</v>
      </c>
      <c r="AZ54" s="404">
        <v>2</v>
      </c>
      <c r="BA54" s="404">
        <v>0</v>
      </c>
      <c r="BB54" s="404">
        <v>2</v>
      </c>
      <c r="BC54" s="401" t="s">
        <v>3</v>
      </c>
      <c r="BD54" s="401" t="s">
        <v>7</v>
      </c>
      <c r="BE54" s="404">
        <v>1</v>
      </c>
      <c r="BF54" s="400" t="b">
        <v>1</v>
      </c>
      <c r="BG54" s="404">
        <v>1</v>
      </c>
      <c r="BH54" s="400" t="b">
        <v>0</v>
      </c>
      <c r="BI54" s="400" t="b">
        <v>1</v>
      </c>
      <c r="BJ54" s="401" t="s">
        <v>5</v>
      </c>
      <c r="BK54" s="404">
        <v>100</v>
      </c>
      <c r="BL54" s="400" t="b">
        <v>0</v>
      </c>
      <c r="BN54" s="400" t="b">
        <v>0</v>
      </c>
      <c r="BP54" s="400" t="b">
        <v>0</v>
      </c>
      <c r="BQ54" s="400" t="b">
        <v>0</v>
      </c>
      <c r="BR54" s="400" t="b">
        <v>0</v>
      </c>
      <c r="BS54" s="400" t="b">
        <v>1</v>
      </c>
      <c r="BT54" s="400" t="b">
        <v>0</v>
      </c>
      <c r="BU54" s="404">
        <v>2</v>
      </c>
      <c r="BV54" s="401" t="s">
        <v>211</v>
      </c>
      <c r="BW54" s="404">
        <v>2.5</v>
      </c>
      <c r="BX54" s="401" t="s">
        <v>211</v>
      </c>
      <c r="BY54" s="401" t="s">
        <v>211</v>
      </c>
    </row>
    <row r="55" spans="1:77" ht="29" x14ac:dyDescent="0.35">
      <c r="A55" s="400">
        <v>1720</v>
      </c>
      <c r="B55" s="401" t="s">
        <v>583</v>
      </c>
      <c r="C55" s="401" t="s">
        <v>584</v>
      </c>
      <c r="D55" s="401" t="s">
        <v>211</v>
      </c>
      <c r="E55" s="401" t="s">
        <v>585</v>
      </c>
      <c r="F55" s="401" t="s">
        <v>356</v>
      </c>
      <c r="G55" s="400">
        <v>20403010</v>
      </c>
      <c r="H55" s="400">
        <v>20403010</v>
      </c>
      <c r="I55" s="401" t="s">
        <v>356</v>
      </c>
      <c r="J55" s="403">
        <v>41800</v>
      </c>
      <c r="K55" s="401" t="s">
        <v>365</v>
      </c>
      <c r="L55" s="401" t="s">
        <v>586</v>
      </c>
      <c r="M55" s="401" t="s">
        <v>367</v>
      </c>
      <c r="N55" s="401" t="s">
        <v>367</v>
      </c>
      <c r="O55" s="401" t="s">
        <v>587</v>
      </c>
      <c r="P55" s="400">
        <v>-13.573919999999999</v>
      </c>
      <c r="Q55" s="400">
        <v>33.463616000000002</v>
      </c>
      <c r="R55" s="400">
        <v>550157</v>
      </c>
      <c r="S55" s="400">
        <v>8499347</v>
      </c>
      <c r="T55" s="401" t="s">
        <v>3127</v>
      </c>
      <c r="U55" s="401" t="s">
        <v>211</v>
      </c>
      <c r="V55" s="404">
        <v>5</v>
      </c>
      <c r="W55" s="404">
        <v>5</v>
      </c>
      <c r="X55" s="404">
        <v>10</v>
      </c>
      <c r="Y55" s="404">
        <v>3</v>
      </c>
      <c r="Z55" s="404">
        <v>2</v>
      </c>
      <c r="AA55" s="404">
        <v>5</v>
      </c>
      <c r="AB55" s="404">
        <v>2</v>
      </c>
      <c r="AC55" s="404">
        <v>3</v>
      </c>
      <c r="AD55" s="404">
        <v>5</v>
      </c>
      <c r="AE55" s="404">
        <v>0</v>
      </c>
      <c r="AF55" s="404">
        <v>0</v>
      </c>
      <c r="AG55" s="404">
        <v>0</v>
      </c>
      <c r="AH55" s="404">
        <v>0</v>
      </c>
      <c r="AI55" s="404">
        <v>0</v>
      </c>
      <c r="AJ55" s="404">
        <v>0</v>
      </c>
      <c r="AK55" s="404">
        <v>0</v>
      </c>
      <c r="AL55" s="404">
        <v>0</v>
      </c>
      <c r="AM55" s="404">
        <v>0</v>
      </c>
      <c r="AN55" s="404">
        <v>22</v>
      </c>
      <c r="AO55" s="404">
        <v>26</v>
      </c>
      <c r="AP55" s="404">
        <v>48</v>
      </c>
      <c r="AQ55" s="404">
        <v>0</v>
      </c>
      <c r="AR55" s="404">
        <v>0</v>
      </c>
      <c r="AS55" s="404">
        <v>0</v>
      </c>
      <c r="AT55" s="404">
        <v>0</v>
      </c>
      <c r="AU55" s="404">
        <v>0</v>
      </c>
      <c r="AV55" s="404">
        <v>0</v>
      </c>
      <c r="AW55" s="404">
        <v>0</v>
      </c>
      <c r="AX55" s="404">
        <v>1</v>
      </c>
      <c r="AY55" s="404">
        <v>1</v>
      </c>
      <c r="AZ55" s="404">
        <v>0</v>
      </c>
      <c r="BA55" s="404">
        <v>1</v>
      </c>
      <c r="BB55" s="404">
        <v>1</v>
      </c>
      <c r="BC55" s="401" t="s">
        <v>0</v>
      </c>
      <c r="BD55" s="401" t="s">
        <v>7</v>
      </c>
      <c r="BE55" s="404">
        <v>1</v>
      </c>
      <c r="BF55" s="400" t="b">
        <v>1</v>
      </c>
      <c r="BG55" s="404">
        <v>1</v>
      </c>
      <c r="BH55" s="400" t="b">
        <v>1</v>
      </c>
      <c r="BI55" s="400" t="b">
        <v>1</v>
      </c>
      <c r="BJ55" s="401" t="s">
        <v>6</v>
      </c>
      <c r="BK55" s="404">
        <v>40</v>
      </c>
      <c r="BL55" s="400" t="b">
        <v>0</v>
      </c>
      <c r="BN55" s="400" t="b">
        <v>0</v>
      </c>
      <c r="BP55" s="400" t="b">
        <v>0</v>
      </c>
      <c r="BQ55" s="400" t="b">
        <v>0</v>
      </c>
      <c r="BR55" s="400" t="b">
        <v>0</v>
      </c>
      <c r="BS55" s="400" t="b">
        <v>1</v>
      </c>
      <c r="BT55" s="400" t="b">
        <v>1</v>
      </c>
      <c r="BU55" s="404">
        <v>1</v>
      </c>
      <c r="BV55" s="401" t="s">
        <v>211</v>
      </c>
      <c r="BW55" s="404">
        <v>5</v>
      </c>
      <c r="BX55" s="401" t="s">
        <v>211</v>
      </c>
      <c r="BY55" s="401" t="s">
        <v>211</v>
      </c>
    </row>
    <row r="56" spans="1:77" ht="29" x14ac:dyDescent="0.35">
      <c r="A56" s="400">
        <v>276</v>
      </c>
      <c r="B56" s="401" t="s">
        <v>588</v>
      </c>
      <c r="C56" s="401" t="s">
        <v>589</v>
      </c>
      <c r="D56" s="401" t="s">
        <v>211</v>
      </c>
      <c r="E56" s="401" t="s">
        <v>588</v>
      </c>
      <c r="F56" s="401" t="s">
        <v>356</v>
      </c>
      <c r="G56" s="400">
        <v>20499904</v>
      </c>
      <c r="H56" s="400">
        <v>20499904</v>
      </c>
      <c r="I56" s="401" t="s">
        <v>390</v>
      </c>
      <c r="J56" s="403">
        <v>41801</v>
      </c>
      <c r="K56" s="401" t="s">
        <v>365</v>
      </c>
      <c r="L56" s="401" t="s">
        <v>588</v>
      </c>
      <c r="M56" s="401" t="s">
        <v>367</v>
      </c>
      <c r="N56" s="401" t="s">
        <v>367</v>
      </c>
      <c r="O56" s="401" t="s">
        <v>587</v>
      </c>
      <c r="P56" s="380"/>
      <c r="Q56" s="380"/>
      <c r="R56" s="400">
        <v>0</v>
      </c>
      <c r="S56" s="400">
        <v>0</v>
      </c>
      <c r="T56" s="401" t="s">
        <v>3127</v>
      </c>
      <c r="U56" s="401" t="s">
        <v>211</v>
      </c>
      <c r="V56" s="404">
        <v>3</v>
      </c>
      <c r="W56" s="404">
        <v>4</v>
      </c>
      <c r="X56" s="404">
        <v>7</v>
      </c>
      <c r="Y56" s="404">
        <v>2</v>
      </c>
      <c r="Z56" s="404">
        <v>3</v>
      </c>
      <c r="AA56" s="404">
        <v>5</v>
      </c>
      <c r="AB56" s="404">
        <v>1</v>
      </c>
      <c r="AC56" s="404">
        <v>1</v>
      </c>
      <c r="AD56" s="404">
        <v>2</v>
      </c>
      <c r="AE56" s="404">
        <v>0</v>
      </c>
      <c r="AF56" s="404">
        <v>0</v>
      </c>
      <c r="AG56" s="404">
        <v>0</v>
      </c>
      <c r="AH56" s="404">
        <v>0</v>
      </c>
      <c r="AI56" s="404">
        <v>0</v>
      </c>
      <c r="AJ56" s="404">
        <v>0</v>
      </c>
      <c r="AK56" s="404">
        <v>0</v>
      </c>
      <c r="AL56" s="404">
        <v>0</v>
      </c>
      <c r="AM56" s="404">
        <v>0</v>
      </c>
      <c r="AN56" s="404">
        <v>29</v>
      </c>
      <c r="AO56" s="404">
        <v>30</v>
      </c>
      <c r="AP56" s="404">
        <v>59</v>
      </c>
      <c r="AQ56" s="404">
        <v>0</v>
      </c>
      <c r="AR56" s="404">
        <v>0</v>
      </c>
      <c r="AS56" s="404">
        <v>0</v>
      </c>
      <c r="AT56" s="404">
        <v>0</v>
      </c>
      <c r="AU56" s="404">
        <v>0</v>
      </c>
      <c r="AV56" s="404">
        <v>0</v>
      </c>
      <c r="AW56" s="404">
        <v>1</v>
      </c>
      <c r="AX56" s="404">
        <v>2</v>
      </c>
      <c r="AY56" s="404">
        <v>3</v>
      </c>
      <c r="AZ56" s="404">
        <v>2</v>
      </c>
      <c r="BA56" s="404">
        <v>1</v>
      </c>
      <c r="BB56" s="404">
        <v>3</v>
      </c>
      <c r="BC56" s="401" t="s">
        <v>0</v>
      </c>
      <c r="BD56" s="401" t="s">
        <v>212</v>
      </c>
      <c r="BE56" s="404">
        <v>1</v>
      </c>
      <c r="BF56" s="400" t="b">
        <v>0</v>
      </c>
      <c r="BG56">
        <v>0</v>
      </c>
      <c r="BH56" s="400" t="b">
        <v>0</v>
      </c>
      <c r="BI56" s="400" t="b">
        <v>1</v>
      </c>
      <c r="BJ56" s="401" t="s">
        <v>6</v>
      </c>
      <c r="BK56" s="404">
        <v>20</v>
      </c>
      <c r="BL56" s="400" t="b">
        <v>0</v>
      </c>
      <c r="BN56" s="400" t="b">
        <v>0</v>
      </c>
      <c r="BP56" s="400" t="b">
        <v>1</v>
      </c>
      <c r="BQ56" s="400" t="b">
        <v>0</v>
      </c>
      <c r="BR56" s="400" t="b">
        <v>0</v>
      </c>
      <c r="BS56" s="400" t="b">
        <v>0</v>
      </c>
      <c r="BT56" s="400" t="b">
        <v>0</v>
      </c>
      <c r="BU56" s="404">
        <v>1</v>
      </c>
      <c r="BV56" s="401" t="s">
        <v>211</v>
      </c>
      <c r="BW56" s="404">
        <v>1</v>
      </c>
      <c r="BX56" s="401" t="s">
        <v>211</v>
      </c>
      <c r="BY56" s="401" t="s">
        <v>211</v>
      </c>
    </row>
    <row r="57" spans="1:77" ht="43.5" x14ac:dyDescent="0.35">
      <c r="A57" s="400">
        <v>1664</v>
      </c>
      <c r="B57" s="401" t="s">
        <v>590</v>
      </c>
      <c r="C57" s="401" t="s">
        <v>591</v>
      </c>
      <c r="D57" s="401" t="s">
        <v>211</v>
      </c>
      <c r="E57" s="401" t="s">
        <v>592</v>
      </c>
      <c r="F57" s="401" t="s">
        <v>356</v>
      </c>
      <c r="G57" s="400">
        <v>20499908</v>
      </c>
      <c r="H57" s="400">
        <v>20499908</v>
      </c>
      <c r="I57" s="401" t="s">
        <v>544</v>
      </c>
      <c r="J57" s="403">
        <v>41312</v>
      </c>
      <c r="K57" s="401" t="s">
        <v>454</v>
      </c>
      <c r="L57" s="401" t="s">
        <v>593</v>
      </c>
      <c r="M57" s="401" t="s">
        <v>461</v>
      </c>
      <c r="N57" s="401" t="s">
        <v>461</v>
      </c>
      <c r="O57" s="401" t="s">
        <v>594</v>
      </c>
      <c r="P57" s="400">
        <v>-13.603165000000001</v>
      </c>
      <c r="Q57" s="400">
        <v>33.789940000000001</v>
      </c>
      <c r="R57" s="400">
        <v>585452</v>
      </c>
      <c r="S57" s="400">
        <v>8496022</v>
      </c>
      <c r="T57" s="401" t="s">
        <v>595</v>
      </c>
      <c r="U57" s="401" t="s">
        <v>3156</v>
      </c>
      <c r="V57" s="404">
        <v>6</v>
      </c>
      <c r="W57" s="404">
        <v>4</v>
      </c>
      <c r="X57" s="404">
        <v>10</v>
      </c>
      <c r="Y57" s="404">
        <v>0</v>
      </c>
      <c r="Z57" s="404">
        <v>0</v>
      </c>
      <c r="AA57" s="404">
        <v>0</v>
      </c>
      <c r="AB57" s="404">
        <v>6</v>
      </c>
      <c r="AC57" s="404">
        <v>4</v>
      </c>
      <c r="AD57" s="404">
        <v>10</v>
      </c>
      <c r="AE57" s="404">
        <v>4</v>
      </c>
      <c r="AF57" s="404">
        <v>2</v>
      </c>
      <c r="AG57" s="404">
        <v>6</v>
      </c>
      <c r="AH57" s="404">
        <v>7</v>
      </c>
      <c r="AI57" s="404">
        <v>3</v>
      </c>
      <c r="AJ57" s="404">
        <v>10</v>
      </c>
      <c r="AK57" s="404">
        <v>0</v>
      </c>
      <c r="AL57" s="404">
        <v>0</v>
      </c>
      <c r="AM57" s="404">
        <v>0</v>
      </c>
      <c r="AN57" s="404">
        <v>37</v>
      </c>
      <c r="AO57" s="404">
        <v>25</v>
      </c>
      <c r="AP57" s="404">
        <v>62</v>
      </c>
      <c r="AQ57" s="404">
        <v>17</v>
      </c>
      <c r="AR57" s="404">
        <v>25</v>
      </c>
      <c r="AS57" s="404">
        <v>42</v>
      </c>
      <c r="AT57" s="404">
        <v>7</v>
      </c>
      <c r="AU57" s="404">
        <v>5</v>
      </c>
      <c r="AV57" s="404">
        <v>12</v>
      </c>
      <c r="AW57" s="404">
        <v>12</v>
      </c>
      <c r="AX57" s="404">
        <v>8</v>
      </c>
      <c r="AY57" s="404">
        <v>20</v>
      </c>
      <c r="AZ57" s="404">
        <v>0</v>
      </c>
      <c r="BA57" s="404">
        <v>0</v>
      </c>
      <c r="BB57" s="404">
        <v>0</v>
      </c>
      <c r="BC57" s="401" t="s">
        <v>3</v>
      </c>
      <c r="BD57" s="401" t="s">
        <v>1</v>
      </c>
      <c r="BE57" s="404">
        <v>2</v>
      </c>
      <c r="BF57" s="400" t="b">
        <v>0</v>
      </c>
      <c r="BG57">
        <v>0</v>
      </c>
      <c r="BH57" s="400" t="b">
        <v>0</v>
      </c>
      <c r="BI57" s="400" t="b">
        <v>0</v>
      </c>
      <c r="BJ57" s="401" t="s">
        <v>211</v>
      </c>
      <c r="BL57" s="400" t="b">
        <v>0</v>
      </c>
      <c r="BN57" s="400" t="b">
        <v>0</v>
      </c>
      <c r="BP57" s="400" t="b">
        <v>1</v>
      </c>
      <c r="BQ57" s="400" t="b">
        <v>0</v>
      </c>
      <c r="BR57" s="400" t="b">
        <v>0</v>
      </c>
      <c r="BS57" s="400" t="b">
        <v>0</v>
      </c>
      <c r="BT57" s="400" t="b">
        <v>0</v>
      </c>
      <c r="BU57" s="404">
        <v>0.1</v>
      </c>
      <c r="BV57" s="401" t="s">
        <v>211</v>
      </c>
      <c r="BX57" s="401" t="s">
        <v>596</v>
      </c>
      <c r="BY57" s="401" t="s">
        <v>211</v>
      </c>
    </row>
    <row r="58" spans="1:77" ht="29" x14ac:dyDescent="0.35">
      <c r="A58" s="400">
        <v>414</v>
      </c>
      <c r="B58" s="401" t="s">
        <v>597</v>
      </c>
      <c r="C58" s="401" t="s">
        <v>598</v>
      </c>
      <c r="D58" s="401" t="s">
        <v>211</v>
      </c>
      <c r="E58" s="401" t="s">
        <v>599</v>
      </c>
      <c r="F58" s="401" t="s">
        <v>356</v>
      </c>
      <c r="G58" s="400">
        <v>20500042</v>
      </c>
      <c r="H58" s="400">
        <v>20500042</v>
      </c>
      <c r="I58" s="401" t="s">
        <v>357</v>
      </c>
      <c r="J58" s="403">
        <v>41796</v>
      </c>
      <c r="K58" s="401" t="s">
        <v>358</v>
      </c>
      <c r="L58" s="401" t="s">
        <v>599</v>
      </c>
      <c r="M58" s="401" t="s">
        <v>359</v>
      </c>
      <c r="N58" s="401" t="s">
        <v>359</v>
      </c>
      <c r="O58" s="401" t="s">
        <v>600</v>
      </c>
      <c r="P58" s="380"/>
      <c r="Q58" s="380"/>
      <c r="R58" s="400">
        <v>0</v>
      </c>
      <c r="S58" s="400">
        <v>0</v>
      </c>
      <c r="T58" s="401" t="s">
        <v>3129</v>
      </c>
      <c r="U58" s="401" t="s">
        <v>211</v>
      </c>
      <c r="V58" s="404">
        <v>2</v>
      </c>
      <c r="W58" s="404">
        <v>10</v>
      </c>
      <c r="X58" s="404">
        <v>12</v>
      </c>
      <c r="Y58" s="404">
        <v>2</v>
      </c>
      <c r="Z58" s="404">
        <v>2</v>
      </c>
      <c r="AA58" s="404">
        <v>4</v>
      </c>
      <c r="AB58" s="404">
        <v>0</v>
      </c>
      <c r="AC58" s="404">
        <v>10</v>
      </c>
      <c r="AD58" s="404">
        <v>10</v>
      </c>
      <c r="AE58" s="404">
        <v>0</v>
      </c>
      <c r="AF58" s="404">
        <v>0</v>
      </c>
      <c r="AG58" s="404">
        <v>0</v>
      </c>
      <c r="AH58" s="404">
        <v>5</v>
      </c>
      <c r="AI58" s="404">
        <v>5</v>
      </c>
      <c r="AJ58" s="404">
        <v>10</v>
      </c>
      <c r="AK58" s="404">
        <v>0</v>
      </c>
      <c r="AL58" s="404">
        <v>0</v>
      </c>
      <c r="AM58" s="404">
        <v>0</v>
      </c>
      <c r="AN58" s="404">
        <v>52</v>
      </c>
      <c r="AO58" s="404">
        <v>83</v>
      </c>
      <c r="AP58" s="404">
        <v>135</v>
      </c>
      <c r="AQ58" s="404">
        <v>0</v>
      </c>
      <c r="AR58" s="404">
        <v>0</v>
      </c>
      <c r="AS58" s="404">
        <v>0</v>
      </c>
      <c r="AT58" s="404">
        <v>0</v>
      </c>
      <c r="AU58" s="404">
        <v>0</v>
      </c>
      <c r="AV58" s="404">
        <v>0</v>
      </c>
      <c r="AW58" s="404">
        <v>0</v>
      </c>
      <c r="AX58" s="404">
        <v>3</v>
      </c>
      <c r="AY58" s="404">
        <v>3</v>
      </c>
      <c r="AZ58" s="404">
        <v>0</v>
      </c>
      <c r="BA58" s="404">
        <v>0</v>
      </c>
      <c r="BB58" s="404">
        <v>0</v>
      </c>
      <c r="BC58" s="401" t="s">
        <v>3</v>
      </c>
      <c r="BD58" s="401" t="s">
        <v>1</v>
      </c>
      <c r="BE58" s="404">
        <v>1</v>
      </c>
      <c r="BF58" s="400" t="b">
        <v>1</v>
      </c>
      <c r="BG58" s="404">
        <v>4</v>
      </c>
      <c r="BH58" s="400" t="b">
        <v>1</v>
      </c>
      <c r="BI58" s="400" t="b">
        <v>1</v>
      </c>
      <c r="BJ58" s="401" t="s">
        <v>2</v>
      </c>
      <c r="BK58" s="404">
        <v>150</v>
      </c>
      <c r="BL58" s="400" t="b">
        <v>1</v>
      </c>
      <c r="BM58" s="404">
        <v>1</v>
      </c>
      <c r="BN58" s="400" t="b">
        <v>0</v>
      </c>
      <c r="BP58" s="400" t="b">
        <v>1</v>
      </c>
      <c r="BQ58" s="400" t="b">
        <v>1</v>
      </c>
      <c r="BR58" s="400" t="b">
        <v>1</v>
      </c>
      <c r="BS58" s="400" t="b">
        <v>1</v>
      </c>
      <c r="BT58" s="400" t="b">
        <v>1</v>
      </c>
      <c r="BU58" s="404">
        <v>1</v>
      </c>
      <c r="BV58" s="401" t="s">
        <v>211</v>
      </c>
      <c r="BW58" s="404">
        <v>2</v>
      </c>
      <c r="BX58" s="401" t="s">
        <v>211</v>
      </c>
      <c r="BY58" s="401" t="s">
        <v>211</v>
      </c>
    </row>
    <row r="59" spans="1:77" ht="29" x14ac:dyDescent="0.35">
      <c r="A59" s="400">
        <v>313</v>
      </c>
      <c r="B59" s="401" t="s">
        <v>601</v>
      </c>
      <c r="C59" s="401" t="s">
        <v>602</v>
      </c>
      <c r="D59" s="401" t="s">
        <v>211</v>
      </c>
      <c r="E59" s="401" t="s">
        <v>603</v>
      </c>
      <c r="F59" s="401" t="s">
        <v>356</v>
      </c>
      <c r="G59" s="400">
        <v>20499941</v>
      </c>
      <c r="H59" s="400">
        <v>20499941</v>
      </c>
      <c r="I59" s="401" t="s">
        <v>357</v>
      </c>
      <c r="J59" s="403">
        <v>41801</v>
      </c>
      <c r="K59" s="401" t="s">
        <v>527</v>
      </c>
      <c r="L59" s="401" t="s">
        <v>603</v>
      </c>
      <c r="M59" s="401" t="s">
        <v>529</v>
      </c>
      <c r="N59" s="401" t="s">
        <v>529</v>
      </c>
      <c r="O59" s="401" t="s">
        <v>211</v>
      </c>
      <c r="P59" s="380"/>
      <c r="Q59" s="380"/>
      <c r="R59" s="400">
        <v>0</v>
      </c>
      <c r="S59" s="400">
        <v>0</v>
      </c>
      <c r="T59" s="401" t="s">
        <v>3129</v>
      </c>
      <c r="U59" s="401" t="s">
        <v>211</v>
      </c>
      <c r="V59" s="404">
        <v>7</v>
      </c>
      <c r="W59" s="404">
        <v>3</v>
      </c>
      <c r="X59" s="404">
        <v>10</v>
      </c>
      <c r="Y59" s="404">
        <v>2</v>
      </c>
      <c r="Z59" s="404">
        <v>1</v>
      </c>
      <c r="AA59" s="404">
        <v>3</v>
      </c>
      <c r="AB59" s="404">
        <v>5</v>
      </c>
      <c r="AC59" s="404">
        <v>2</v>
      </c>
      <c r="AD59" s="404">
        <v>7</v>
      </c>
      <c r="AE59" s="404">
        <v>0</v>
      </c>
      <c r="AF59" s="404">
        <v>2</v>
      </c>
      <c r="AG59" s="404">
        <v>2</v>
      </c>
      <c r="AH59" s="404">
        <v>2</v>
      </c>
      <c r="AI59" s="404">
        <v>2</v>
      </c>
      <c r="AJ59" s="404">
        <v>4</v>
      </c>
      <c r="AK59" s="404">
        <v>0</v>
      </c>
      <c r="AL59" s="404">
        <v>0</v>
      </c>
      <c r="AM59" s="404">
        <v>0</v>
      </c>
      <c r="AN59" s="404">
        <v>47</v>
      </c>
      <c r="AO59" s="404">
        <v>67</v>
      </c>
      <c r="AP59" s="404">
        <v>114</v>
      </c>
      <c r="AQ59" s="404">
        <v>0</v>
      </c>
      <c r="AR59" s="404">
        <v>0</v>
      </c>
      <c r="AS59" s="404">
        <v>0</v>
      </c>
      <c r="AT59" s="404">
        <v>8</v>
      </c>
      <c r="AU59" s="404">
        <v>10</v>
      </c>
      <c r="AV59" s="404">
        <v>18</v>
      </c>
      <c r="AW59" s="404">
        <v>1</v>
      </c>
      <c r="AX59" s="404">
        <v>2</v>
      </c>
      <c r="AY59" s="404">
        <v>3</v>
      </c>
      <c r="AZ59" s="404">
        <v>0</v>
      </c>
      <c r="BA59" s="404">
        <v>0</v>
      </c>
      <c r="BB59" s="404">
        <v>0</v>
      </c>
      <c r="BC59" s="401" t="s">
        <v>3</v>
      </c>
      <c r="BD59" s="401" t="s">
        <v>1</v>
      </c>
      <c r="BE59" s="404">
        <v>1</v>
      </c>
      <c r="BF59" s="400" t="b">
        <v>1</v>
      </c>
      <c r="BG59" s="404">
        <v>1</v>
      </c>
      <c r="BH59" s="400" t="b">
        <v>1</v>
      </c>
      <c r="BI59" s="400" t="b">
        <v>1</v>
      </c>
      <c r="BJ59" s="401" t="s">
        <v>2</v>
      </c>
      <c r="BK59" s="404">
        <v>150</v>
      </c>
      <c r="BL59" s="400" t="b">
        <v>1</v>
      </c>
      <c r="BM59" s="404">
        <v>1</v>
      </c>
      <c r="BN59" s="400" t="b">
        <v>1</v>
      </c>
      <c r="BO59" s="404">
        <v>0.25</v>
      </c>
      <c r="BP59" s="400" t="b">
        <v>1</v>
      </c>
      <c r="BQ59" s="400" t="b">
        <v>1</v>
      </c>
      <c r="BR59" s="400" t="b">
        <v>1</v>
      </c>
      <c r="BS59" s="400" t="b">
        <v>1</v>
      </c>
      <c r="BT59" s="400" t="b">
        <v>1</v>
      </c>
      <c r="BU59" s="404">
        <v>1</v>
      </c>
      <c r="BV59" s="401" t="s">
        <v>211</v>
      </c>
      <c r="BW59" s="404">
        <v>0.5</v>
      </c>
      <c r="BX59" s="401" t="s">
        <v>211</v>
      </c>
      <c r="BY59" s="401" t="s">
        <v>211</v>
      </c>
    </row>
    <row r="60" spans="1:77" ht="29" x14ac:dyDescent="0.35">
      <c r="A60" s="400">
        <v>410</v>
      </c>
      <c r="B60" s="401" t="s">
        <v>604</v>
      </c>
      <c r="C60" s="401" t="s">
        <v>605</v>
      </c>
      <c r="D60" s="401" t="s">
        <v>211</v>
      </c>
      <c r="E60" s="401" t="s">
        <v>502</v>
      </c>
      <c r="F60" s="401" t="s">
        <v>356</v>
      </c>
      <c r="G60" s="400">
        <v>20500038</v>
      </c>
      <c r="H60" s="400">
        <v>20500038</v>
      </c>
      <c r="I60" s="401" t="s">
        <v>390</v>
      </c>
      <c r="J60" s="403">
        <v>41807</v>
      </c>
      <c r="K60" s="401" t="s">
        <v>358</v>
      </c>
      <c r="L60" s="401" t="s">
        <v>606</v>
      </c>
      <c r="M60" s="401" t="s">
        <v>359</v>
      </c>
      <c r="N60" s="401" t="s">
        <v>359</v>
      </c>
      <c r="O60" s="401" t="s">
        <v>607</v>
      </c>
      <c r="P60" s="380"/>
      <c r="Q60" s="380"/>
      <c r="R60" s="400">
        <v>0</v>
      </c>
      <c r="S60" s="400">
        <v>0</v>
      </c>
      <c r="T60" s="401"/>
      <c r="U60" s="401" t="s">
        <v>211</v>
      </c>
      <c r="V60" s="404">
        <v>5</v>
      </c>
      <c r="W60" s="404">
        <v>5</v>
      </c>
      <c r="X60" s="404">
        <v>10</v>
      </c>
      <c r="Y60" s="404">
        <v>0</v>
      </c>
      <c r="Z60" s="404">
        <v>0</v>
      </c>
      <c r="AA60" s="404">
        <v>0</v>
      </c>
      <c r="AB60" s="404">
        <v>5</v>
      </c>
      <c r="AC60" s="404">
        <v>5</v>
      </c>
      <c r="AD60" s="404">
        <v>10</v>
      </c>
      <c r="AE60" s="404">
        <v>0</v>
      </c>
      <c r="AF60" s="404">
        <v>0</v>
      </c>
      <c r="AG60" s="404">
        <v>0</v>
      </c>
      <c r="AH60" s="404">
        <v>5</v>
      </c>
      <c r="AI60" s="404">
        <v>5</v>
      </c>
      <c r="AJ60" s="404">
        <v>10</v>
      </c>
      <c r="AK60" s="404">
        <v>0</v>
      </c>
      <c r="AL60" s="404">
        <v>0</v>
      </c>
      <c r="AM60" s="404">
        <v>0</v>
      </c>
      <c r="AN60" s="404">
        <v>39</v>
      </c>
      <c r="AO60" s="404">
        <v>53</v>
      </c>
      <c r="AP60" s="404">
        <v>92</v>
      </c>
      <c r="AQ60" s="404">
        <v>0</v>
      </c>
      <c r="AR60" s="404">
        <v>0</v>
      </c>
      <c r="AS60" s="404">
        <v>0</v>
      </c>
      <c r="AT60" s="404">
        <v>0</v>
      </c>
      <c r="AU60" s="404">
        <v>0</v>
      </c>
      <c r="AV60" s="404">
        <v>0</v>
      </c>
      <c r="AW60" s="404">
        <v>1</v>
      </c>
      <c r="AX60" s="404">
        <v>2</v>
      </c>
      <c r="AY60" s="404">
        <v>3</v>
      </c>
      <c r="AZ60" s="404">
        <v>1</v>
      </c>
      <c r="BA60" s="404">
        <v>0</v>
      </c>
      <c r="BB60" s="404">
        <v>1</v>
      </c>
      <c r="BC60" s="401" t="s">
        <v>0</v>
      </c>
      <c r="BD60" s="401" t="s">
        <v>7</v>
      </c>
      <c r="BE60" s="404">
        <v>1</v>
      </c>
      <c r="BF60" s="400" t="b">
        <v>1</v>
      </c>
      <c r="BG60" s="404">
        <v>1</v>
      </c>
      <c r="BH60" s="400" t="b">
        <v>0</v>
      </c>
      <c r="BI60" s="400" t="b">
        <v>1</v>
      </c>
      <c r="BJ60" s="401" t="s">
        <v>6</v>
      </c>
      <c r="BK60" s="404">
        <v>500</v>
      </c>
      <c r="BL60" s="400" t="b">
        <v>1</v>
      </c>
      <c r="BM60" s="404">
        <v>1</v>
      </c>
      <c r="BN60" s="400" t="b">
        <v>0</v>
      </c>
      <c r="BP60" s="400" t="b">
        <v>0</v>
      </c>
      <c r="BQ60" s="400" t="b">
        <v>0</v>
      </c>
      <c r="BR60" s="400" t="b">
        <v>0</v>
      </c>
      <c r="BS60" s="400" t="b">
        <v>1</v>
      </c>
      <c r="BT60" s="400" t="b">
        <v>1</v>
      </c>
      <c r="BU60" s="404">
        <v>0.2</v>
      </c>
      <c r="BV60" s="401" t="s">
        <v>211</v>
      </c>
      <c r="BW60" s="404">
        <v>3</v>
      </c>
      <c r="BX60" s="401" t="s">
        <v>211</v>
      </c>
      <c r="BY60" s="401" t="s">
        <v>211</v>
      </c>
    </row>
    <row r="61" spans="1:77" ht="29" x14ac:dyDescent="0.35">
      <c r="A61" s="400">
        <v>1722</v>
      </c>
      <c r="B61" s="401" t="s">
        <v>608</v>
      </c>
      <c r="C61" s="401" t="s">
        <v>609</v>
      </c>
      <c r="D61" s="401" t="s">
        <v>211</v>
      </c>
      <c r="E61" s="401" t="s">
        <v>587</v>
      </c>
      <c r="F61" s="401" t="s">
        <v>356</v>
      </c>
      <c r="G61" s="400">
        <v>20403012</v>
      </c>
      <c r="H61" s="400">
        <v>20403012</v>
      </c>
      <c r="I61" s="401" t="s">
        <v>390</v>
      </c>
      <c r="J61" s="403">
        <v>41800</v>
      </c>
      <c r="K61" s="401" t="s">
        <v>365</v>
      </c>
      <c r="L61" s="401" t="s">
        <v>587</v>
      </c>
      <c r="M61" s="401" t="s">
        <v>367</v>
      </c>
      <c r="N61" s="401" t="s">
        <v>367</v>
      </c>
      <c r="O61" s="401" t="s">
        <v>587</v>
      </c>
      <c r="P61" s="400">
        <v>-13.624544999999999</v>
      </c>
      <c r="Q61" s="400">
        <v>33.479416000000001</v>
      </c>
      <c r="R61" s="400">
        <v>551856</v>
      </c>
      <c r="S61" s="400">
        <v>8493745</v>
      </c>
      <c r="T61" s="401" t="s">
        <v>3140</v>
      </c>
      <c r="U61" s="401" t="s">
        <v>211</v>
      </c>
      <c r="V61" s="404">
        <v>6</v>
      </c>
      <c r="W61" s="404">
        <v>4</v>
      </c>
      <c r="X61" s="404">
        <v>10</v>
      </c>
      <c r="Y61" s="404">
        <v>3</v>
      </c>
      <c r="Z61" s="404">
        <v>2</v>
      </c>
      <c r="AA61" s="404">
        <v>5</v>
      </c>
      <c r="AB61" s="404">
        <v>0</v>
      </c>
      <c r="AC61" s="404">
        <v>0</v>
      </c>
      <c r="AD61" s="404">
        <v>0</v>
      </c>
      <c r="AE61" s="404">
        <v>0</v>
      </c>
      <c r="AF61" s="404">
        <v>0</v>
      </c>
      <c r="AG61" s="404">
        <v>0</v>
      </c>
      <c r="AH61" s="404">
        <v>0</v>
      </c>
      <c r="AI61" s="404">
        <v>0</v>
      </c>
      <c r="AJ61" s="404">
        <v>0</v>
      </c>
      <c r="AK61" s="404">
        <v>0</v>
      </c>
      <c r="AL61" s="404">
        <v>0</v>
      </c>
      <c r="AM61" s="404">
        <v>0</v>
      </c>
      <c r="AN61" s="404">
        <v>30</v>
      </c>
      <c r="AO61" s="404">
        <v>38</v>
      </c>
      <c r="AP61" s="404">
        <v>68</v>
      </c>
      <c r="AQ61" s="404">
        <v>0</v>
      </c>
      <c r="AR61" s="404">
        <v>0</v>
      </c>
      <c r="AS61" s="404">
        <v>0</v>
      </c>
      <c r="AT61" s="404">
        <v>0</v>
      </c>
      <c r="AU61" s="404">
        <v>0</v>
      </c>
      <c r="AV61" s="404">
        <v>0</v>
      </c>
      <c r="AW61" s="404">
        <v>1</v>
      </c>
      <c r="AX61" s="404">
        <v>2</v>
      </c>
      <c r="AY61" s="404">
        <v>3</v>
      </c>
      <c r="AZ61" s="404">
        <v>0</v>
      </c>
      <c r="BA61" s="404">
        <v>0</v>
      </c>
      <c r="BB61" s="404">
        <v>0</v>
      </c>
      <c r="BC61" s="401" t="s">
        <v>3</v>
      </c>
      <c r="BD61" s="401" t="s">
        <v>7</v>
      </c>
      <c r="BE61" s="404">
        <v>1</v>
      </c>
      <c r="BF61" s="400" t="b">
        <v>0</v>
      </c>
      <c r="BG61">
        <v>0</v>
      </c>
      <c r="BH61" s="400" t="b">
        <v>0</v>
      </c>
      <c r="BI61" s="400" t="b">
        <v>1</v>
      </c>
      <c r="BJ61" s="401" t="s">
        <v>2</v>
      </c>
      <c r="BK61" s="404">
        <v>10</v>
      </c>
      <c r="BL61" s="400" t="b">
        <v>0</v>
      </c>
      <c r="BN61" s="400" t="b">
        <v>0</v>
      </c>
      <c r="BP61" s="400" t="b">
        <v>1</v>
      </c>
      <c r="BQ61" s="400" t="b">
        <v>1</v>
      </c>
      <c r="BR61" s="400" t="b">
        <v>1</v>
      </c>
      <c r="BS61" s="400" t="b">
        <v>1</v>
      </c>
      <c r="BT61" s="400" t="b">
        <v>1</v>
      </c>
      <c r="BU61" s="404">
        <v>1.5</v>
      </c>
      <c r="BV61" s="401" t="s">
        <v>211</v>
      </c>
      <c r="BW61" s="404">
        <v>1.5</v>
      </c>
      <c r="BX61" s="401" t="s">
        <v>211</v>
      </c>
      <c r="BY61" s="401" t="s">
        <v>211</v>
      </c>
    </row>
    <row r="62" spans="1:77" ht="29" x14ac:dyDescent="0.35">
      <c r="A62" s="400">
        <v>1717</v>
      </c>
      <c r="B62" s="401" t="s">
        <v>610</v>
      </c>
      <c r="C62" s="401" t="s">
        <v>611</v>
      </c>
      <c r="D62" s="401" t="s">
        <v>211</v>
      </c>
      <c r="E62" s="401" t="s">
        <v>612</v>
      </c>
      <c r="F62" s="401" t="s">
        <v>356</v>
      </c>
      <c r="G62" s="400">
        <v>20403007</v>
      </c>
      <c r="H62" s="400">
        <v>20403007</v>
      </c>
      <c r="I62" s="401" t="s">
        <v>390</v>
      </c>
      <c r="J62" s="403">
        <v>41800</v>
      </c>
      <c r="K62" s="401" t="s">
        <v>365</v>
      </c>
      <c r="L62" s="401" t="s">
        <v>613</v>
      </c>
      <c r="M62" s="401" t="s">
        <v>367</v>
      </c>
      <c r="N62" s="401" t="s">
        <v>367</v>
      </c>
      <c r="O62" s="401" t="s">
        <v>587</v>
      </c>
      <c r="P62" s="400">
        <v>-13.644707</v>
      </c>
      <c r="Q62" s="400">
        <v>33.459794000000002</v>
      </c>
      <c r="R62" s="400">
        <v>549729</v>
      </c>
      <c r="S62" s="400">
        <v>8491519</v>
      </c>
      <c r="T62" s="401" t="s">
        <v>3127</v>
      </c>
      <c r="U62" s="401" t="s">
        <v>211</v>
      </c>
      <c r="V62" s="404">
        <v>5</v>
      </c>
      <c r="W62" s="404">
        <v>5</v>
      </c>
      <c r="X62" s="404">
        <v>10</v>
      </c>
      <c r="Y62" s="404">
        <v>2</v>
      </c>
      <c r="Z62" s="404">
        <v>2</v>
      </c>
      <c r="AA62" s="404">
        <v>4</v>
      </c>
      <c r="AB62" s="404">
        <v>3</v>
      </c>
      <c r="AC62" s="404">
        <v>3</v>
      </c>
      <c r="AD62" s="404">
        <v>6</v>
      </c>
      <c r="AE62" s="404">
        <v>0</v>
      </c>
      <c r="AF62" s="404">
        <v>0</v>
      </c>
      <c r="AG62" s="404">
        <v>0</v>
      </c>
      <c r="AN62" s="404">
        <v>19</v>
      </c>
      <c r="AO62" s="404">
        <v>29</v>
      </c>
      <c r="AP62" s="404">
        <v>48</v>
      </c>
      <c r="AW62" s="404">
        <v>8</v>
      </c>
      <c r="AX62" s="404">
        <v>3</v>
      </c>
      <c r="AY62" s="404">
        <v>11</v>
      </c>
      <c r="AZ62" s="404">
        <v>0</v>
      </c>
      <c r="BA62" s="404">
        <v>0</v>
      </c>
      <c r="BB62" s="404">
        <v>0</v>
      </c>
      <c r="BC62" s="401" t="s">
        <v>0</v>
      </c>
      <c r="BD62" s="401" t="s">
        <v>212</v>
      </c>
      <c r="BE62" s="404">
        <v>1</v>
      </c>
      <c r="BF62" s="400" t="b">
        <v>1</v>
      </c>
      <c r="BG62" s="404">
        <v>1</v>
      </c>
      <c r="BH62" s="400" t="b">
        <v>1</v>
      </c>
      <c r="BI62" s="400" t="b">
        <v>1</v>
      </c>
      <c r="BJ62" s="401" t="s">
        <v>6</v>
      </c>
      <c r="BK62" s="404">
        <v>100</v>
      </c>
      <c r="BL62" s="400" t="b">
        <v>0</v>
      </c>
      <c r="BN62" s="400" t="b">
        <v>0</v>
      </c>
      <c r="BP62" s="400" t="b">
        <v>1</v>
      </c>
      <c r="BQ62" s="400" t="b">
        <v>0</v>
      </c>
      <c r="BR62" s="400" t="b">
        <v>0</v>
      </c>
      <c r="BS62" s="400" t="b">
        <v>1</v>
      </c>
      <c r="BT62" s="400" t="b">
        <v>1</v>
      </c>
      <c r="BU62" s="404">
        <v>1</v>
      </c>
      <c r="BV62" s="401" t="s">
        <v>211</v>
      </c>
      <c r="BW62" s="404">
        <v>1</v>
      </c>
      <c r="BX62" s="401" t="s">
        <v>211</v>
      </c>
      <c r="BY62" s="401" t="s">
        <v>211</v>
      </c>
    </row>
    <row r="63" spans="1:77" ht="29" x14ac:dyDescent="0.35">
      <c r="A63" s="400">
        <v>1794</v>
      </c>
      <c r="B63" s="401" t="s">
        <v>614</v>
      </c>
      <c r="C63" s="401" t="s">
        <v>615</v>
      </c>
      <c r="D63" s="401" t="s">
        <v>211</v>
      </c>
      <c r="E63" s="401" t="s">
        <v>616</v>
      </c>
      <c r="F63" s="401" t="s">
        <v>356</v>
      </c>
      <c r="G63" s="400">
        <v>20405032</v>
      </c>
      <c r="H63" s="400">
        <v>20405032</v>
      </c>
      <c r="I63" s="401" t="s">
        <v>357</v>
      </c>
      <c r="J63" s="403">
        <v>41807</v>
      </c>
      <c r="K63" s="401" t="s">
        <v>358</v>
      </c>
      <c r="L63" s="401" t="s">
        <v>616</v>
      </c>
      <c r="M63" s="401" t="s">
        <v>359</v>
      </c>
      <c r="N63" s="401" t="s">
        <v>359</v>
      </c>
      <c r="O63" s="401" t="s">
        <v>480</v>
      </c>
      <c r="P63" s="400">
        <v>-13.679152</v>
      </c>
      <c r="Q63" s="400">
        <v>33.898400000000002</v>
      </c>
      <c r="R63" s="400">
        <v>597155</v>
      </c>
      <c r="S63" s="400">
        <v>8487577</v>
      </c>
      <c r="T63" s="401" t="s">
        <v>211</v>
      </c>
      <c r="U63" s="401" t="s">
        <v>211</v>
      </c>
      <c r="V63" s="404">
        <v>6</v>
      </c>
      <c r="W63" s="404">
        <v>4</v>
      </c>
      <c r="X63" s="404">
        <v>10</v>
      </c>
      <c r="Y63" s="404">
        <v>0</v>
      </c>
      <c r="Z63" s="404">
        <v>0</v>
      </c>
      <c r="AA63" s="404">
        <v>0</v>
      </c>
      <c r="AB63" s="404">
        <v>6</v>
      </c>
      <c r="AC63" s="404">
        <v>4</v>
      </c>
      <c r="AD63" s="404">
        <v>10</v>
      </c>
      <c r="AE63" s="404">
        <v>0</v>
      </c>
      <c r="AF63" s="404">
        <v>0</v>
      </c>
      <c r="AG63" s="404">
        <v>0</v>
      </c>
      <c r="AH63" s="404">
        <v>0</v>
      </c>
      <c r="AI63" s="404">
        <v>0</v>
      </c>
      <c r="AJ63" s="404">
        <v>0</v>
      </c>
      <c r="AK63" s="404">
        <v>0</v>
      </c>
      <c r="AL63" s="404">
        <v>0</v>
      </c>
      <c r="AM63" s="404">
        <v>0</v>
      </c>
      <c r="AN63" s="404">
        <v>29</v>
      </c>
      <c r="AO63" s="404">
        <v>39</v>
      </c>
      <c r="AP63" s="404">
        <v>68</v>
      </c>
      <c r="AQ63" s="404">
        <v>0</v>
      </c>
      <c r="AR63" s="404">
        <v>0</v>
      </c>
      <c r="AS63" s="404">
        <v>0</v>
      </c>
      <c r="AT63" s="404">
        <v>9</v>
      </c>
      <c r="AU63" s="404">
        <v>13</v>
      </c>
      <c r="AV63" s="404">
        <v>22</v>
      </c>
      <c r="AW63" s="404">
        <v>6</v>
      </c>
      <c r="AX63" s="404">
        <v>9</v>
      </c>
      <c r="AY63" s="404">
        <v>15</v>
      </c>
      <c r="AZ63" s="404">
        <v>18</v>
      </c>
      <c r="BA63" s="404">
        <v>27</v>
      </c>
      <c r="BB63" s="404">
        <v>45</v>
      </c>
      <c r="BC63" s="401" t="s">
        <v>0</v>
      </c>
      <c r="BD63" s="401" t="s">
        <v>7</v>
      </c>
      <c r="BE63" s="404">
        <v>1</v>
      </c>
      <c r="BF63" s="400" t="b">
        <v>1</v>
      </c>
      <c r="BG63" s="404">
        <v>2</v>
      </c>
      <c r="BH63" s="400" t="b">
        <v>0</v>
      </c>
      <c r="BI63" s="400" t="b">
        <v>1</v>
      </c>
      <c r="BJ63" s="401" t="s">
        <v>2</v>
      </c>
      <c r="BK63" s="404">
        <v>300</v>
      </c>
      <c r="BL63" s="400" t="b">
        <v>0</v>
      </c>
      <c r="BN63" s="400" t="b">
        <v>0</v>
      </c>
      <c r="BP63" s="400" t="b">
        <v>0</v>
      </c>
      <c r="BQ63" s="400" t="b">
        <v>0</v>
      </c>
      <c r="BR63" s="400" t="b">
        <v>0</v>
      </c>
      <c r="BS63" s="400" t="b">
        <v>1</v>
      </c>
      <c r="BT63" s="400" t="b">
        <v>1</v>
      </c>
      <c r="BU63" s="404">
        <v>2</v>
      </c>
      <c r="BV63" s="401" t="s">
        <v>211</v>
      </c>
      <c r="BW63" s="404">
        <v>3</v>
      </c>
      <c r="BX63" s="401" t="s">
        <v>211</v>
      </c>
      <c r="BY63" s="401" t="s">
        <v>211</v>
      </c>
    </row>
    <row r="64" spans="1:77" ht="29" x14ac:dyDescent="0.35">
      <c r="A64" s="400">
        <v>300</v>
      </c>
      <c r="B64" s="401" t="s">
        <v>617</v>
      </c>
      <c r="C64" s="401" t="s">
        <v>382</v>
      </c>
      <c r="D64" s="401" t="s">
        <v>211</v>
      </c>
      <c r="E64" s="401" t="s">
        <v>618</v>
      </c>
      <c r="F64" s="401" t="s">
        <v>356</v>
      </c>
      <c r="G64" s="400">
        <v>20499928</v>
      </c>
      <c r="H64" s="400">
        <v>20499928</v>
      </c>
      <c r="I64" s="401" t="s">
        <v>619</v>
      </c>
      <c r="J64" s="403">
        <v>41801</v>
      </c>
      <c r="K64" s="401" t="s">
        <v>405</v>
      </c>
      <c r="L64" s="401" t="s">
        <v>620</v>
      </c>
      <c r="M64" s="401" t="s">
        <v>402</v>
      </c>
      <c r="N64" s="401" t="s">
        <v>402</v>
      </c>
      <c r="O64" s="401" t="s">
        <v>410</v>
      </c>
      <c r="P64" s="380"/>
      <c r="Q64" s="380"/>
      <c r="R64" s="400">
        <v>0</v>
      </c>
      <c r="S64" s="400">
        <v>0</v>
      </c>
      <c r="T64" s="401" t="s">
        <v>3129</v>
      </c>
      <c r="U64" s="401"/>
      <c r="V64" s="404">
        <v>2</v>
      </c>
      <c r="W64" s="404">
        <v>3</v>
      </c>
      <c r="X64" s="404">
        <v>5</v>
      </c>
      <c r="Y64" s="404">
        <v>2</v>
      </c>
      <c r="Z64" s="404">
        <v>2</v>
      </c>
      <c r="AA64" s="404">
        <v>4</v>
      </c>
      <c r="AB64" s="404">
        <v>0</v>
      </c>
      <c r="AC64" s="404">
        <v>1</v>
      </c>
      <c r="AD64" s="404">
        <v>1</v>
      </c>
      <c r="AE64" s="404">
        <v>0</v>
      </c>
      <c r="AF64" s="404">
        <v>0</v>
      </c>
      <c r="AG64" s="404">
        <v>0</v>
      </c>
      <c r="AH64" s="404">
        <v>4</v>
      </c>
      <c r="AI64" s="404">
        <v>6</v>
      </c>
      <c r="AJ64" s="404">
        <v>10</v>
      </c>
      <c r="AK64" s="404">
        <v>0</v>
      </c>
      <c r="AL64" s="404">
        <v>0</v>
      </c>
      <c r="AM64" s="404">
        <v>0</v>
      </c>
      <c r="AN64" s="404">
        <v>75</v>
      </c>
      <c r="AO64" s="404">
        <v>85</v>
      </c>
      <c r="AP64" s="404">
        <v>160</v>
      </c>
      <c r="AQ64" s="404">
        <v>15</v>
      </c>
      <c r="AR64" s="404">
        <v>19</v>
      </c>
      <c r="AS64" s="404">
        <v>34</v>
      </c>
      <c r="AT64" s="404">
        <v>9</v>
      </c>
      <c r="AU64" s="404">
        <v>11</v>
      </c>
      <c r="AV64" s="404">
        <v>20</v>
      </c>
      <c r="AW64" s="404">
        <v>2</v>
      </c>
      <c r="AX64" s="404">
        <v>3</v>
      </c>
      <c r="AY64" s="404">
        <v>5</v>
      </c>
      <c r="AZ64" s="404">
        <v>0</v>
      </c>
      <c r="BA64" s="404">
        <v>0</v>
      </c>
      <c r="BB64" s="404">
        <v>0</v>
      </c>
      <c r="BC64" s="401" t="s">
        <v>3</v>
      </c>
      <c r="BD64" s="401" t="s">
        <v>212</v>
      </c>
      <c r="BE64" s="404">
        <v>1</v>
      </c>
      <c r="BF64" s="400" t="b">
        <v>1</v>
      </c>
      <c r="BG64" s="404">
        <v>2</v>
      </c>
      <c r="BH64" s="400" t="b">
        <v>1</v>
      </c>
      <c r="BI64" s="400" t="b">
        <v>1</v>
      </c>
      <c r="BJ64" s="401" t="s">
        <v>6</v>
      </c>
      <c r="BK64" s="404">
        <v>100</v>
      </c>
      <c r="BL64" s="400" t="b">
        <v>1</v>
      </c>
      <c r="BM64" s="404">
        <v>1</v>
      </c>
      <c r="BN64" s="400" t="b">
        <v>0</v>
      </c>
      <c r="BP64" s="400" t="b">
        <v>1</v>
      </c>
      <c r="BQ64" s="400" t="b">
        <v>1</v>
      </c>
      <c r="BR64" s="400" t="b">
        <v>1</v>
      </c>
      <c r="BS64" s="400" t="b">
        <v>1</v>
      </c>
      <c r="BT64" s="400" t="b">
        <v>1</v>
      </c>
      <c r="BU64" s="404">
        <v>1.5</v>
      </c>
      <c r="BV64" s="401" t="s">
        <v>211</v>
      </c>
      <c r="BW64" s="404">
        <v>4.5</v>
      </c>
      <c r="BX64" s="401" t="s">
        <v>211</v>
      </c>
      <c r="BY64" s="401" t="s">
        <v>211</v>
      </c>
    </row>
    <row r="65" spans="1:77" ht="29" x14ac:dyDescent="0.35">
      <c r="A65" s="400">
        <v>415</v>
      </c>
      <c r="B65" s="401" t="s">
        <v>621</v>
      </c>
      <c r="C65" s="401" t="s">
        <v>622</v>
      </c>
      <c r="D65" s="401" t="s">
        <v>211</v>
      </c>
      <c r="E65" s="401" t="s">
        <v>623</v>
      </c>
      <c r="F65" s="401" t="s">
        <v>356</v>
      </c>
      <c r="G65" s="400">
        <v>20500043</v>
      </c>
      <c r="H65" s="400">
        <v>20500043</v>
      </c>
      <c r="I65" s="401" t="s">
        <v>357</v>
      </c>
      <c r="J65" s="403">
        <v>41796</v>
      </c>
      <c r="K65" s="401" t="s">
        <v>358</v>
      </c>
      <c r="L65" s="401" t="s">
        <v>624</v>
      </c>
      <c r="M65" s="401" t="s">
        <v>359</v>
      </c>
      <c r="N65" s="401" t="s">
        <v>359</v>
      </c>
      <c r="O65" s="401" t="s">
        <v>625</v>
      </c>
      <c r="P65" s="380"/>
      <c r="Q65" s="380"/>
      <c r="R65" s="400">
        <v>0</v>
      </c>
      <c r="S65" s="400">
        <v>0</v>
      </c>
      <c r="T65" s="401" t="s">
        <v>3129</v>
      </c>
      <c r="U65" s="401" t="s">
        <v>211</v>
      </c>
      <c r="V65" s="404">
        <v>2</v>
      </c>
      <c r="W65" s="404">
        <v>8</v>
      </c>
      <c r="X65" s="404">
        <v>10</v>
      </c>
      <c r="Y65" s="404">
        <v>1</v>
      </c>
      <c r="Z65" s="404">
        <v>1</v>
      </c>
      <c r="AA65" s="404">
        <v>2</v>
      </c>
      <c r="AB65" s="404">
        <v>1</v>
      </c>
      <c r="AC65" s="404">
        <v>7</v>
      </c>
      <c r="AD65" s="404">
        <v>8</v>
      </c>
      <c r="AE65" s="404">
        <v>1</v>
      </c>
      <c r="AF65" s="404">
        <v>1</v>
      </c>
      <c r="AG65" s="404">
        <v>2</v>
      </c>
      <c r="AH65" s="404">
        <v>5</v>
      </c>
      <c r="AI65" s="404">
        <v>5</v>
      </c>
      <c r="AJ65" s="404">
        <v>10</v>
      </c>
      <c r="AK65" s="404">
        <v>0</v>
      </c>
      <c r="AL65" s="404">
        <v>0</v>
      </c>
      <c r="AM65" s="404">
        <v>0</v>
      </c>
      <c r="AN65" s="404">
        <v>69</v>
      </c>
      <c r="AO65" s="404">
        <v>72</v>
      </c>
      <c r="AP65" s="404">
        <v>141</v>
      </c>
      <c r="AQ65" s="404">
        <v>0</v>
      </c>
      <c r="AR65" s="404">
        <v>0</v>
      </c>
      <c r="AS65" s="404">
        <v>0</v>
      </c>
      <c r="AT65" s="404">
        <v>7</v>
      </c>
      <c r="AU65" s="404">
        <v>8</v>
      </c>
      <c r="AV65" s="404">
        <v>15</v>
      </c>
      <c r="AW65" s="404">
        <v>2</v>
      </c>
      <c r="AX65" s="404">
        <v>1</v>
      </c>
      <c r="AY65" s="404">
        <v>3</v>
      </c>
      <c r="AZ65" s="404">
        <v>0</v>
      </c>
      <c r="BA65" s="404">
        <v>0</v>
      </c>
      <c r="BB65" s="404">
        <v>0</v>
      </c>
      <c r="BC65" s="401" t="s">
        <v>3</v>
      </c>
      <c r="BD65" s="401" t="s">
        <v>1</v>
      </c>
      <c r="BE65" s="404">
        <v>1</v>
      </c>
      <c r="BF65" s="400" t="b">
        <v>1</v>
      </c>
      <c r="BG65" s="404">
        <v>2</v>
      </c>
      <c r="BH65" s="400" t="b">
        <v>1</v>
      </c>
      <c r="BI65" s="400" t="b">
        <v>1</v>
      </c>
      <c r="BJ65" s="401" t="s">
        <v>2</v>
      </c>
      <c r="BK65" s="404">
        <v>5</v>
      </c>
      <c r="BL65" s="400" t="b">
        <v>1</v>
      </c>
      <c r="BM65" s="404">
        <v>0.5</v>
      </c>
      <c r="BN65" s="400" t="b">
        <v>1</v>
      </c>
      <c r="BO65" s="404">
        <v>0.25</v>
      </c>
      <c r="BP65" s="400" t="b">
        <v>1</v>
      </c>
      <c r="BQ65" s="400" t="b">
        <v>1</v>
      </c>
      <c r="BR65" s="400" t="b">
        <v>1</v>
      </c>
      <c r="BS65" s="400" t="b">
        <v>1</v>
      </c>
      <c r="BT65" s="400" t="b">
        <v>1</v>
      </c>
      <c r="BU65" s="404">
        <v>6</v>
      </c>
      <c r="BV65" s="401" t="s">
        <v>211</v>
      </c>
      <c r="BW65" s="404">
        <v>10</v>
      </c>
      <c r="BX65" s="401" t="s">
        <v>211</v>
      </c>
      <c r="BY65" s="401" t="s">
        <v>211</v>
      </c>
    </row>
    <row r="66" spans="1:77" ht="29" x14ac:dyDescent="0.35">
      <c r="A66" s="400">
        <v>400</v>
      </c>
      <c r="B66" s="401" t="s">
        <v>626</v>
      </c>
      <c r="C66" s="401" t="s">
        <v>627</v>
      </c>
      <c r="D66" s="401" t="s">
        <v>211</v>
      </c>
      <c r="E66" s="401" t="s">
        <v>628</v>
      </c>
      <c r="F66" s="401" t="s">
        <v>356</v>
      </c>
      <c r="G66" s="400">
        <v>20500028</v>
      </c>
      <c r="H66" s="400">
        <v>20500028</v>
      </c>
      <c r="I66" s="401" t="s">
        <v>390</v>
      </c>
      <c r="J66" s="403">
        <v>41807</v>
      </c>
      <c r="K66" s="401" t="s">
        <v>358</v>
      </c>
      <c r="L66" s="401" t="s">
        <v>628</v>
      </c>
      <c r="M66" s="401" t="s">
        <v>359</v>
      </c>
      <c r="N66" s="401" t="s">
        <v>359</v>
      </c>
      <c r="O66" s="401" t="s">
        <v>629</v>
      </c>
      <c r="P66" s="380"/>
      <c r="Q66" s="380"/>
      <c r="R66" s="400">
        <v>0</v>
      </c>
      <c r="S66" s="400">
        <v>0</v>
      </c>
      <c r="T66" s="401" t="s">
        <v>3129</v>
      </c>
      <c r="U66" s="401" t="s">
        <v>211</v>
      </c>
      <c r="V66" s="404">
        <v>4</v>
      </c>
      <c r="W66" s="404">
        <v>6</v>
      </c>
      <c r="X66" s="404">
        <v>10</v>
      </c>
      <c r="Y66" s="404">
        <v>0</v>
      </c>
      <c r="Z66" s="404">
        <v>0</v>
      </c>
      <c r="AA66" s="404">
        <v>0</v>
      </c>
      <c r="AB66" s="404">
        <v>4</v>
      </c>
      <c r="AC66" s="404">
        <v>6</v>
      </c>
      <c r="AD66" s="404">
        <v>10</v>
      </c>
      <c r="AE66" s="404">
        <v>0</v>
      </c>
      <c r="AF66" s="404">
        <v>0</v>
      </c>
      <c r="AG66" s="404">
        <v>0</v>
      </c>
      <c r="AH66" s="404">
        <v>5</v>
      </c>
      <c r="AI66" s="404">
        <v>5</v>
      </c>
      <c r="AJ66" s="404">
        <v>10</v>
      </c>
      <c r="AK66" s="404">
        <v>0</v>
      </c>
      <c r="AL66" s="404">
        <v>0</v>
      </c>
      <c r="AM66" s="404">
        <v>0</v>
      </c>
      <c r="AN66" s="404">
        <v>44</v>
      </c>
      <c r="AO66" s="404">
        <v>58</v>
      </c>
      <c r="AP66" s="404">
        <v>102</v>
      </c>
      <c r="AQ66" s="404">
        <v>0</v>
      </c>
      <c r="AR66" s="404">
        <v>0</v>
      </c>
      <c r="AS66" s="404">
        <v>0</v>
      </c>
      <c r="AT66" s="404">
        <v>5</v>
      </c>
      <c r="AU66" s="404">
        <v>5</v>
      </c>
      <c r="AV66" s="404">
        <v>10</v>
      </c>
      <c r="AW66" s="404">
        <v>0</v>
      </c>
      <c r="AX66" s="404">
        <v>0</v>
      </c>
      <c r="AY66" s="404">
        <v>0</v>
      </c>
      <c r="AZ66" s="404">
        <v>2</v>
      </c>
      <c r="BA66" s="404">
        <v>1</v>
      </c>
      <c r="BB66" s="404">
        <v>3</v>
      </c>
      <c r="BC66" s="401" t="s">
        <v>3</v>
      </c>
      <c r="BD66" s="401" t="s">
        <v>7</v>
      </c>
      <c r="BE66" s="404">
        <v>1</v>
      </c>
      <c r="BF66" s="400" t="b">
        <v>1</v>
      </c>
      <c r="BG66" s="404">
        <v>2</v>
      </c>
      <c r="BH66" s="400" t="b">
        <v>0</v>
      </c>
      <c r="BI66" s="400" t="b">
        <v>1</v>
      </c>
      <c r="BJ66" s="401" t="s">
        <v>2</v>
      </c>
      <c r="BK66" s="404">
        <v>100</v>
      </c>
      <c r="BL66" s="400" t="b">
        <v>1</v>
      </c>
      <c r="BM66" s="404">
        <v>1</v>
      </c>
      <c r="BN66" s="400" t="b">
        <v>0</v>
      </c>
      <c r="BP66" s="400" t="b">
        <v>1</v>
      </c>
      <c r="BQ66" s="400" t="b">
        <v>1</v>
      </c>
      <c r="BR66" s="400" t="b">
        <v>1</v>
      </c>
      <c r="BS66" s="400" t="b">
        <v>1</v>
      </c>
      <c r="BT66" s="400" t="b">
        <v>1</v>
      </c>
      <c r="BU66" s="404">
        <v>2</v>
      </c>
      <c r="BV66" s="401" t="s">
        <v>211</v>
      </c>
      <c r="BW66" s="404">
        <v>6</v>
      </c>
      <c r="BX66" s="401" t="s">
        <v>211</v>
      </c>
      <c r="BY66" s="401" t="s">
        <v>211</v>
      </c>
    </row>
    <row r="67" spans="1:77" x14ac:dyDescent="0.35">
      <c r="A67" s="400">
        <v>307</v>
      </c>
      <c r="B67" s="401" t="s">
        <v>630</v>
      </c>
      <c r="C67" s="401" t="s">
        <v>631</v>
      </c>
      <c r="D67" s="401" t="s">
        <v>211</v>
      </c>
      <c r="E67" s="401" t="s">
        <v>632</v>
      </c>
      <c r="F67" s="401" t="s">
        <v>356</v>
      </c>
      <c r="G67" s="400">
        <v>20499935</v>
      </c>
      <c r="H67" s="400">
        <v>20499935</v>
      </c>
      <c r="I67" s="401" t="s">
        <v>3141</v>
      </c>
      <c r="K67" s="401" t="s">
        <v>374</v>
      </c>
      <c r="L67" s="401" t="s">
        <v>632</v>
      </c>
      <c r="M67" s="401" t="s">
        <v>375</v>
      </c>
      <c r="N67" s="401" t="s">
        <v>375</v>
      </c>
      <c r="O67" s="401" t="s">
        <v>376</v>
      </c>
      <c r="P67" s="380"/>
      <c r="Q67" s="380"/>
      <c r="R67" s="400">
        <v>0</v>
      </c>
      <c r="S67" s="400">
        <v>0</v>
      </c>
      <c r="T67" s="401" t="s">
        <v>211</v>
      </c>
      <c r="U67" s="401" t="s">
        <v>211</v>
      </c>
      <c r="V67" s="404">
        <v>4</v>
      </c>
      <c r="W67" s="404">
        <v>6</v>
      </c>
      <c r="X67" s="404">
        <v>10</v>
      </c>
      <c r="Y67" s="404">
        <v>0</v>
      </c>
      <c r="Z67" s="404">
        <v>0</v>
      </c>
      <c r="AA67" s="404">
        <v>0</v>
      </c>
      <c r="AB67" s="404">
        <v>4</v>
      </c>
      <c r="AC67" s="404">
        <v>6</v>
      </c>
      <c r="AD67" s="404">
        <v>10</v>
      </c>
      <c r="AE67" s="404">
        <v>0</v>
      </c>
      <c r="AF67" s="404">
        <v>0</v>
      </c>
      <c r="AG67" s="404">
        <v>0</v>
      </c>
      <c r="AH67" s="404">
        <v>5</v>
      </c>
      <c r="AI67" s="404">
        <v>5</v>
      </c>
      <c r="AJ67" s="404">
        <v>10</v>
      </c>
      <c r="AK67" s="404">
        <v>0</v>
      </c>
      <c r="AL67" s="404">
        <v>0</v>
      </c>
      <c r="AM67" s="404">
        <v>0</v>
      </c>
      <c r="AN67" s="404">
        <v>38</v>
      </c>
      <c r="AO67" s="404">
        <v>34</v>
      </c>
      <c r="AP67" s="404">
        <v>72</v>
      </c>
      <c r="AQ67" s="404">
        <v>0</v>
      </c>
      <c r="AR67" s="404">
        <v>0</v>
      </c>
      <c r="AS67" s="404">
        <v>0</v>
      </c>
      <c r="AT67" s="404">
        <v>0</v>
      </c>
      <c r="AU67" s="404">
        <v>0</v>
      </c>
      <c r="AV67" s="404">
        <v>0</v>
      </c>
      <c r="AW67" s="404">
        <v>10</v>
      </c>
      <c r="AX67" s="404">
        <v>11</v>
      </c>
      <c r="AY67" s="404">
        <v>21</v>
      </c>
      <c r="AZ67" s="404">
        <v>4</v>
      </c>
      <c r="BA67" s="404">
        <v>2</v>
      </c>
      <c r="BB67" s="404">
        <v>6</v>
      </c>
      <c r="BC67" s="401" t="s">
        <v>3</v>
      </c>
      <c r="BD67" s="401" t="s">
        <v>7</v>
      </c>
      <c r="BE67" s="404">
        <v>1</v>
      </c>
      <c r="BF67" s="400" t="b">
        <v>1</v>
      </c>
      <c r="BG67" s="404">
        <v>2</v>
      </c>
      <c r="BH67" s="400" t="b">
        <v>1</v>
      </c>
      <c r="BI67" s="400" t="b">
        <v>1</v>
      </c>
      <c r="BJ67" s="401" t="s">
        <v>5</v>
      </c>
      <c r="BK67" s="404">
        <v>500</v>
      </c>
      <c r="BL67" s="400" t="b">
        <v>0</v>
      </c>
      <c r="BN67" s="400" t="b">
        <v>0</v>
      </c>
      <c r="BP67" s="400" t="b">
        <v>1</v>
      </c>
      <c r="BQ67" s="400" t="b">
        <v>1</v>
      </c>
      <c r="BR67" s="400" t="b">
        <v>0</v>
      </c>
      <c r="BS67" s="400" t="b">
        <v>1</v>
      </c>
      <c r="BT67" s="400" t="b">
        <v>1</v>
      </c>
      <c r="BU67" s="404">
        <v>1.5</v>
      </c>
      <c r="BV67" s="401" t="s">
        <v>211</v>
      </c>
      <c r="BW67" s="404">
        <v>10</v>
      </c>
      <c r="BX67" s="401" t="s">
        <v>211</v>
      </c>
      <c r="BY67" s="401" t="s">
        <v>211</v>
      </c>
    </row>
    <row r="68" spans="1:77" ht="29" x14ac:dyDescent="0.35">
      <c r="A68" s="400">
        <v>373</v>
      </c>
      <c r="B68" s="401" t="s">
        <v>630</v>
      </c>
      <c r="C68" s="401" t="s">
        <v>633</v>
      </c>
      <c r="D68" s="401" t="s">
        <v>211</v>
      </c>
      <c r="E68" s="401" t="s">
        <v>632</v>
      </c>
      <c r="F68" s="401" t="s">
        <v>356</v>
      </c>
      <c r="G68" s="400">
        <v>20500001</v>
      </c>
      <c r="H68" s="400">
        <v>20500001</v>
      </c>
      <c r="I68" s="401" t="s">
        <v>390</v>
      </c>
      <c r="J68" s="403">
        <v>41510</v>
      </c>
      <c r="K68" s="401" t="s">
        <v>374</v>
      </c>
      <c r="L68" s="401" t="s">
        <v>632</v>
      </c>
      <c r="M68" s="401" t="s">
        <v>375</v>
      </c>
      <c r="N68" s="401" t="s">
        <v>375</v>
      </c>
      <c r="O68" s="401" t="s">
        <v>211</v>
      </c>
      <c r="P68" s="380"/>
      <c r="Q68" s="380"/>
      <c r="R68" s="400">
        <v>0</v>
      </c>
      <c r="S68" s="400">
        <v>0</v>
      </c>
      <c r="T68" s="401" t="s">
        <v>211</v>
      </c>
      <c r="U68" s="401" t="s">
        <v>211</v>
      </c>
      <c r="V68" s="404">
        <v>5</v>
      </c>
      <c r="W68" s="404">
        <v>5</v>
      </c>
      <c r="X68" s="404">
        <v>10</v>
      </c>
      <c r="Y68" s="404">
        <v>0</v>
      </c>
      <c r="Z68" s="404">
        <v>0</v>
      </c>
      <c r="AA68" s="404">
        <v>0</v>
      </c>
      <c r="AB68" s="404">
        <v>5</v>
      </c>
      <c r="AC68" s="404">
        <v>5</v>
      </c>
      <c r="AD68" s="404">
        <v>10</v>
      </c>
      <c r="AE68" s="404">
        <v>0</v>
      </c>
      <c r="AF68" s="404">
        <v>0</v>
      </c>
      <c r="AG68" s="404">
        <v>0</v>
      </c>
      <c r="AH68" s="404">
        <v>5</v>
      </c>
      <c r="AI68" s="404">
        <v>5</v>
      </c>
      <c r="AJ68" s="404">
        <v>10</v>
      </c>
      <c r="AK68" s="404">
        <v>0</v>
      </c>
      <c r="AL68" s="404">
        <v>0</v>
      </c>
      <c r="AM68" s="404">
        <v>0</v>
      </c>
      <c r="AN68" s="404">
        <v>30</v>
      </c>
      <c r="AO68" s="404">
        <v>38</v>
      </c>
      <c r="AP68" s="404">
        <v>68</v>
      </c>
      <c r="AQ68" s="404">
        <v>26</v>
      </c>
      <c r="AR68" s="404">
        <v>32</v>
      </c>
      <c r="AS68" s="404">
        <v>58</v>
      </c>
      <c r="AT68" s="404">
        <v>8</v>
      </c>
      <c r="AU68" s="404">
        <v>10</v>
      </c>
      <c r="AV68" s="404">
        <v>18</v>
      </c>
      <c r="AW68" s="404">
        <v>0</v>
      </c>
      <c r="AX68" s="404">
        <v>0</v>
      </c>
      <c r="AY68" s="404">
        <v>0</v>
      </c>
      <c r="AZ68" s="404">
        <v>0</v>
      </c>
      <c r="BA68" s="404">
        <v>0</v>
      </c>
      <c r="BB68" s="404">
        <v>0</v>
      </c>
      <c r="BC68" s="401" t="s">
        <v>3</v>
      </c>
      <c r="BD68" s="401" t="s">
        <v>7</v>
      </c>
      <c r="BE68" s="404">
        <v>1</v>
      </c>
      <c r="BF68" s="400" t="b">
        <v>1</v>
      </c>
      <c r="BG68" s="404">
        <v>2</v>
      </c>
      <c r="BH68" s="400" t="b">
        <v>0</v>
      </c>
      <c r="BI68" s="400" t="b">
        <v>1</v>
      </c>
      <c r="BJ68" s="401" t="s">
        <v>6</v>
      </c>
      <c r="BK68" s="404">
        <v>120</v>
      </c>
      <c r="BL68" s="400" t="b">
        <v>1</v>
      </c>
      <c r="BM68" s="404">
        <v>1</v>
      </c>
      <c r="BN68" s="400" t="b">
        <v>0</v>
      </c>
      <c r="BP68" s="400" t="b">
        <v>0</v>
      </c>
      <c r="BQ68" s="400" t="b">
        <v>0</v>
      </c>
      <c r="BR68" s="400" t="b">
        <v>1</v>
      </c>
      <c r="BS68" s="400" t="b">
        <v>0</v>
      </c>
      <c r="BT68" s="400" t="b">
        <v>0</v>
      </c>
      <c r="BU68" s="404">
        <v>3</v>
      </c>
      <c r="BV68" s="401" t="s">
        <v>211</v>
      </c>
      <c r="BW68" s="404">
        <v>10</v>
      </c>
      <c r="BX68" s="401" t="s">
        <v>211</v>
      </c>
      <c r="BY68" s="401" t="s">
        <v>211</v>
      </c>
    </row>
    <row r="69" spans="1:77" x14ac:dyDescent="0.35">
      <c r="A69" s="400">
        <v>1744</v>
      </c>
      <c r="B69" s="401" t="s">
        <v>634</v>
      </c>
      <c r="C69" s="401" t="s">
        <v>211</v>
      </c>
      <c r="D69" s="401" t="s">
        <v>211</v>
      </c>
      <c r="E69" s="401" t="s">
        <v>635</v>
      </c>
      <c r="F69" s="401" t="s">
        <v>356</v>
      </c>
      <c r="G69" s="400">
        <v>20404008</v>
      </c>
      <c r="H69" s="400">
        <v>20404008</v>
      </c>
      <c r="I69" s="401" t="s">
        <v>390</v>
      </c>
      <c r="J69" s="403">
        <v>41511</v>
      </c>
      <c r="K69" s="401" t="s">
        <v>374</v>
      </c>
      <c r="L69" s="401" t="s">
        <v>636</v>
      </c>
      <c r="M69" s="401" t="s">
        <v>375</v>
      </c>
      <c r="N69" s="401" t="s">
        <v>375</v>
      </c>
      <c r="O69" s="401" t="s">
        <v>511</v>
      </c>
      <c r="P69" s="400">
        <v>-13.69152686</v>
      </c>
      <c r="Q69" s="400">
        <v>34.130192899999997</v>
      </c>
      <c r="R69" s="400">
        <v>622218</v>
      </c>
      <c r="S69" s="400">
        <v>8486103</v>
      </c>
      <c r="T69" s="401" t="s">
        <v>3129</v>
      </c>
      <c r="U69" s="401" t="s">
        <v>211</v>
      </c>
      <c r="V69" s="404">
        <v>0</v>
      </c>
      <c r="W69" s="404">
        <v>10</v>
      </c>
      <c r="X69" s="404">
        <v>10</v>
      </c>
      <c r="Y69" s="404">
        <v>0</v>
      </c>
      <c r="Z69" s="404">
        <v>10</v>
      </c>
      <c r="AA69" s="404">
        <v>10</v>
      </c>
      <c r="AB69" s="404">
        <v>0</v>
      </c>
      <c r="AC69" s="404">
        <v>0</v>
      </c>
      <c r="AD69" s="404">
        <v>0</v>
      </c>
      <c r="AE69" s="404">
        <v>0</v>
      </c>
      <c r="AF69" s="404">
        <v>0</v>
      </c>
      <c r="AG69" s="404">
        <v>0</v>
      </c>
      <c r="AH69" s="404">
        <v>5</v>
      </c>
      <c r="AI69" s="404">
        <v>5</v>
      </c>
      <c r="AJ69" s="404">
        <v>10</v>
      </c>
      <c r="AK69" s="404">
        <v>0</v>
      </c>
      <c r="AL69" s="404">
        <v>0</v>
      </c>
      <c r="AM69" s="404">
        <v>0</v>
      </c>
      <c r="AN69" s="404">
        <v>50</v>
      </c>
      <c r="AO69" s="404">
        <v>60</v>
      </c>
      <c r="AP69" s="404">
        <v>110</v>
      </c>
      <c r="AQ69" s="404">
        <v>55</v>
      </c>
      <c r="AR69" s="404">
        <v>61</v>
      </c>
      <c r="AS69" s="404">
        <v>116</v>
      </c>
      <c r="AT69" s="404">
        <v>2</v>
      </c>
      <c r="AU69" s="404">
        <v>2</v>
      </c>
      <c r="AV69" s="404">
        <v>4</v>
      </c>
      <c r="AW69" s="404">
        <v>6</v>
      </c>
      <c r="AX69" s="404">
        <v>1</v>
      </c>
      <c r="AY69" s="404">
        <v>7</v>
      </c>
      <c r="AZ69" s="404">
        <v>3</v>
      </c>
      <c r="BA69" s="404">
        <v>0</v>
      </c>
      <c r="BB69" s="404">
        <v>3</v>
      </c>
      <c r="BC69" s="401" t="s">
        <v>3</v>
      </c>
      <c r="BD69" s="401" t="s">
        <v>1</v>
      </c>
      <c r="BE69" s="404">
        <v>1</v>
      </c>
      <c r="BF69" s="400" t="b">
        <v>1</v>
      </c>
      <c r="BH69" s="400" t="b">
        <v>1</v>
      </c>
      <c r="BI69" s="400" t="b">
        <v>1</v>
      </c>
      <c r="BJ69" s="401" t="s">
        <v>2</v>
      </c>
      <c r="BK69" s="404">
        <v>10</v>
      </c>
      <c r="BL69" s="400" t="b">
        <v>0</v>
      </c>
      <c r="BN69" s="400" t="b">
        <v>0</v>
      </c>
      <c r="BP69" s="400" t="b">
        <v>1</v>
      </c>
      <c r="BQ69" s="400" t="b">
        <v>1</v>
      </c>
      <c r="BR69" s="400" t="b">
        <v>1</v>
      </c>
      <c r="BS69" s="400" t="b">
        <v>0</v>
      </c>
      <c r="BT69" s="400" t="b">
        <v>1</v>
      </c>
      <c r="BV69" s="401" t="s">
        <v>211</v>
      </c>
      <c r="BX69" s="401" t="s">
        <v>211</v>
      </c>
      <c r="BY69" s="401" t="s">
        <v>211</v>
      </c>
    </row>
    <row r="70" spans="1:77" x14ac:dyDescent="0.35">
      <c r="A70" s="400">
        <v>362</v>
      </c>
      <c r="B70" s="401" t="s">
        <v>637</v>
      </c>
      <c r="C70" s="401" t="s">
        <v>382</v>
      </c>
      <c r="D70" s="401" t="s">
        <v>211</v>
      </c>
      <c r="E70" s="401" t="s">
        <v>211</v>
      </c>
      <c r="F70" s="401" t="s">
        <v>356</v>
      </c>
      <c r="G70" s="400">
        <v>20499990</v>
      </c>
      <c r="H70" s="400">
        <v>20499990</v>
      </c>
      <c r="I70" s="401" t="s">
        <v>3142</v>
      </c>
      <c r="J70" s="403">
        <v>41557</v>
      </c>
      <c r="K70" s="401" t="s">
        <v>365</v>
      </c>
      <c r="L70" s="401" t="s">
        <v>638</v>
      </c>
      <c r="M70" s="401" t="s">
        <v>386</v>
      </c>
      <c r="N70" s="401" t="s">
        <v>386</v>
      </c>
      <c r="O70" s="401" t="s">
        <v>466</v>
      </c>
      <c r="P70" s="380"/>
      <c r="Q70" s="380"/>
      <c r="R70" s="400">
        <v>0</v>
      </c>
      <c r="S70" s="400">
        <v>0</v>
      </c>
      <c r="T70" s="401" t="s">
        <v>211</v>
      </c>
      <c r="U70" s="401" t="s">
        <v>211</v>
      </c>
      <c r="V70" s="404">
        <v>2</v>
      </c>
      <c r="W70" s="404">
        <v>4</v>
      </c>
      <c r="X70" s="404">
        <v>6</v>
      </c>
      <c r="Y70" s="404">
        <v>1</v>
      </c>
      <c r="Z70" s="404">
        <v>3</v>
      </c>
      <c r="AA70" s="404">
        <v>4</v>
      </c>
      <c r="AB70" s="404">
        <v>0</v>
      </c>
      <c r="AC70" s="404">
        <v>0</v>
      </c>
      <c r="AD70" s="404">
        <v>0</v>
      </c>
      <c r="AE70" s="404">
        <v>0</v>
      </c>
      <c r="AF70" s="404">
        <v>0</v>
      </c>
      <c r="AG70" s="404">
        <v>0</v>
      </c>
      <c r="AH70" s="404">
        <v>4</v>
      </c>
      <c r="AI70" s="404">
        <v>6</v>
      </c>
      <c r="AJ70" s="404">
        <v>10</v>
      </c>
      <c r="AK70" s="404">
        <v>0</v>
      </c>
      <c r="AL70" s="404">
        <v>0</v>
      </c>
      <c r="AM70" s="404">
        <v>0</v>
      </c>
      <c r="AN70" s="404">
        <v>33</v>
      </c>
      <c r="AO70" s="404">
        <v>44</v>
      </c>
      <c r="AP70" s="404">
        <v>77</v>
      </c>
      <c r="AQ70" s="404">
        <v>21</v>
      </c>
      <c r="AR70" s="404">
        <v>32</v>
      </c>
      <c r="AS70" s="404">
        <v>53</v>
      </c>
      <c r="AT70" s="404">
        <v>5</v>
      </c>
      <c r="AU70" s="404">
        <v>8</v>
      </c>
      <c r="AV70" s="404">
        <v>13</v>
      </c>
      <c r="AW70" s="404">
        <v>3</v>
      </c>
      <c r="AX70" s="404">
        <v>7</v>
      </c>
      <c r="AY70" s="404">
        <v>10</v>
      </c>
      <c r="AZ70" s="404">
        <v>4</v>
      </c>
      <c r="BA70" s="404">
        <v>15</v>
      </c>
      <c r="BB70" s="404">
        <v>19</v>
      </c>
      <c r="BC70" s="401" t="s">
        <v>8</v>
      </c>
      <c r="BD70" s="401"/>
      <c r="BE70" s="404"/>
      <c r="BF70" s="400" t="b">
        <v>1</v>
      </c>
      <c r="BG70" s="404">
        <v>1</v>
      </c>
      <c r="BH70" s="400" t="b">
        <v>0</v>
      </c>
      <c r="BI70" s="400" t="b">
        <v>1</v>
      </c>
      <c r="BJ70" s="401" t="s">
        <v>9</v>
      </c>
      <c r="BL70" s="400" t="b">
        <v>1</v>
      </c>
      <c r="BM70" s="404">
        <v>1</v>
      </c>
      <c r="BN70" s="400" t="b">
        <v>0</v>
      </c>
      <c r="BP70" s="400" t="b">
        <v>0</v>
      </c>
      <c r="BQ70" s="400" t="b">
        <v>0</v>
      </c>
      <c r="BR70" s="400" t="b">
        <v>0</v>
      </c>
      <c r="BS70" s="400" t="b">
        <v>1</v>
      </c>
      <c r="BT70" s="400" t="b">
        <v>0</v>
      </c>
      <c r="BV70" s="401" t="s">
        <v>464</v>
      </c>
      <c r="BX70" s="401" t="s">
        <v>461</v>
      </c>
      <c r="BY70" s="401" t="s">
        <v>211</v>
      </c>
    </row>
    <row r="71" spans="1:77" ht="29" x14ac:dyDescent="0.35">
      <c r="A71" s="400">
        <v>1706</v>
      </c>
      <c r="B71" s="401" t="s">
        <v>639</v>
      </c>
      <c r="C71" s="401" t="s">
        <v>211</v>
      </c>
      <c r="D71" s="401" t="s">
        <v>640</v>
      </c>
      <c r="E71" s="401" t="s">
        <v>641</v>
      </c>
      <c r="F71" s="401" t="s">
        <v>356</v>
      </c>
      <c r="G71" s="400">
        <v>20402010</v>
      </c>
      <c r="H71" s="400">
        <v>20402010</v>
      </c>
      <c r="I71" s="401" t="s">
        <v>515</v>
      </c>
      <c r="J71" s="403">
        <v>41556</v>
      </c>
      <c r="K71" s="401" t="s">
        <v>516</v>
      </c>
      <c r="L71" s="401" t="s">
        <v>642</v>
      </c>
      <c r="M71" s="401" t="s">
        <v>402</v>
      </c>
      <c r="N71" s="401" t="s">
        <v>402</v>
      </c>
      <c r="O71" s="401" t="s">
        <v>643</v>
      </c>
      <c r="P71" s="400">
        <v>-13.440334999999999</v>
      </c>
      <c r="Q71" s="400">
        <v>33.563825000000001</v>
      </c>
      <c r="R71" s="400">
        <v>561033</v>
      </c>
      <c r="S71" s="400">
        <v>8514098</v>
      </c>
      <c r="T71" s="401" t="s">
        <v>211</v>
      </c>
      <c r="U71" s="401" t="s">
        <v>644</v>
      </c>
      <c r="V71" s="404">
        <v>1</v>
      </c>
      <c r="W71" s="404">
        <v>1</v>
      </c>
      <c r="X71" s="404">
        <v>2</v>
      </c>
      <c r="Y71" s="404">
        <v>0</v>
      </c>
      <c r="Z71" s="404">
        <v>0</v>
      </c>
      <c r="AA71" s="404">
        <v>0</v>
      </c>
      <c r="AB71" s="404">
        <v>1</v>
      </c>
      <c r="AC71" s="404">
        <v>1</v>
      </c>
      <c r="AD71" s="404">
        <v>2</v>
      </c>
      <c r="AE71" s="404">
        <v>0</v>
      </c>
      <c r="AF71" s="404">
        <v>0</v>
      </c>
      <c r="AG71" s="404">
        <v>0</v>
      </c>
      <c r="AH71" s="404">
        <v>10</v>
      </c>
      <c r="AI71" s="404">
        <v>12</v>
      </c>
      <c r="AJ71" s="404">
        <v>22</v>
      </c>
      <c r="AK71" s="404">
        <v>0</v>
      </c>
      <c r="AL71" s="404">
        <v>0</v>
      </c>
      <c r="AM71" s="404">
        <v>0</v>
      </c>
      <c r="AN71" s="404">
        <v>21</v>
      </c>
      <c r="AO71" s="404">
        <v>18</v>
      </c>
      <c r="AP71" s="404">
        <v>39</v>
      </c>
      <c r="AQ71" s="404">
        <v>11</v>
      </c>
      <c r="AR71" s="404">
        <v>25</v>
      </c>
      <c r="AS71" s="404">
        <v>36</v>
      </c>
      <c r="AT71" s="404">
        <v>1</v>
      </c>
      <c r="AU71" s="404">
        <v>2</v>
      </c>
      <c r="AV71" s="404">
        <v>3</v>
      </c>
      <c r="AW71" s="404">
        <v>0</v>
      </c>
      <c r="AX71" s="404">
        <v>2</v>
      </c>
      <c r="AY71" s="404">
        <v>2</v>
      </c>
      <c r="BC71" s="401" t="s">
        <v>3</v>
      </c>
      <c r="BD71" s="401" t="s">
        <v>7</v>
      </c>
      <c r="BE71" s="404">
        <v>1</v>
      </c>
      <c r="BF71" s="400" t="b">
        <v>1</v>
      </c>
      <c r="BG71" s="404">
        <v>2</v>
      </c>
      <c r="BH71" s="400" t="b">
        <v>1</v>
      </c>
      <c r="BI71" s="400" t="b">
        <v>1</v>
      </c>
      <c r="BJ71" s="401" t="s">
        <v>6</v>
      </c>
      <c r="BK71" s="404">
        <v>20</v>
      </c>
      <c r="BL71" s="400" t="b">
        <v>1</v>
      </c>
      <c r="BM71" s="404">
        <v>1</v>
      </c>
      <c r="BN71" s="400" t="b">
        <v>1</v>
      </c>
      <c r="BO71" s="404">
        <v>2.5</v>
      </c>
      <c r="BP71" s="400" t="b">
        <v>0</v>
      </c>
      <c r="BQ71" s="400" t="b">
        <v>0</v>
      </c>
      <c r="BR71" s="400" t="b">
        <v>0</v>
      </c>
      <c r="BS71" s="400" t="b">
        <v>0</v>
      </c>
      <c r="BT71" s="400" t="b">
        <v>0</v>
      </c>
      <c r="BV71" s="401" t="s">
        <v>211</v>
      </c>
      <c r="BX71" s="401" t="s">
        <v>211</v>
      </c>
      <c r="BY71" s="401" t="s">
        <v>211</v>
      </c>
    </row>
    <row r="72" spans="1:77" ht="29" x14ac:dyDescent="0.35">
      <c r="A72" s="400">
        <v>1709</v>
      </c>
      <c r="B72" s="401" t="s">
        <v>645</v>
      </c>
      <c r="C72" s="401" t="s">
        <v>211</v>
      </c>
      <c r="D72" s="401" t="s">
        <v>646</v>
      </c>
      <c r="E72" s="401" t="s">
        <v>647</v>
      </c>
      <c r="F72" s="401" t="s">
        <v>356</v>
      </c>
      <c r="G72" s="400">
        <v>20402013</v>
      </c>
      <c r="H72" s="400">
        <v>20402013</v>
      </c>
      <c r="I72" s="401" t="s">
        <v>515</v>
      </c>
      <c r="J72" s="403">
        <v>41548</v>
      </c>
      <c r="K72" s="401" t="s">
        <v>516</v>
      </c>
      <c r="L72" s="401" t="s">
        <v>648</v>
      </c>
      <c r="M72" s="401" t="s">
        <v>402</v>
      </c>
      <c r="N72" s="401" t="s">
        <v>402</v>
      </c>
      <c r="O72" s="401" t="s">
        <v>497</v>
      </c>
      <c r="P72" s="400">
        <v>-13.437336999999999</v>
      </c>
      <c r="Q72" s="400">
        <v>33.595936000000002</v>
      </c>
      <c r="R72" s="400">
        <v>564510</v>
      </c>
      <c r="S72" s="400">
        <v>8514421</v>
      </c>
      <c r="T72" s="401" t="s">
        <v>211</v>
      </c>
      <c r="U72" s="401" t="s">
        <v>645</v>
      </c>
      <c r="V72" s="404">
        <v>3</v>
      </c>
      <c r="W72" s="404">
        <v>12</v>
      </c>
      <c r="X72" s="404">
        <v>15</v>
      </c>
      <c r="Y72" s="404">
        <v>0</v>
      </c>
      <c r="Z72" s="404">
        <v>0</v>
      </c>
      <c r="AA72" s="404">
        <v>0</v>
      </c>
      <c r="AB72" s="404">
        <v>3</v>
      </c>
      <c r="AC72" s="404">
        <v>12</v>
      </c>
      <c r="AD72" s="404">
        <v>15</v>
      </c>
      <c r="AE72" s="404">
        <v>1</v>
      </c>
      <c r="AF72" s="404">
        <v>0</v>
      </c>
      <c r="AG72" s="404">
        <v>1</v>
      </c>
      <c r="AH72" s="404">
        <v>0</v>
      </c>
      <c r="AI72" s="404">
        <v>0</v>
      </c>
      <c r="AJ72" s="404">
        <v>0</v>
      </c>
      <c r="AK72" s="404">
        <v>0</v>
      </c>
      <c r="AL72" s="404">
        <v>0</v>
      </c>
      <c r="AM72" s="404">
        <v>0</v>
      </c>
      <c r="AN72" s="404">
        <v>35</v>
      </c>
      <c r="AO72" s="404">
        <v>38</v>
      </c>
      <c r="AP72" s="404">
        <v>73</v>
      </c>
      <c r="AQ72" s="404">
        <v>30</v>
      </c>
      <c r="AR72" s="404">
        <v>34</v>
      </c>
      <c r="AS72" s="404">
        <v>64</v>
      </c>
      <c r="AT72" s="404">
        <v>2</v>
      </c>
      <c r="AU72" s="404">
        <v>7</v>
      </c>
      <c r="AV72" s="404">
        <v>9</v>
      </c>
      <c r="AW72" s="404">
        <v>1</v>
      </c>
      <c r="AX72" s="404">
        <v>2</v>
      </c>
      <c r="AY72" s="404">
        <v>3</v>
      </c>
      <c r="BC72" s="401" t="s">
        <v>3</v>
      </c>
      <c r="BD72" s="401" t="s">
        <v>212</v>
      </c>
      <c r="BE72" s="404">
        <v>2</v>
      </c>
      <c r="BF72" s="400" t="b">
        <v>0</v>
      </c>
      <c r="BG72">
        <v>0</v>
      </c>
      <c r="BH72" s="400" t="b">
        <v>0</v>
      </c>
      <c r="BI72" s="400" t="b">
        <v>1</v>
      </c>
      <c r="BJ72" s="401" t="s">
        <v>5</v>
      </c>
      <c r="BL72" s="400" t="b">
        <v>0</v>
      </c>
      <c r="BN72" s="400" t="b">
        <v>1</v>
      </c>
      <c r="BO72" s="404">
        <v>1</v>
      </c>
      <c r="BP72" s="400" t="b">
        <v>1</v>
      </c>
      <c r="BQ72" s="400" t="b">
        <v>0</v>
      </c>
      <c r="BR72" s="400" t="b">
        <v>0</v>
      </c>
      <c r="BS72" s="400" t="b">
        <v>0</v>
      </c>
      <c r="BT72" s="400" t="b">
        <v>0</v>
      </c>
      <c r="BU72" s="404">
        <v>0.5</v>
      </c>
      <c r="BV72" s="401" t="s">
        <v>211</v>
      </c>
      <c r="BW72" s="404">
        <v>7</v>
      </c>
      <c r="BX72" s="401" t="s">
        <v>497</v>
      </c>
      <c r="BY72" s="401" t="s">
        <v>211</v>
      </c>
    </row>
    <row r="73" spans="1:77" ht="29" x14ac:dyDescent="0.35">
      <c r="A73" s="400">
        <v>377</v>
      </c>
      <c r="B73" s="401" t="s">
        <v>649</v>
      </c>
      <c r="C73" s="401" t="s">
        <v>211</v>
      </c>
      <c r="D73" s="401" t="s">
        <v>211</v>
      </c>
      <c r="E73" s="401" t="s">
        <v>375</v>
      </c>
      <c r="F73" s="401" t="s">
        <v>356</v>
      </c>
      <c r="G73" s="400">
        <v>20500005</v>
      </c>
      <c r="H73" s="400">
        <v>20500005</v>
      </c>
      <c r="I73" s="401" t="s">
        <v>390</v>
      </c>
      <c r="J73" s="403">
        <v>41511</v>
      </c>
      <c r="K73" s="401" t="s">
        <v>374</v>
      </c>
      <c r="L73" s="401" t="s">
        <v>375</v>
      </c>
      <c r="M73" s="401" t="s">
        <v>375</v>
      </c>
      <c r="N73" s="401" t="s">
        <v>375</v>
      </c>
      <c r="O73" s="401" t="s">
        <v>511</v>
      </c>
      <c r="P73" s="380"/>
      <c r="Q73" s="380"/>
      <c r="R73" s="400">
        <v>0</v>
      </c>
      <c r="S73" s="400">
        <v>0</v>
      </c>
      <c r="T73" s="401" t="s">
        <v>3129</v>
      </c>
      <c r="U73" s="401" t="s">
        <v>211</v>
      </c>
      <c r="V73" s="404">
        <v>1</v>
      </c>
      <c r="W73" s="404">
        <v>1</v>
      </c>
      <c r="X73" s="404">
        <v>2</v>
      </c>
      <c r="Y73" s="404">
        <v>1</v>
      </c>
      <c r="Z73" s="404">
        <v>1</v>
      </c>
      <c r="AA73" s="404">
        <v>2</v>
      </c>
      <c r="AB73" s="404">
        <v>0</v>
      </c>
      <c r="AC73" s="404">
        <v>0</v>
      </c>
      <c r="AD73" s="404">
        <v>0</v>
      </c>
      <c r="AE73" s="404">
        <v>0</v>
      </c>
      <c r="AF73" s="404">
        <v>0</v>
      </c>
      <c r="AG73" s="404">
        <v>0</v>
      </c>
      <c r="AH73" s="404">
        <v>5</v>
      </c>
      <c r="AI73" s="404">
        <v>5</v>
      </c>
      <c r="AJ73" s="404">
        <v>10</v>
      </c>
      <c r="AK73" s="404">
        <v>0</v>
      </c>
      <c r="AL73" s="404">
        <v>0</v>
      </c>
      <c r="AM73" s="404">
        <v>0</v>
      </c>
      <c r="AN73" s="404">
        <v>17</v>
      </c>
      <c r="AO73" s="404">
        <v>15</v>
      </c>
      <c r="AP73" s="404">
        <v>32</v>
      </c>
      <c r="AQ73" s="404">
        <v>20</v>
      </c>
      <c r="AR73" s="404">
        <v>21</v>
      </c>
      <c r="AS73" s="404">
        <v>41</v>
      </c>
      <c r="AT73" s="404">
        <v>1</v>
      </c>
      <c r="AU73" s="404">
        <v>3</v>
      </c>
      <c r="AV73" s="404">
        <v>4</v>
      </c>
      <c r="AW73" s="404">
        <v>0</v>
      </c>
      <c r="AX73" s="404">
        <v>0</v>
      </c>
      <c r="AY73" s="404">
        <v>0</v>
      </c>
      <c r="AZ73" s="404">
        <v>0</v>
      </c>
      <c r="BA73" s="404">
        <v>0</v>
      </c>
      <c r="BB73" s="404">
        <v>0</v>
      </c>
      <c r="BC73" s="401" t="s">
        <v>3</v>
      </c>
      <c r="BD73" s="401" t="s">
        <v>212</v>
      </c>
      <c r="BE73" s="404">
        <v>1</v>
      </c>
      <c r="BF73" s="400" t="b">
        <v>1</v>
      </c>
      <c r="BH73" s="400" t="b">
        <v>0</v>
      </c>
      <c r="BI73" s="400" t="b">
        <v>1</v>
      </c>
      <c r="BJ73" s="401" t="s">
        <v>2</v>
      </c>
      <c r="BK73" s="404">
        <v>70</v>
      </c>
      <c r="BL73" s="400" t="b">
        <v>1</v>
      </c>
      <c r="BN73" s="400" t="b">
        <v>0</v>
      </c>
      <c r="BP73" s="400" t="b">
        <v>1</v>
      </c>
      <c r="BQ73" s="400" t="b">
        <v>1</v>
      </c>
      <c r="BR73" s="400" t="b">
        <v>1</v>
      </c>
      <c r="BS73" s="400" t="b">
        <v>1</v>
      </c>
      <c r="BT73" s="400" t="b">
        <v>1</v>
      </c>
      <c r="BV73" s="401" t="s">
        <v>211</v>
      </c>
      <c r="BX73" s="401" t="s">
        <v>211</v>
      </c>
      <c r="BY73" s="401" t="s">
        <v>211</v>
      </c>
    </row>
    <row r="74" spans="1:77" ht="29" x14ac:dyDescent="0.35">
      <c r="A74" s="400">
        <v>370</v>
      </c>
      <c r="B74" s="401" t="s">
        <v>650</v>
      </c>
      <c r="C74" s="401" t="s">
        <v>651</v>
      </c>
      <c r="D74" s="401" t="s">
        <v>211</v>
      </c>
      <c r="E74" s="401" t="s">
        <v>652</v>
      </c>
      <c r="F74" s="401" t="s">
        <v>356</v>
      </c>
      <c r="G74" s="400">
        <v>20499998</v>
      </c>
      <c r="H74" s="400">
        <v>20499998</v>
      </c>
      <c r="I74" s="401" t="s">
        <v>390</v>
      </c>
      <c r="J74" s="403">
        <v>41510</v>
      </c>
      <c r="K74" s="401" t="s">
        <v>374</v>
      </c>
      <c r="L74" s="401" t="s">
        <v>653</v>
      </c>
      <c r="M74" s="401" t="s">
        <v>375</v>
      </c>
      <c r="N74" s="401" t="s">
        <v>375</v>
      </c>
      <c r="O74" s="401" t="s">
        <v>650</v>
      </c>
      <c r="P74" s="380"/>
      <c r="Q74" s="380"/>
      <c r="R74" s="400">
        <v>0</v>
      </c>
      <c r="S74" s="400">
        <v>0</v>
      </c>
      <c r="T74" s="401" t="s">
        <v>3129</v>
      </c>
      <c r="U74" s="401" t="s">
        <v>211</v>
      </c>
      <c r="V74" s="404">
        <v>2</v>
      </c>
      <c r="W74" s="404">
        <v>5</v>
      </c>
      <c r="X74" s="404">
        <v>7</v>
      </c>
      <c r="Y74" s="404">
        <v>0</v>
      </c>
      <c r="Z74" s="404">
        <v>0</v>
      </c>
      <c r="AA74" s="404">
        <v>0</v>
      </c>
      <c r="AB74" s="404">
        <v>2</v>
      </c>
      <c r="AC74" s="404">
        <v>5</v>
      </c>
      <c r="AD74" s="404">
        <v>7</v>
      </c>
      <c r="AE74" s="404">
        <v>0</v>
      </c>
      <c r="AF74" s="404">
        <v>0</v>
      </c>
      <c r="AG74" s="404">
        <v>0</v>
      </c>
      <c r="AH74" s="404">
        <v>5</v>
      </c>
      <c r="AI74" s="404">
        <v>5</v>
      </c>
      <c r="AJ74" s="404">
        <v>10</v>
      </c>
      <c r="AK74" s="404">
        <v>0</v>
      </c>
      <c r="AL74" s="404">
        <v>0</v>
      </c>
      <c r="AM74" s="404">
        <v>0</v>
      </c>
      <c r="AN74" s="404">
        <v>31</v>
      </c>
      <c r="AO74" s="404">
        <v>50</v>
      </c>
      <c r="AP74" s="404">
        <v>81</v>
      </c>
      <c r="AQ74" s="404">
        <v>30</v>
      </c>
      <c r="AR74" s="404">
        <v>45</v>
      </c>
      <c r="AS74" s="404">
        <v>75</v>
      </c>
      <c r="AT74" s="404">
        <v>6</v>
      </c>
      <c r="AU74" s="404">
        <v>10</v>
      </c>
      <c r="AV74" s="404">
        <v>16</v>
      </c>
      <c r="AW74" s="404">
        <v>10</v>
      </c>
      <c r="AX74" s="404">
        <v>10</v>
      </c>
      <c r="AY74" s="404">
        <v>20</v>
      </c>
      <c r="AZ74" s="404">
        <v>0</v>
      </c>
      <c r="BA74" s="404">
        <v>0</v>
      </c>
      <c r="BB74" s="404">
        <v>0</v>
      </c>
      <c r="BC74" s="401" t="s">
        <v>3</v>
      </c>
      <c r="BD74" s="401" t="s">
        <v>7</v>
      </c>
      <c r="BE74" s="404">
        <v>1</v>
      </c>
      <c r="BF74" s="400" t="b">
        <v>1</v>
      </c>
      <c r="BG74" s="404">
        <v>2</v>
      </c>
      <c r="BH74" s="400" t="b">
        <v>0</v>
      </c>
      <c r="BI74" s="400" t="b">
        <v>1</v>
      </c>
      <c r="BJ74" s="401" t="s">
        <v>2</v>
      </c>
      <c r="BK74" s="404">
        <v>6</v>
      </c>
      <c r="BL74" s="400" t="b">
        <v>1</v>
      </c>
      <c r="BM74" s="404">
        <v>1</v>
      </c>
      <c r="BN74" s="400" t="b">
        <v>1</v>
      </c>
      <c r="BO74" s="404">
        <v>1</v>
      </c>
      <c r="BP74" s="400" t="b">
        <v>1</v>
      </c>
      <c r="BQ74" s="400" t="b">
        <v>1</v>
      </c>
      <c r="BR74" s="400" t="b">
        <v>1</v>
      </c>
      <c r="BS74" s="400" t="b">
        <v>0</v>
      </c>
      <c r="BT74" s="400" t="b">
        <v>1</v>
      </c>
      <c r="BU74" s="404">
        <v>2</v>
      </c>
      <c r="BV74" s="401" t="s">
        <v>211</v>
      </c>
      <c r="BW74" s="404">
        <v>2</v>
      </c>
      <c r="BX74" s="401" t="s">
        <v>211</v>
      </c>
      <c r="BY74" s="401" t="s">
        <v>211</v>
      </c>
    </row>
    <row r="75" spans="1:77" x14ac:dyDescent="0.35">
      <c r="A75" s="400">
        <v>314</v>
      </c>
      <c r="B75" s="401" t="s">
        <v>654</v>
      </c>
      <c r="C75" s="401" t="s">
        <v>655</v>
      </c>
      <c r="D75" s="401" t="s">
        <v>211</v>
      </c>
      <c r="E75" s="401" t="s">
        <v>656</v>
      </c>
      <c r="F75" s="401" t="s">
        <v>356</v>
      </c>
      <c r="G75" s="400">
        <v>20499942</v>
      </c>
      <c r="H75" s="400">
        <v>20499942</v>
      </c>
      <c r="I75" s="401" t="s">
        <v>357</v>
      </c>
      <c r="J75" s="403">
        <v>41801</v>
      </c>
      <c r="K75" s="401" t="s">
        <v>374</v>
      </c>
      <c r="L75" s="401" t="s">
        <v>657</v>
      </c>
      <c r="M75" s="401" t="s">
        <v>375</v>
      </c>
      <c r="N75" s="401" t="s">
        <v>375</v>
      </c>
      <c r="O75" s="401" t="s">
        <v>376</v>
      </c>
      <c r="P75" s="380"/>
      <c r="Q75" s="380"/>
      <c r="R75" s="400">
        <v>0</v>
      </c>
      <c r="S75" s="400">
        <v>0</v>
      </c>
      <c r="T75" s="401" t="s">
        <v>3129</v>
      </c>
      <c r="U75" s="401" t="s">
        <v>211</v>
      </c>
      <c r="V75" s="404">
        <v>3</v>
      </c>
      <c r="W75" s="404">
        <v>8</v>
      </c>
      <c r="X75" s="404">
        <v>11</v>
      </c>
      <c r="Y75" s="404">
        <v>0</v>
      </c>
      <c r="Z75" s="404">
        <v>0</v>
      </c>
      <c r="AA75" s="404">
        <v>0</v>
      </c>
      <c r="AB75" s="404">
        <v>3</v>
      </c>
      <c r="AC75" s="404">
        <v>8</v>
      </c>
      <c r="AD75" s="404">
        <v>11</v>
      </c>
      <c r="AE75" s="404">
        <v>0</v>
      </c>
      <c r="AF75" s="404">
        <v>0</v>
      </c>
      <c r="AG75" s="404">
        <v>0</v>
      </c>
      <c r="AH75" s="404">
        <v>0</v>
      </c>
      <c r="AI75" s="404">
        <v>0</v>
      </c>
      <c r="AJ75" s="404">
        <v>0</v>
      </c>
      <c r="AK75" s="404">
        <v>0</v>
      </c>
      <c r="AL75" s="404">
        <v>0</v>
      </c>
      <c r="AM75" s="404">
        <v>0</v>
      </c>
      <c r="AN75" s="404">
        <v>33</v>
      </c>
      <c r="AO75" s="404">
        <v>50</v>
      </c>
      <c r="AP75" s="404">
        <v>83</v>
      </c>
      <c r="AQ75" s="404">
        <v>0</v>
      </c>
      <c r="AR75" s="404">
        <v>0</v>
      </c>
      <c r="AS75" s="404">
        <v>0</v>
      </c>
      <c r="AT75" s="404">
        <v>3</v>
      </c>
      <c r="AU75" s="404">
        <v>3</v>
      </c>
      <c r="AV75" s="404">
        <v>6</v>
      </c>
      <c r="AW75" s="404">
        <v>3</v>
      </c>
      <c r="AX75" s="404">
        <v>5</v>
      </c>
      <c r="AY75" s="404">
        <v>8</v>
      </c>
      <c r="AZ75" s="404">
        <v>0</v>
      </c>
      <c r="BA75" s="404">
        <v>0</v>
      </c>
      <c r="BB75" s="404">
        <v>0</v>
      </c>
      <c r="BC75" s="401" t="s">
        <v>3</v>
      </c>
      <c r="BD75" s="401" t="s">
        <v>1</v>
      </c>
      <c r="BE75" s="404">
        <v>1</v>
      </c>
      <c r="BF75" s="400" t="b">
        <v>1</v>
      </c>
      <c r="BG75" s="404">
        <v>2</v>
      </c>
      <c r="BH75" s="400" t="b">
        <v>1</v>
      </c>
      <c r="BI75" s="400" t="b">
        <v>1</v>
      </c>
      <c r="BJ75" s="401" t="s">
        <v>5</v>
      </c>
      <c r="BK75" s="404">
        <v>300</v>
      </c>
      <c r="BL75" s="400" t="b">
        <v>1</v>
      </c>
      <c r="BM75" s="404">
        <v>0.5</v>
      </c>
      <c r="BN75" s="400" t="b">
        <v>1</v>
      </c>
      <c r="BO75" s="404">
        <v>0.25</v>
      </c>
      <c r="BP75" s="400" t="b">
        <v>1</v>
      </c>
      <c r="BQ75" s="400" t="b">
        <v>1</v>
      </c>
      <c r="BR75" s="400" t="b">
        <v>1</v>
      </c>
      <c r="BS75" s="400" t="b">
        <v>1</v>
      </c>
      <c r="BT75" s="400" t="b">
        <v>1</v>
      </c>
      <c r="BU75" s="404">
        <v>3</v>
      </c>
      <c r="BV75" s="401" t="s">
        <v>211</v>
      </c>
      <c r="BW75" s="404">
        <v>7</v>
      </c>
      <c r="BX75" s="401" t="s">
        <v>211</v>
      </c>
      <c r="BY75" s="401" t="s">
        <v>211</v>
      </c>
    </row>
    <row r="76" spans="1:77" ht="29" x14ac:dyDescent="0.35">
      <c r="A76" s="400">
        <v>396</v>
      </c>
      <c r="B76" s="401" t="s">
        <v>658</v>
      </c>
      <c r="C76" s="401" t="s">
        <v>659</v>
      </c>
      <c r="D76" s="401" t="s">
        <v>211</v>
      </c>
      <c r="E76" s="401" t="s">
        <v>389</v>
      </c>
      <c r="F76" s="401" t="s">
        <v>356</v>
      </c>
      <c r="G76" s="400">
        <v>20500024</v>
      </c>
      <c r="H76" s="400">
        <v>20500024</v>
      </c>
      <c r="I76" s="401" t="s">
        <v>390</v>
      </c>
      <c r="J76" s="403">
        <v>41807</v>
      </c>
      <c r="K76" s="401" t="s">
        <v>358</v>
      </c>
      <c r="L76" s="401" t="s">
        <v>660</v>
      </c>
      <c r="M76" s="401" t="s">
        <v>359</v>
      </c>
      <c r="N76" s="401" t="s">
        <v>359</v>
      </c>
      <c r="O76" s="401" t="s">
        <v>211</v>
      </c>
      <c r="P76" s="380"/>
      <c r="Q76" s="380"/>
      <c r="R76" s="400">
        <v>0</v>
      </c>
      <c r="S76" s="400">
        <v>0</v>
      </c>
      <c r="T76" s="401"/>
      <c r="U76" s="401" t="s">
        <v>211</v>
      </c>
      <c r="V76" s="404">
        <v>5</v>
      </c>
      <c r="W76" s="404">
        <v>5</v>
      </c>
      <c r="X76" s="404">
        <v>10</v>
      </c>
      <c r="Y76" s="404">
        <v>0</v>
      </c>
      <c r="Z76" s="404">
        <v>0</v>
      </c>
      <c r="AA76" s="404">
        <v>0</v>
      </c>
      <c r="AB76" s="404">
        <v>5</v>
      </c>
      <c r="AC76" s="404">
        <v>5</v>
      </c>
      <c r="AD76" s="404">
        <v>10</v>
      </c>
      <c r="AE76" s="404">
        <v>0</v>
      </c>
      <c r="AF76" s="404">
        <v>0</v>
      </c>
      <c r="AG76" s="404">
        <v>0</v>
      </c>
      <c r="AH76" s="404">
        <v>5</v>
      </c>
      <c r="AI76" s="404">
        <v>5</v>
      </c>
      <c r="AJ76" s="404">
        <v>10</v>
      </c>
      <c r="AK76" s="404">
        <v>0</v>
      </c>
      <c r="AL76" s="404">
        <v>0</v>
      </c>
      <c r="AM76" s="404">
        <v>0</v>
      </c>
      <c r="AN76" s="404">
        <v>31</v>
      </c>
      <c r="AO76" s="404">
        <v>38</v>
      </c>
      <c r="AP76" s="404">
        <v>69</v>
      </c>
      <c r="AQ76" s="404">
        <v>0</v>
      </c>
      <c r="AR76" s="404">
        <v>0</v>
      </c>
      <c r="AS76" s="404">
        <v>0</v>
      </c>
      <c r="AT76" s="404">
        <v>0</v>
      </c>
      <c r="AU76" s="404">
        <v>0</v>
      </c>
      <c r="AV76" s="404">
        <v>0</v>
      </c>
      <c r="AW76" s="404">
        <v>0</v>
      </c>
      <c r="AX76" s="404">
        <v>0</v>
      </c>
      <c r="AY76" s="404">
        <v>0</v>
      </c>
      <c r="AZ76" s="404">
        <v>0</v>
      </c>
      <c r="BA76" s="404">
        <v>0</v>
      </c>
      <c r="BB76" s="404">
        <v>0</v>
      </c>
      <c r="BC76" s="401" t="s">
        <v>3</v>
      </c>
      <c r="BD76" s="401" t="s">
        <v>7</v>
      </c>
      <c r="BE76" s="404">
        <v>1</v>
      </c>
      <c r="BF76" s="400" t="b">
        <v>0</v>
      </c>
      <c r="BG76">
        <v>0</v>
      </c>
      <c r="BH76" s="400" t="b">
        <v>0</v>
      </c>
      <c r="BI76" s="400" t="b">
        <v>1</v>
      </c>
      <c r="BJ76" s="401" t="s">
        <v>5</v>
      </c>
      <c r="BK76" s="404">
        <v>500</v>
      </c>
      <c r="BL76" s="400" t="b">
        <v>0</v>
      </c>
      <c r="BN76" s="400" t="b">
        <v>0</v>
      </c>
      <c r="BP76" s="400" t="b">
        <v>0</v>
      </c>
      <c r="BQ76" s="400" t="b">
        <v>0</v>
      </c>
      <c r="BR76" s="400" t="b">
        <v>0</v>
      </c>
      <c r="BS76" s="400" t="b">
        <v>0</v>
      </c>
      <c r="BT76" s="400" t="b">
        <v>0</v>
      </c>
      <c r="BV76" s="401" t="s">
        <v>211</v>
      </c>
      <c r="BX76" s="401" t="s">
        <v>211</v>
      </c>
      <c r="BY76" s="401" t="s">
        <v>211</v>
      </c>
    </row>
    <row r="77" spans="1:77" ht="29" x14ac:dyDescent="0.35">
      <c r="A77" s="400">
        <v>364</v>
      </c>
      <c r="B77" s="401" t="s">
        <v>661</v>
      </c>
      <c r="C77" s="401" t="s">
        <v>382</v>
      </c>
      <c r="D77" s="401" t="s">
        <v>211</v>
      </c>
      <c r="E77" s="401" t="s">
        <v>662</v>
      </c>
      <c r="F77" s="401" t="s">
        <v>356</v>
      </c>
      <c r="G77" s="400">
        <v>20499992</v>
      </c>
      <c r="H77" s="400">
        <v>20499992</v>
      </c>
      <c r="I77" s="401" t="s">
        <v>663</v>
      </c>
      <c r="J77" s="403">
        <v>41558</v>
      </c>
      <c r="K77" s="401" t="s">
        <v>365</v>
      </c>
      <c r="L77" s="401" t="s">
        <v>664</v>
      </c>
      <c r="M77" s="401" t="s">
        <v>386</v>
      </c>
      <c r="N77" s="401" t="s">
        <v>386</v>
      </c>
      <c r="O77" s="401" t="s">
        <v>386</v>
      </c>
      <c r="P77" s="380"/>
      <c r="Q77" s="380"/>
      <c r="R77" s="400">
        <v>0</v>
      </c>
      <c r="S77" s="400">
        <v>0</v>
      </c>
      <c r="T77" s="401" t="s">
        <v>3132</v>
      </c>
      <c r="U77" s="401"/>
      <c r="V77" s="404">
        <v>0</v>
      </c>
      <c r="W77" s="404">
        <v>10</v>
      </c>
      <c r="X77" s="404">
        <v>10</v>
      </c>
      <c r="Y77" s="404">
        <v>0</v>
      </c>
      <c r="Z77" s="404">
        <v>9</v>
      </c>
      <c r="AA77" s="404">
        <v>9</v>
      </c>
      <c r="AB77" s="404">
        <v>0</v>
      </c>
      <c r="AC77" s="404">
        <v>1</v>
      </c>
      <c r="AD77" s="404">
        <v>1</v>
      </c>
      <c r="AE77" s="404">
        <v>0</v>
      </c>
      <c r="AF77" s="404">
        <v>0</v>
      </c>
      <c r="AG77" s="404">
        <v>0</v>
      </c>
      <c r="AH77" s="404">
        <v>0</v>
      </c>
      <c r="AI77" s="404">
        <v>10</v>
      </c>
      <c r="AJ77" s="404">
        <v>10</v>
      </c>
      <c r="AK77" s="404">
        <v>0</v>
      </c>
      <c r="AL77" s="404">
        <v>0</v>
      </c>
      <c r="AM77" s="404">
        <v>0</v>
      </c>
      <c r="AN77" s="404">
        <v>68</v>
      </c>
      <c r="AO77" s="404">
        <v>82</v>
      </c>
      <c r="AP77" s="404">
        <v>150</v>
      </c>
      <c r="AQ77" s="404">
        <v>33</v>
      </c>
      <c r="AR77" s="404">
        <v>35</v>
      </c>
      <c r="AS77" s="404">
        <v>68</v>
      </c>
      <c r="AT77" s="404">
        <v>6</v>
      </c>
      <c r="AU77" s="404">
        <v>6</v>
      </c>
      <c r="AV77" s="404">
        <v>12</v>
      </c>
      <c r="AW77" s="404">
        <v>7</v>
      </c>
      <c r="AX77" s="404">
        <v>8</v>
      </c>
      <c r="AY77" s="404">
        <v>15</v>
      </c>
      <c r="AZ77" s="404">
        <v>1</v>
      </c>
      <c r="BA77" s="404">
        <v>0</v>
      </c>
      <c r="BB77" s="404">
        <v>1</v>
      </c>
      <c r="BC77" s="401" t="s">
        <v>3</v>
      </c>
      <c r="BD77" s="401" t="s">
        <v>1</v>
      </c>
      <c r="BE77" s="404">
        <v>2</v>
      </c>
      <c r="BF77" s="400" t="b">
        <v>1</v>
      </c>
      <c r="BG77" s="404">
        <v>2</v>
      </c>
      <c r="BH77" s="400" t="b">
        <v>1</v>
      </c>
      <c r="BI77" s="400" t="b">
        <v>1</v>
      </c>
      <c r="BJ77" s="401" t="s">
        <v>2</v>
      </c>
      <c r="BK77" s="404">
        <v>150</v>
      </c>
      <c r="BL77" s="400" t="b">
        <v>1</v>
      </c>
      <c r="BM77" s="404">
        <v>1</v>
      </c>
      <c r="BN77" s="400" t="b">
        <v>0</v>
      </c>
      <c r="BP77" s="400" t="b">
        <v>1</v>
      </c>
      <c r="BQ77" s="400" t="b">
        <v>1</v>
      </c>
      <c r="BR77" s="400" t="b">
        <v>1</v>
      </c>
      <c r="BS77" s="400" t="b">
        <v>1</v>
      </c>
      <c r="BT77" s="400" t="b">
        <v>1</v>
      </c>
      <c r="BU77" s="404">
        <v>0.5</v>
      </c>
      <c r="BV77" s="401" t="s">
        <v>211</v>
      </c>
      <c r="BW77" s="404">
        <v>3</v>
      </c>
      <c r="BX77" s="401" t="s">
        <v>211</v>
      </c>
      <c r="BY77" s="401" t="s">
        <v>211</v>
      </c>
    </row>
    <row r="78" spans="1:77" ht="29" x14ac:dyDescent="0.35">
      <c r="A78" s="400">
        <v>1718</v>
      </c>
      <c r="B78" s="401" t="s">
        <v>665</v>
      </c>
      <c r="C78" s="401" t="s">
        <v>666</v>
      </c>
      <c r="D78" s="401" t="s">
        <v>211</v>
      </c>
      <c r="E78" s="401" t="s">
        <v>667</v>
      </c>
      <c r="F78" s="401" t="s">
        <v>356</v>
      </c>
      <c r="G78" s="400">
        <v>20403008</v>
      </c>
      <c r="H78" s="400">
        <v>20403008</v>
      </c>
      <c r="I78" s="401" t="s">
        <v>390</v>
      </c>
      <c r="J78" s="403">
        <v>41800</v>
      </c>
      <c r="K78" s="401" t="s">
        <v>365</v>
      </c>
      <c r="L78" s="401" t="s">
        <v>668</v>
      </c>
      <c r="M78" s="401" t="s">
        <v>367</v>
      </c>
      <c r="N78" s="401" t="s">
        <v>367</v>
      </c>
      <c r="O78" s="401" t="s">
        <v>587</v>
      </c>
      <c r="P78" s="400">
        <v>-13.639859</v>
      </c>
      <c r="Q78" s="400">
        <v>33.496212999999997</v>
      </c>
      <c r="R78" s="400">
        <v>553669</v>
      </c>
      <c r="S78" s="400">
        <v>8492048</v>
      </c>
      <c r="T78" s="401" t="s">
        <v>3127</v>
      </c>
      <c r="U78" s="401" t="s">
        <v>211</v>
      </c>
      <c r="V78" s="404">
        <v>6</v>
      </c>
      <c r="W78" s="404">
        <v>4</v>
      </c>
      <c r="X78" s="404">
        <v>10</v>
      </c>
      <c r="Y78" s="404">
        <v>2</v>
      </c>
      <c r="Z78" s="404">
        <v>3</v>
      </c>
      <c r="AA78" s="404">
        <v>5</v>
      </c>
      <c r="AB78" s="404">
        <v>4</v>
      </c>
      <c r="AC78" s="404">
        <v>1</v>
      </c>
      <c r="AD78" s="404">
        <v>5</v>
      </c>
      <c r="AE78" s="404">
        <v>0</v>
      </c>
      <c r="AF78" s="404">
        <v>0</v>
      </c>
      <c r="AG78" s="404">
        <v>0</v>
      </c>
      <c r="AH78" s="404">
        <v>0</v>
      </c>
      <c r="AI78" s="404">
        <v>0</v>
      </c>
      <c r="AJ78" s="404">
        <v>0</v>
      </c>
      <c r="AK78" s="404">
        <v>0</v>
      </c>
      <c r="AL78" s="404">
        <v>0</v>
      </c>
      <c r="AM78" s="404">
        <v>0</v>
      </c>
      <c r="AN78" s="404">
        <v>30</v>
      </c>
      <c r="AO78" s="404">
        <v>49</v>
      </c>
      <c r="AP78" s="404">
        <v>79</v>
      </c>
      <c r="AQ78" s="404">
        <v>0</v>
      </c>
      <c r="AR78" s="404">
        <v>0</v>
      </c>
      <c r="AS78" s="404">
        <v>0</v>
      </c>
      <c r="AT78" s="404">
        <v>0</v>
      </c>
      <c r="AU78" s="404">
        <v>0</v>
      </c>
      <c r="AV78" s="404">
        <v>0</v>
      </c>
      <c r="AW78" s="404">
        <v>1</v>
      </c>
      <c r="AX78" s="404">
        <v>2</v>
      </c>
      <c r="AY78" s="404">
        <v>3</v>
      </c>
      <c r="AZ78" s="404">
        <v>0</v>
      </c>
      <c r="BA78" s="404">
        <v>0</v>
      </c>
      <c r="BB78" s="404">
        <v>0</v>
      </c>
      <c r="BC78" s="401" t="s">
        <v>0</v>
      </c>
      <c r="BD78" s="401" t="s">
        <v>212</v>
      </c>
      <c r="BE78" s="404">
        <v>1</v>
      </c>
      <c r="BF78" s="400" t="b">
        <v>1</v>
      </c>
      <c r="BG78" s="404">
        <v>1</v>
      </c>
      <c r="BH78" s="400" t="b">
        <v>1</v>
      </c>
      <c r="BI78" s="400" t="b">
        <v>1</v>
      </c>
      <c r="BJ78" s="401" t="s">
        <v>6</v>
      </c>
      <c r="BK78" s="404">
        <v>20</v>
      </c>
      <c r="BL78" s="400" t="b">
        <v>0</v>
      </c>
      <c r="BN78" s="400" t="b">
        <v>0</v>
      </c>
      <c r="BP78" s="400" t="b">
        <v>0</v>
      </c>
      <c r="BQ78" s="400" t="b">
        <v>0</v>
      </c>
      <c r="BR78" s="400" t="b">
        <v>0</v>
      </c>
      <c r="BS78" s="400" t="b">
        <v>0</v>
      </c>
      <c r="BT78" s="400" t="b">
        <v>0</v>
      </c>
      <c r="BU78" s="404">
        <v>0.5</v>
      </c>
      <c r="BV78" s="401" t="s">
        <v>211</v>
      </c>
      <c r="BW78" s="404">
        <v>1</v>
      </c>
      <c r="BX78" s="401" t="s">
        <v>211</v>
      </c>
      <c r="BY78" s="401" t="s">
        <v>211</v>
      </c>
    </row>
    <row r="79" spans="1:77" x14ac:dyDescent="0.35">
      <c r="A79" s="400">
        <v>1731</v>
      </c>
      <c r="B79" s="401" t="s">
        <v>669</v>
      </c>
      <c r="C79" s="401" t="s">
        <v>211</v>
      </c>
      <c r="D79" s="401" t="s">
        <v>670</v>
      </c>
      <c r="E79" s="401" t="s">
        <v>671</v>
      </c>
      <c r="F79" s="401" t="s">
        <v>356</v>
      </c>
      <c r="G79" s="400">
        <v>20403021</v>
      </c>
      <c r="H79" s="400">
        <v>20403021</v>
      </c>
      <c r="I79" s="401" t="s">
        <v>3131</v>
      </c>
      <c r="J79" s="402">
        <v>41529</v>
      </c>
      <c r="K79" s="401" t="s">
        <v>211</v>
      </c>
      <c r="L79" s="401" t="s">
        <v>671</v>
      </c>
      <c r="M79" s="401" t="s">
        <v>367</v>
      </c>
      <c r="N79" s="401" t="s">
        <v>367</v>
      </c>
      <c r="O79" s="401" t="s">
        <v>507</v>
      </c>
      <c r="P79" s="400">
        <v>-13.707751999999999</v>
      </c>
      <c r="Q79" s="400">
        <v>33.577782999999997</v>
      </c>
      <c r="R79" s="400">
        <v>562474</v>
      </c>
      <c r="S79" s="400">
        <v>8484519</v>
      </c>
      <c r="T79" s="401" t="s">
        <v>211</v>
      </c>
      <c r="U79" s="401" t="s">
        <v>672</v>
      </c>
      <c r="V79" s="400">
        <v>1</v>
      </c>
      <c r="W79" s="400">
        <v>2</v>
      </c>
      <c r="X79" s="400">
        <v>3</v>
      </c>
      <c r="Y79" s="400">
        <v>0</v>
      </c>
      <c r="Z79" s="400">
        <v>0</v>
      </c>
      <c r="AA79" s="400">
        <v>0</v>
      </c>
      <c r="AB79" s="400">
        <v>1</v>
      </c>
      <c r="AC79" s="400">
        <v>3</v>
      </c>
      <c r="AD79" s="400">
        <v>4</v>
      </c>
      <c r="AE79" s="400">
        <v>4</v>
      </c>
      <c r="AF79" s="400">
        <v>3</v>
      </c>
      <c r="AG79" s="400">
        <v>7</v>
      </c>
      <c r="AH79" s="400">
        <v>5</v>
      </c>
      <c r="AI79" s="400">
        <v>5</v>
      </c>
      <c r="AJ79" s="400">
        <v>10</v>
      </c>
      <c r="AK79" s="400">
        <v>0</v>
      </c>
      <c r="AL79" s="400">
        <v>0</v>
      </c>
      <c r="AM79" s="400">
        <v>0</v>
      </c>
      <c r="AN79" s="400">
        <v>20</v>
      </c>
      <c r="AO79" s="400">
        <v>26</v>
      </c>
      <c r="AP79" s="400">
        <v>46</v>
      </c>
      <c r="AQ79" s="400">
        <v>17</v>
      </c>
      <c r="AR79" s="400">
        <v>22</v>
      </c>
      <c r="AS79" s="400">
        <v>39</v>
      </c>
      <c r="AT79" s="400">
        <v>4</v>
      </c>
      <c r="AU79" s="400">
        <v>4</v>
      </c>
      <c r="AV79" s="400">
        <v>8</v>
      </c>
      <c r="AW79" s="400">
        <v>4</v>
      </c>
      <c r="AX79" s="400">
        <v>6</v>
      </c>
      <c r="AY79" s="400">
        <v>10</v>
      </c>
      <c r="AZ79" s="400">
        <v>3</v>
      </c>
      <c r="BA79" s="400">
        <v>5</v>
      </c>
      <c r="BB79" s="400">
        <v>8</v>
      </c>
      <c r="BC79" s="401" t="s">
        <v>0</v>
      </c>
      <c r="BD79" s="401" t="s">
        <v>7</v>
      </c>
      <c r="BE79" s="400">
        <v>1</v>
      </c>
      <c r="BF79" s="400" t="b">
        <v>1</v>
      </c>
      <c r="BG79" s="400">
        <v>1</v>
      </c>
      <c r="BH79" s="400" t="b">
        <v>0</v>
      </c>
      <c r="BI79" s="400" t="b">
        <v>1</v>
      </c>
      <c r="BJ79" s="401" t="s">
        <v>9</v>
      </c>
      <c r="BK79" s="404">
        <v>35</v>
      </c>
      <c r="BL79" s="400" t="b">
        <v>1</v>
      </c>
      <c r="BN79" s="400" t="b">
        <v>0</v>
      </c>
      <c r="BP79" s="400" t="b">
        <v>0</v>
      </c>
      <c r="BQ79" s="400" t="b">
        <v>0</v>
      </c>
      <c r="BR79" s="400" t="b">
        <v>0</v>
      </c>
      <c r="BS79" s="400" t="b">
        <v>1</v>
      </c>
      <c r="BT79" s="400" t="b">
        <v>0</v>
      </c>
      <c r="BU79" s="404">
        <v>2</v>
      </c>
      <c r="BV79" s="401" t="s">
        <v>211</v>
      </c>
      <c r="BW79" s="404">
        <v>2</v>
      </c>
      <c r="BX79" s="401" t="s">
        <v>211</v>
      </c>
      <c r="BY79" s="401" t="s">
        <v>211</v>
      </c>
    </row>
    <row r="80" spans="1:77" ht="29" x14ac:dyDescent="0.35">
      <c r="A80" s="400">
        <v>395</v>
      </c>
      <c r="B80" s="401" t="s">
        <v>386</v>
      </c>
      <c r="C80" s="401" t="s">
        <v>673</v>
      </c>
      <c r="D80" s="401" t="s">
        <v>211</v>
      </c>
      <c r="E80" s="401" t="s">
        <v>386</v>
      </c>
      <c r="F80" s="401" t="s">
        <v>356</v>
      </c>
      <c r="G80" s="400">
        <v>20500023</v>
      </c>
      <c r="H80" s="400">
        <v>20500023</v>
      </c>
      <c r="I80" s="401" t="s">
        <v>357</v>
      </c>
      <c r="J80" s="403">
        <v>41807</v>
      </c>
      <c r="K80" s="401" t="s">
        <v>358</v>
      </c>
      <c r="L80" s="401" t="s">
        <v>386</v>
      </c>
      <c r="M80" s="401" t="s">
        <v>359</v>
      </c>
      <c r="N80" s="401" t="s">
        <v>359</v>
      </c>
      <c r="O80" s="401" t="s">
        <v>674</v>
      </c>
      <c r="P80" s="380"/>
      <c r="Q80" s="380"/>
      <c r="R80" s="400">
        <v>0</v>
      </c>
      <c r="S80" s="400">
        <v>0</v>
      </c>
      <c r="T80" s="401" t="s">
        <v>3129</v>
      </c>
      <c r="U80" s="401" t="s">
        <v>211</v>
      </c>
      <c r="V80" s="404">
        <v>2</v>
      </c>
      <c r="W80" s="404">
        <v>8</v>
      </c>
      <c r="X80" s="404">
        <v>10</v>
      </c>
      <c r="Y80" s="404">
        <v>0</v>
      </c>
      <c r="Z80" s="404">
        <v>0</v>
      </c>
      <c r="AA80" s="404">
        <v>0</v>
      </c>
      <c r="AB80" s="404">
        <v>2</v>
      </c>
      <c r="AC80" s="404">
        <v>8</v>
      </c>
      <c r="AD80" s="404">
        <v>10</v>
      </c>
      <c r="AE80" s="404">
        <v>0</v>
      </c>
      <c r="AF80" s="404">
        <v>0</v>
      </c>
      <c r="AG80" s="404">
        <v>0</v>
      </c>
      <c r="AH80" s="404">
        <v>5</v>
      </c>
      <c r="AI80" s="404">
        <v>5</v>
      </c>
      <c r="AJ80" s="404">
        <v>10</v>
      </c>
      <c r="AK80" s="404">
        <v>0</v>
      </c>
      <c r="AL80" s="404">
        <v>0</v>
      </c>
      <c r="AM80" s="404">
        <v>0</v>
      </c>
      <c r="AN80" s="404">
        <v>45</v>
      </c>
      <c r="AO80" s="404">
        <v>59</v>
      </c>
      <c r="AP80" s="404">
        <v>104</v>
      </c>
      <c r="AQ80" s="404">
        <v>0</v>
      </c>
      <c r="AR80" s="404">
        <v>0</v>
      </c>
      <c r="AS80" s="404">
        <v>0</v>
      </c>
      <c r="AT80" s="404">
        <v>9</v>
      </c>
      <c r="AU80" s="404">
        <v>16</v>
      </c>
      <c r="AV80" s="404">
        <v>25</v>
      </c>
      <c r="AW80" s="404">
        <v>0</v>
      </c>
      <c r="AX80" s="404">
        <v>0</v>
      </c>
      <c r="AY80" s="404">
        <v>0</v>
      </c>
      <c r="AZ80" s="404">
        <v>0</v>
      </c>
      <c r="BA80" s="404">
        <v>0</v>
      </c>
      <c r="BB80" s="404">
        <v>0</v>
      </c>
      <c r="BC80" s="401" t="s">
        <v>3</v>
      </c>
      <c r="BD80" s="401" t="s">
        <v>7</v>
      </c>
      <c r="BE80" s="404">
        <v>1</v>
      </c>
      <c r="BF80" s="400" t="b">
        <v>1</v>
      </c>
      <c r="BG80" s="404">
        <v>2</v>
      </c>
      <c r="BH80" s="400" t="b">
        <v>0</v>
      </c>
      <c r="BI80" s="400" t="b">
        <v>1</v>
      </c>
      <c r="BJ80" s="401" t="s">
        <v>2</v>
      </c>
      <c r="BK80" s="404">
        <v>500</v>
      </c>
      <c r="BL80" s="400" t="b">
        <v>0</v>
      </c>
      <c r="BN80" s="400" t="b">
        <v>0</v>
      </c>
      <c r="BP80" s="400" t="b">
        <v>1</v>
      </c>
      <c r="BQ80" s="400" t="b">
        <v>1</v>
      </c>
      <c r="BR80" s="400" t="b">
        <v>1</v>
      </c>
      <c r="BS80" s="400" t="b">
        <v>0</v>
      </c>
      <c r="BT80" s="400" t="b">
        <v>1</v>
      </c>
      <c r="BU80" s="404">
        <v>0.3</v>
      </c>
      <c r="BV80" s="401" t="s">
        <v>211</v>
      </c>
      <c r="BW80" s="404">
        <v>2</v>
      </c>
      <c r="BX80" s="401" t="s">
        <v>211</v>
      </c>
      <c r="BY80" s="401" t="s">
        <v>211</v>
      </c>
    </row>
    <row r="81" spans="1:77" ht="29" x14ac:dyDescent="0.35">
      <c r="A81" s="400">
        <v>284</v>
      </c>
      <c r="B81" s="401" t="s">
        <v>675</v>
      </c>
      <c r="C81" s="401" t="s">
        <v>382</v>
      </c>
      <c r="D81" s="401" t="s">
        <v>676</v>
      </c>
      <c r="E81" s="401" t="s">
        <v>675</v>
      </c>
      <c r="F81" s="401" t="s">
        <v>356</v>
      </c>
      <c r="G81" s="400">
        <v>20499912</v>
      </c>
      <c r="H81" s="400">
        <v>20499912</v>
      </c>
      <c r="I81" s="401" t="s">
        <v>404</v>
      </c>
      <c r="J81" s="403">
        <v>41800</v>
      </c>
      <c r="K81" s="401" t="s">
        <v>405</v>
      </c>
      <c r="L81" s="401" t="s">
        <v>675</v>
      </c>
      <c r="M81" s="401" t="s">
        <v>402</v>
      </c>
      <c r="N81" s="401" t="s">
        <v>402</v>
      </c>
      <c r="O81" s="401" t="s">
        <v>677</v>
      </c>
      <c r="P81" s="380"/>
      <c r="Q81" s="380"/>
      <c r="R81" s="400">
        <v>0</v>
      </c>
      <c r="S81" s="400">
        <v>0</v>
      </c>
      <c r="T81" s="401" t="s">
        <v>3140</v>
      </c>
      <c r="U81" s="401" t="s">
        <v>678</v>
      </c>
      <c r="V81" s="404">
        <v>1</v>
      </c>
      <c r="W81" s="404">
        <v>5</v>
      </c>
      <c r="X81" s="404">
        <v>6</v>
      </c>
      <c r="Y81" s="404">
        <v>1</v>
      </c>
      <c r="Z81" s="404">
        <v>3</v>
      </c>
      <c r="AA81" s="404">
        <v>4</v>
      </c>
      <c r="AB81" s="404">
        <v>0</v>
      </c>
      <c r="AC81" s="404">
        <v>0</v>
      </c>
      <c r="AD81" s="404">
        <v>0</v>
      </c>
      <c r="AE81" s="404">
        <v>1</v>
      </c>
      <c r="AF81" s="404">
        <v>4</v>
      </c>
      <c r="AG81" s="404">
        <v>5</v>
      </c>
      <c r="AH81" s="404">
        <v>3</v>
      </c>
      <c r="AI81" s="404">
        <v>7</v>
      </c>
      <c r="AJ81" s="404">
        <v>10</v>
      </c>
      <c r="AK81" s="404">
        <v>1</v>
      </c>
      <c r="AL81" s="404">
        <v>1</v>
      </c>
      <c r="AM81" s="404">
        <v>2</v>
      </c>
      <c r="AN81" s="404">
        <v>100</v>
      </c>
      <c r="AO81" s="404">
        <v>125</v>
      </c>
      <c r="AP81" s="404">
        <v>225</v>
      </c>
      <c r="AQ81" s="404">
        <v>70</v>
      </c>
      <c r="AR81" s="404">
        <v>90</v>
      </c>
      <c r="AS81" s="404">
        <v>160</v>
      </c>
      <c r="AT81" s="404">
        <v>15</v>
      </c>
      <c r="AU81" s="404">
        <v>25</v>
      </c>
      <c r="AV81" s="404">
        <v>40</v>
      </c>
      <c r="AW81" s="404">
        <v>3</v>
      </c>
      <c r="AX81" s="404">
        <v>4</v>
      </c>
      <c r="AY81" s="404">
        <v>7</v>
      </c>
      <c r="AZ81" s="404">
        <v>0</v>
      </c>
      <c r="BA81" s="404">
        <v>3</v>
      </c>
      <c r="BB81" s="404">
        <v>3</v>
      </c>
      <c r="BC81" s="401" t="s">
        <v>3</v>
      </c>
      <c r="BD81" s="401" t="s">
        <v>212</v>
      </c>
      <c r="BE81" s="404">
        <v>1</v>
      </c>
      <c r="BF81" s="400" t="b">
        <v>1</v>
      </c>
      <c r="BG81" s="404">
        <v>1</v>
      </c>
      <c r="BH81" s="400" t="b">
        <v>1</v>
      </c>
      <c r="BI81" s="400" t="b">
        <v>1</v>
      </c>
      <c r="BJ81" s="401" t="s">
        <v>2</v>
      </c>
      <c r="BK81" s="404">
        <v>300</v>
      </c>
      <c r="BL81" s="400" t="b">
        <v>1</v>
      </c>
      <c r="BM81" s="404">
        <v>1</v>
      </c>
      <c r="BN81" s="400" t="b">
        <v>0</v>
      </c>
      <c r="BP81" s="400" t="b">
        <v>1</v>
      </c>
      <c r="BQ81" s="400" t="b">
        <v>1</v>
      </c>
      <c r="BR81" s="400" t="b">
        <v>1</v>
      </c>
      <c r="BS81" s="400" t="b">
        <v>1</v>
      </c>
      <c r="BT81" s="400" t="b">
        <v>1</v>
      </c>
      <c r="BU81" s="404">
        <v>5</v>
      </c>
      <c r="BV81" s="401" t="s">
        <v>211</v>
      </c>
      <c r="BW81" s="404">
        <v>8</v>
      </c>
      <c r="BX81" s="401" t="s">
        <v>211</v>
      </c>
      <c r="BY81" s="401" t="s">
        <v>211</v>
      </c>
    </row>
    <row r="82" spans="1:77" ht="29" x14ac:dyDescent="0.35">
      <c r="A82" s="400">
        <v>283</v>
      </c>
      <c r="B82" s="401" t="s">
        <v>679</v>
      </c>
      <c r="C82" s="401" t="s">
        <v>211</v>
      </c>
      <c r="D82" s="401" t="s">
        <v>680</v>
      </c>
      <c r="E82" s="401" t="s">
        <v>681</v>
      </c>
      <c r="F82" s="401" t="s">
        <v>356</v>
      </c>
      <c r="G82" s="400">
        <v>20499911</v>
      </c>
      <c r="H82" s="400">
        <v>20499911</v>
      </c>
      <c r="I82" s="401" t="s">
        <v>404</v>
      </c>
      <c r="J82" s="403">
        <v>41800</v>
      </c>
      <c r="K82" s="401" t="s">
        <v>454</v>
      </c>
      <c r="L82" s="401" t="s">
        <v>682</v>
      </c>
      <c r="M82" s="401" t="s">
        <v>386</v>
      </c>
      <c r="N82" s="401" t="s">
        <v>386</v>
      </c>
      <c r="O82" s="401" t="s">
        <v>683</v>
      </c>
      <c r="P82" s="380"/>
      <c r="Q82" s="380"/>
      <c r="R82" s="400">
        <v>0</v>
      </c>
      <c r="S82" s="400">
        <v>0</v>
      </c>
      <c r="T82" s="401" t="s">
        <v>211</v>
      </c>
      <c r="U82" s="401" t="s">
        <v>540</v>
      </c>
      <c r="V82" s="404">
        <v>5</v>
      </c>
      <c r="W82" s="404">
        <v>4</v>
      </c>
      <c r="X82" s="404">
        <v>9</v>
      </c>
      <c r="Y82" s="404">
        <v>0</v>
      </c>
      <c r="Z82" s="404">
        <v>0</v>
      </c>
      <c r="AA82" s="404">
        <v>0</v>
      </c>
      <c r="AB82" s="404">
        <v>5</v>
      </c>
      <c r="AC82" s="404">
        <v>4</v>
      </c>
      <c r="AD82" s="404">
        <v>9</v>
      </c>
      <c r="AE82" s="404">
        <v>0</v>
      </c>
      <c r="AF82" s="404">
        <v>0</v>
      </c>
      <c r="AG82" s="404">
        <v>0</v>
      </c>
      <c r="AH82" s="404">
        <v>5</v>
      </c>
      <c r="AI82" s="404">
        <v>5</v>
      </c>
      <c r="AJ82" s="404">
        <v>10</v>
      </c>
      <c r="AK82" s="404">
        <v>0</v>
      </c>
      <c r="AL82" s="404">
        <v>0</v>
      </c>
      <c r="AM82" s="404">
        <v>0</v>
      </c>
      <c r="AN82" s="404">
        <v>34</v>
      </c>
      <c r="AO82" s="404">
        <v>33</v>
      </c>
      <c r="AP82" s="404">
        <v>67</v>
      </c>
      <c r="AQ82" s="404">
        <v>21</v>
      </c>
      <c r="AR82" s="404">
        <v>31</v>
      </c>
      <c r="AS82" s="404">
        <v>52</v>
      </c>
      <c r="AT82" s="404">
        <v>5</v>
      </c>
      <c r="AU82" s="404">
        <v>4</v>
      </c>
      <c r="AV82" s="404">
        <v>9</v>
      </c>
      <c r="AW82" s="404">
        <v>2</v>
      </c>
      <c r="AX82" s="404">
        <v>4</v>
      </c>
      <c r="AY82" s="404">
        <v>6</v>
      </c>
      <c r="AZ82" s="404">
        <v>2</v>
      </c>
      <c r="BA82" s="404">
        <v>2</v>
      </c>
      <c r="BB82" s="404">
        <v>4</v>
      </c>
      <c r="BC82" s="401" t="s">
        <v>0</v>
      </c>
      <c r="BD82" s="401" t="s">
        <v>212</v>
      </c>
      <c r="BE82" s="404">
        <v>1</v>
      </c>
      <c r="BF82" s="400" t="b">
        <v>1</v>
      </c>
      <c r="BG82" s="404">
        <v>2</v>
      </c>
      <c r="BH82" s="400" t="b">
        <v>1</v>
      </c>
      <c r="BI82" s="400" t="b">
        <v>1</v>
      </c>
      <c r="BJ82" s="401" t="s">
        <v>2</v>
      </c>
      <c r="BK82" s="404">
        <v>85</v>
      </c>
      <c r="BL82" s="400" t="b">
        <v>1</v>
      </c>
      <c r="BM82" s="404">
        <v>1</v>
      </c>
      <c r="BN82" s="400" t="b">
        <v>0</v>
      </c>
      <c r="BP82" s="400" t="b">
        <v>1</v>
      </c>
      <c r="BQ82" s="400" t="b">
        <v>1</v>
      </c>
      <c r="BR82" s="400" t="b">
        <v>1</v>
      </c>
      <c r="BS82" s="400" t="b">
        <v>1</v>
      </c>
      <c r="BT82" s="400" t="b">
        <v>1</v>
      </c>
      <c r="BV82" s="401" t="s">
        <v>211</v>
      </c>
      <c r="BX82" s="401" t="s">
        <v>211</v>
      </c>
      <c r="BY82" s="401" t="s">
        <v>211</v>
      </c>
    </row>
    <row r="83" spans="1:77" ht="29" x14ac:dyDescent="0.35">
      <c r="A83" s="400">
        <v>1806</v>
      </c>
      <c r="B83" s="401" t="s">
        <v>684</v>
      </c>
      <c r="C83" s="401" t="s">
        <v>685</v>
      </c>
      <c r="D83" s="401" t="s">
        <v>211</v>
      </c>
      <c r="E83" s="401" t="s">
        <v>686</v>
      </c>
      <c r="F83" s="401" t="s">
        <v>356</v>
      </c>
      <c r="G83" s="400">
        <v>20406010</v>
      </c>
      <c r="H83" s="400">
        <v>20406010</v>
      </c>
      <c r="I83" s="401" t="s">
        <v>390</v>
      </c>
      <c r="J83" s="403">
        <v>41807</v>
      </c>
      <c r="K83" s="401" t="s">
        <v>358</v>
      </c>
      <c r="L83" s="401" t="s">
        <v>687</v>
      </c>
      <c r="M83" s="401" t="s">
        <v>529</v>
      </c>
      <c r="N83" s="401" t="s">
        <v>529</v>
      </c>
      <c r="O83" s="401" t="s">
        <v>211</v>
      </c>
      <c r="P83" s="400">
        <v>-13.61555588</v>
      </c>
      <c r="Q83" s="400">
        <v>33.904536309999997</v>
      </c>
      <c r="R83" s="400">
        <v>597845</v>
      </c>
      <c r="S83" s="400">
        <v>8494608</v>
      </c>
      <c r="T83" s="401" t="s">
        <v>3129</v>
      </c>
      <c r="U83" s="401" t="s">
        <v>211</v>
      </c>
      <c r="V83" s="404">
        <v>2</v>
      </c>
      <c r="W83" s="404">
        <v>8</v>
      </c>
      <c r="X83" s="404">
        <v>10</v>
      </c>
      <c r="Y83" s="404">
        <v>1</v>
      </c>
      <c r="Z83" s="404">
        <v>1</v>
      </c>
      <c r="AA83" s="404">
        <v>2</v>
      </c>
      <c r="AB83" s="404">
        <v>1</v>
      </c>
      <c r="AC83" s="404">
        <v>7</v>
      </c>
      <c r="AD83" s="404">
        <v>8</v>
      </c>
      <c r="AE83" s="404">
        <v>0</v>
      </c>
      <c r="AF83" s="404">
        <v>0</v>
      </c>
      <c r="AG83" s="404">
        <v>0</v>
      </c>
      <c r="AH83" s="404">
        <v>3</v>
      </c>
      <c r="AI83" s="404">
        <v>7</v>
      </c>
      <c r="AJ83" s="404">
        <v>10</v>
      </c>
      <c r="AK83" s="404">
        <v>0</v>
      </c>
      <c r="AL83" s="404">
        <v>0</v>
      </c>
      <c r="AM83" s="404">
        <v>0</v>
      </c>
      <c r="AN83" s="404">
        <v>40</v>
      </c>
      <c r="AO83" s="404">
        <v>69</v>
      </c>
      <c r="AP83" s="404">
        <v>109</v>
      </c>
      <c r="AQ83" s="404">
        <v>0</v>
      </c>
      <c r="AR83" s="404">
        <v>0</v>
      </c>
      <c r="AS83" s="404">
        <v>0</v>
      </c>
      <c r="AT83" s="404">
        <v>7</v>
      </c>
      <c r="AU83" s="404">
        <v>9</v>
      </c>
      <c r="AV83" s="404">
        <v>16</v>
      </c>
      <c r="AW83" s="404">
        <v>2</v>
      </c>
      <c r="AX83" s="404">
        <v>6</v>
      </c>
      <c r="AY83" s="404">
        <v>8</v>
      </c>
      <c r="AZ83" s="404">
        <v>4</v>
      </c>
      <c r="BA83" s="404">
        <v>3</v>
      </c>
      <c r="BB83" s="404">
        <v>7</v>
      </c>
      <c r="BC83" s="401" t="s">
        <v>3</v>
      </c>
      <c r="BD83" s="401" t="s">
        <v>1</v>
      </c>
      <c r="BE83" s="404">
        <v>1</v>
      </c>
      <c r="BF83" s="400" t="b">
        <v>1</v>
      </c>
      <c r="BG83" s="404">
        <v>1</v>
      </c>
      <c r="BH83" s="400" t="b">
        <v>0</v>
      </c>
      <c r="BI83" s="400" t="b">
        <v>1</v>
      </c>
      <c r="BJ83" s="401" t="s">
        <v>2</v>
      </c>
      <c r="BL83" s="400" t="b">
        <v>1</v>
      </c>
      <c r="BN83" s="400" t="b">
        <v>0</v>
      </c>
      <c r="BP83" s="400" t="b">
        <v>1</v>
      </c>
      <c r="BQ83" s="400" t="b">
        <v>1</v>
      </c>
      <c r="BR83" s="400" t="b">
        <v>1</v>
      </c>
      <c r="BS83" s="400" t="b">
        <v>1</v>
      </c>
      <c r="BT83" s="400" t="b">
        <v>1</v>
      </c>
      <c r="BV83" s="401" t="s">
        <v>211</v>
      </c>
      <c r="BX83" s="401" t="s">
        <v>211</v>
      </c>
      <c r="BY83" s="401" t="s">
        <v>211</v>
      </c>
    </row>
    <row r="84" spans="1:77" ht="29" x14ac:dyDescent="0.35">
      <c r="A84" s="400">
        <v>318</v>
      </c>
      <c r="B84" s="401" t="s">
        <v>688</v>
      </c>
      <c r="C84" s="401" t="s">
        <v>689</v>
      </c>
      <c r="D84" s="401" t="s">
        <v>211</v>
      </c>
      <c r="E84" s="401" t="s">
        <v>690</v>
      </c>
      <c r="F84" s="401" t="s">
        <v>356</v>
      </c>
      <c r="G84" s="400">
        <v>20499946</v>
      </c>
      <c r="H84" s="400">
        <v>20499946</v>
      </c>
      <c r="I84" s="401" t="s">
        <v>357</v>
      </c>
      <c r="J84" s="403">
        <v>41802</v>
      </c>
      <c r="K84" s="401" t="s">
        <v>358</v>
      </c>
      <c r="L84" s="401" t="s">
        <v>691</v>
      </c>
      <c r="M84" s="401" t="s">
        <v>359</v>
      </c>
      <c r="N84" s="401" t="s">
        <v>359</v>
      </c>
      <c r="O84" s="401" t="s">
        <v>376</v>
      </c>
      <c r="P84" s="380"/>
      <c r="Q84" s="380"/>
      <c r="R84" s="400">
        <v>0</v>
      </c>
      <c r="S84" s="400">
        <v>0</v>
      </c>
      <c r="T84" s="401" t="s">
        <v>211</v>
      </c>
      <c r="U84" s="401" t="s">
        <v>211</v>
      </c>
      <c r="V84" s="404">
        <v>2</v>
      </c>
      <c r="W84" s="404">
        <v>8</v>
      </c>
      <c r="X84" s="404">
        <v>10</v>
      </c>
      <c r="Y84" s="404">
        <v>0</v>
      </c>
      <c r="Z84" s="404">
        <v>0</v>
      </c>
      <c r="AA84" s="404">
        <v>0</v>
      </c>
      <c r="AB84" s="404">
        <v>2</v>
      </c>
      <c r="AC84" s="404">
        <v>8</v>
      </c>
      <c r="AD84" s="404">
        <v>10</v>
      </c>
      <c r="AE84" s="404">
        <v>0</v>
      </c>
      <c r="AF84" s="404">
        <v>0</v>
      </c>
      <c r="AG84" s="404">
        <v>0</v>
      </c>
      <c r="AH84" s="404">
        <v>7</v>
      </c>
      <c r="AI84" s="404">
        <v>5</v>
      </c>
      <c r="AJ84" s="404">
        <v>12</v>
      </c>
      <c r="AK84" s="404">
        <v>0</v>
      </c>
      <c r="AL84" s="404">
        <v>0</v>
      </c>
      <c r="AM84" s="404">
        <v>0</v>
      </c>
      <c r="AN84" s="404">
        <v>16</v>
      </c>
      <c r="AO84" s="404">
        <v>40</v>
      </c>
      <c r="AP84" s="404">
        <v>56</v>
      </c>
      <c r="AQ84" s="404">
        <v>0</v>
      </c>
      <c r="AR84" s="404">
        <v>0</v>
      </c>
      <c r="AS84" s="404">
        <v>0</v>
      </c>
      <c r="AT84" s="404">
        <v>18</v>
      </c>
      <c r="AU84" s="404">
        <v>20</v>
      </c>
      <c r="AV84" s="404">
        <v>38</v>
      </c>
      <c r="AW84" s="404">
        <v>4</v>
      </c>
      <c r="AX84" s="404">
        <v>7</v>
      </c>
      <c r="AY84" s="404">
        <v>11</v>
      </c>
      <c r="AZ84" s="404">
        <v>0</v>
      </c>
      <c r="BA84" s="404">
        <v>1</v>
      </c>
      <c r="BB84" s="404">
        <v>1</v>
      </c>
      <c r="BC84" s="401" t="s">
        <v>3</v>
      </c>
      <c r="BD84" s="401" t="s">
        <v>7</v>
      </c>
      <c r="BE84" s="404">
        <v>1</v>
      </c>
      <c r="BF84" s="400" t="b">
        <v>1</v>
      </c>
      <c r="BG84" s="404">
        <v>1</v>
      </c>
      <c r="BH84" s="400" t="b">
        <v>0</v>
      </c>
      <c r="BI84" s="400" t="b">
        <v>1</v>
      </c>
      <c r="BJ84" s="401" t="s">
        <v>2</v>
      </c>
      <c r="BK84" s="404">
        <v>30</v>
      </c>
      <c r="BL84" s="400" t="b">
        <v>0</v>
      </c>
      <c r="BN84" s="400" t="b">
        <v>0</v>
      </c>
      <c r="BP84" s="400" t="b">
        <v>0</v>
      </c>
      <c r="BQ84" s="400" t="b">
        <v>0</v>
      </c>
      <c r="BR84" s="400" t="b">
        <v>0</v>
      </c>
      <c r="BS84" s="400" t="b">
        <v>1</v>
      </c>
      <c r="BT84" s="400" t="b">
        <v>0</v>
      </c>
      <c r="BU84" s="404">
        <v>3</v>
      </c>
      <c r="BV84" s="401" t="s">
        <v>211</v>
      </c>
      <c r="BW84" s="404">
        <v>7</v>
      </c>
      <c r="BX84" s="401" t="s">
        <v>211</v>
      </c>
      <c r="BY84" s="401" t="s">
        <v>211</v>
      </c>
    </row>
    <row r="85" spans="1:77" ht="29" x14ac:dyDescent="0.35">
      <c r="A85" s="400">
        <v>285</v>
      </c>
      <c r="B85" s="401" t="s">
        <v>692</v>
      </c>
      <c r="C85" s="401" t="s">
        <v>382</v>
      </c>
      <c r="D85" s="401" t="s">
        <v>693</v>
      </c>
      <c r="E85" s="401" t="s">
        <v>694</v>
      </c>
      <c r="F85" s="401" t="s">
        <v>356</v>
      </c>
      <c r="G85" s="400">
        <v>20499913</v>
      </c>
      <c r="H85" s="400">
        <v>20499913</v>
      </c>
      <c r="I85" s="401" t="s">
        <v>404</v>
      </c>
      <c r="J85" s="403">
        <v>41800</v>
      </c>
      <c r="K85" s="401" t="s">
        <v>405</v>
      </c>
      <c r="L85" s="401" t="s">
        <v>695</v>
      </c>
      <c r="M85" s="401" t="s">
        <v>402</v>
      </c>
      <c r="N85" s="401" t="s">
        <v>402</v>
      </c>
      <c r="O85" s="401" t="s">
        <v>410</v>
      </c>
      <c r="P85" s="380"/>
      <c r="Q85" s="380"/>
      <c r="R85" s="400">
        <v>0</v>
      </c>
      <c r="S85" s="400">
        <v>0</v>
      </c>
      <c r="T85" s="401" t="s">
        <v>3137</v>
      </c>
      <c r="U85" s="401" t="s">
        <v>696</v>
      </c>
      <c r="V85" s="404">
        <v>3</v>
      </c>
      <c r="W85" s="404">
        <v>2</v>
      </c>
      <c r="X85" s="404">
        <v>5</v>
      </c>
      <c r="Y85" s="404">
        <v>0</v>
      </c>
      <c r="Z85" s="404">
        <v>0</v>
      </c>
      <c r="AA85" s="404">
        <v>0</v>
      </c>
      <c r="AB85" s="404">
        <v>3</v>
      </c>
      <c r="AC85" s="404">
        <v>2</v>
      </c>
      <c r="AD85" s="404">
        <v>5</v>
      </c>
      <c r="AE85" s="404">
        <v>0</v>
      </c>
      <c r="AF85" s="404">
        <v>6</v>
      </c>
      <c r="AG85" s="404">
        <v>6</v>
      </c>
      <c r="AH85" s="404">
        <v>3</v>
      </c>
      <c r="AI85" s="404">
        <v>7</v>
      </c>
      <c r="AJ85" s="404">
        <v>10</v>
      </c>
      <c r="AK85" s="404">
        <v>0</v>
      </c>
      <c r="AL85" s="404">
        <v>0</v>
      </c>
      <c r="AM85" s="404">
        <v>0</v>
      </c>
      <c r="AN85" s="404">
        <v>69</v>
      </c>
      <c r="AO85" s="404">
        <v>96</v>
      </c>
      <c r="AP85" s="404">
        <v>165</v>
      </c>
      <c r="AQ85" s="404">
        <v>41</v>
      </c>
      <c r="AR85" s="404">
        <v>56</v>
      </c>
      <c r="AS85" s="404">
        <v>97</v>
      </c>
      <c r="AT85" s="404">
        <v>9</v>
      </c>
      <c r="AU85" s="404">
        <v>18</v>
      </c>
      <c r="AV85" s="404">
        <v>27</v>
      </c>
      <c r="AW85" s="404">
        <v>7</v>
      </c>
      <c r="AX85" s="404">
        <v>4</v>
      </c>
      <c r="AY85" s="404">
        <v>11</v>
      </c>
      <c r="AZ85" s="404">
        <v>2</v>
      </c>
      <c r="BA85" s="404">
        <v>1</v>
      </c>
      <c r="BB85" s="404">
        <v>3</v>
      </c>
      <c r="BC85" s="401" t="s">
        <v>3</v>
      </c>
      <c r="BD85" s="401" t="s">
        <v>212</v>
      </c>
      <c r="BE85" s="404">
        <v>1</v>
      </c>
      <c r="BF85" s="400" t="b">
        <v>1</v>
      </c>
      <c r="BG85" s="404">
        <v>2</v>
      </c>
      <c r="BH85" s="400" t="b">
        <v>0</v>
      </c>
      <c r="BI85" s="400" t="b">
        <v>1</v>
      </c>
      <c r="BJ85" s="401" t="s">
        <v>2</v>
      </c>
      <c r="BK85" s="404">
        <v>30</v>
      </c>
      <c r="BL85" s="400" t="b">
        <v>1</v>
      </c>
      <c r="BM85" s="404">
        <v>1.5</v>
      </c>
      <c r="BN85" s="400" t="b">
        <v>0</v>
      </c>
      <c r="BP85" s="400" t="b">
        <v>1</v>
      </c>
      <c r="BQ85" s="400" t="b">
        <v>1</v>
      </c>
      <c r="BR85" s="400" t="b">
        <v>1</v>
      </c>
      <c r="BS85" s="400" t="b">
        <v>0</v>
      </c>
      <c r="BT85" s="400" t="b">
        <v>1</v>
      </c>
      <c r="BV85" s="401" t="s">
        <v>211</v>
      </c>
      <c r="BX85" s="401" t="s">
        <v>211</v>
      </c>
      <c r="BY85" s="401" t="s">
        <v>211</v>
      </c>
    </row>
    <row r="86" spans="1:77" ht="29" x14ac:dyDescent="0.35">
      <c r="A86" s="400">
        <v>1785</v>
      </c>
      <c r="B86" s="401" t="s">
        <v>697</v>
      </c>
      <c r="C86" s="401" t="s">
        <v>698</v>
      </c>
      <c r="D86" s="401" t="s">
        <v>211</v>
      </c>
      <c r="E86" s="401" t="s">
        <v>699</v>
      </c>
      <c r="F86" s="401" t="s">
        <v>356</v>
      </c>
      <c r="G86" s="400">
        <v>20405023</v>
      </c>
      <c r="H86" s="400">
        <v>20405023</v>
      </c>
      <c r="I86" s="401" t="s">
        <v>700</v>
      </c>
      <c r="J86" s="403">
        <v>41796</v>
      </c>
      <c r="K86" s="401" t="s">
        <v>358</v>
      </c>
      <c r="L86" s="401" t="s">
        <v>701</v>
      </c>
      <c r="M86" s="401" t="s">
        <v>359</v>
      </c>
      <c r="N86" s="401" t="s">
        <v>359</v>
      </c>
      <c r="O86" s="401" t="s">
        <v>702</v>
      </c>
      <c r="P86" s="400">
        <v>-13.704034419999999</v>
      </c>
      <c r="Q86" s="400">
        <v>33.98134924</v>
      </c>
      <c r="R86" s="400">
        <v>606115</v>
      </c>
      <c r="S86" s="400">
        <v>8484790</v>
      </c>
      <c r="T86" s="401" t="s">
        <v>3137</v>
      </c>
      <c r="U86" s="401" t="s">
        <v>211</v>
      </c>
      <c r="V86" s="404">
        <v>2</v>
      </c>
      <c r="W86" s="404">
        <v>9</v>
      </c>
      <c r="X86" s="404">
        <v>11</v>
      </c>
      <c r="Y86" s="404">
        <v>1</v>
      </c>
      <c r="Z86" s="404">
        <v>1</v>
      </c>
      <c r="AA86" s="404">
        <v>2</v>
      </c>
      <c r="AB86" s="404">
        <v>1</v>
      </c>
      <c r="AC86" s="404">
        <v>7</v>
      </c>
      <c r="AD86" s="404">
        <v>8</v>
      </c>
      <c r="AE86" s="404">
        <v>1</v>
      </c>
      <c r="AF86" s="404">
        <v>0</v>
      </c>
      <c r="AG86" s="404">
        <v>1</v>
      </c>
      <c r="AH86" s="404">
        <v>2</v>
      </c>
      <c r="AI86" s="404">
        <v>8</v>
      </c>
      <c r="AJ86" s="404">
        <v>10</v>
      </c>
      <c r="AK86" s="404">
        <v>0</v>
      </c>
      <c r="AL86" s="404">
        <v>0</v>
      </c>
      <c r="AM86" s="404">
        <v>0</v>
      </c>
      <c r="AN86" s="404">
        <v>75</v>
      </c>
      <c r="AO86" s="404">
        <v>90</v>
      </c>
      <c r="AP86" s="404">
        <v>165</v>
      </c>
      <c r="AQ86" s="404">
        <v>0</v>
      </c>
      <c r="AR86" s="404">
        <v>0</v>
      </c>
      <c r="AS86" s="404">
        <v>0</v>
      </c>
      <c r="AT86" s="404">
        <v>5</v>
      </c>
      <c r="AU86" s="404">
        <v>5</v>
      </c>
      <c r="AV86" s="404">
        <v>10</v>
      </c>
      <c r="AW86" s="404">
        <v>5</v>
      </c>
      <c r="AX86" s="404">
        <v>6</v>
      </c>
      <c r="AY86" s="404">
        <v>11</v>
      </c>
      <c r="AZ86" s="404">
        <v>2</v>
      </c>
      <c r="BA86" s="404">
        <v>0</v>
      </c>
      <c r="BB86" s="404">
        <v>2</v>
      </c>
      <c r="BC86" s="401" t="s">
        <v>3</v>
      </c>
      <c r="BD86" s="401" t="s">
        <v>1</v>
      </c>
      <c r="BE86" s="404">
        <v>1</v>
      </c>
      <c r="BF86" s="400" t="b">
        <v>1</v>
      </c>
      <c r="BG86" s="404">
        <v>2</v>
      </c>
      <c r="BH86" s="400" t="b">
        <v>1</v>
      </c>
      <c r="BI86" s="400" t="b">
        <v>1</v>
      </c>
      <c r="BJ86" s="401" t="s">
        <v>2</v>
      </c>
      <c r="BK86" s="404">
        <v>6</v>
      </c>
      <c r="BL86" s="400" t="b">
        <v>1</v>
      </c>
      <c r="BM86" s="404">
        <v>1.5</v>
      </c>
      <c r="BN86" s="400" t="b">
        <v>0</v>
      </c>
      <c r="BP86" s="400" t="b">
        <v>1</v>
      </c>
      <c r="BQ86" s="400" t="b">
        <v>1</v>
      </c>
      <c r="BR86" s="400" t="b">
        <v>1</v>
      </c>
      <c r="BS86" s="400" t="b">
        <v>1</v>
      </c>
      <c r="BT86" s="400" t="b">
        <v>1</v>
      </c>
      <c r="BU86" s="404">
        <v>2</v>
      </c>
      <c r="BV86" s="401" t="s">
        <v>211</v>
      </c>
      <c r="BW86" s="404">
        <v>9</v>
      </c>
      <c r="BX86" s="401" t="s">
        <v>211</v>
      </c>
      <c r="BY86" s="401" t="s">
        <v>211</v>
      </c>
    </row>
    <row r="87" spans="1:77" ht="29" x14ac:dyDescent="0.35">
      <c r="A87" s="400">
        <v>386</v>
      </c>
      <c r="B87" s="401" t="s">
        <v>703</v>
      </c>
      <c r="C87" s="401" t="s">
        <v>211</v>
      </c>
      <c r="D87" s="401" t="s">
        <v>704</v>
      </c>
      <c r="E87" s="401" t="s">
        <v>705</v>
      </c>
      <c r="F87" s="401" t="s">
        <v>356</v>
      </c>
      <c r="G87" s="400">
        <v>20500014</v>
      </c>
      <c r="H87" s="400">
        <v>20500014</v>
      </c>
      <c r="I87" s="401" t="s">
        <v>390</v>
      </c>
      <c r="J87" s="403">
        <v>41512</v>
      </c>
      <c r="K87" s="401" t="s">
        <v>374</v>
      </c>
      <c r="L87" s="401" t="s">
        <v>706</v>
      </c>
      <c r="M87" s="401" t="s">
        <v>375</v>
      </c>
      <c r="N87" s="401" t="s">
        <v>375</v>
      </c>
      <c r="O87" s="401" t="s">
        <v>707</v>
      </c>
      <c r="P87" s="380"/>
      <c r="Q87" s="380"/>
      <c r="R87" s="400">
        <v>0</v>
      </c>
      <c r="S87" s="400">
        <v>0</v>
      </c>
      <c r="T87" s="401" t="s">
        <v>3129</v>
      </c>
      <c r="U87" s="401" t="s">
        <v>211</v>
      </c>
      <c r="V87" s="404">
        <v>3</v>
      </c>
      <c r="W87" s="404">
        <v>7</v>
      </c>
      <c r="X87" s="404">
        <v>10</v>
      </c>
      <c r="Y87" s="404">
        <v>2</v>
      </c>
      <c r="Z87" s="404">
        <v>1</v>
      </c>
      <c r="AA87" s="404">
        <v>3</v>
      </c>
      <c r="AB87" s="404">
        <v>1</v>
      </c>
      <c r="AC87" s="404">
        <v>6</v>
      </c>
      <c r="AD87" s="404">
        <v>7</v>
      </c>
      <c r="AE87" s="404">
        <v>0</v>
      </c>
      <c r="AF87" s="404">
        <v>0</v>
      </c>
      <c r="AG87" s="404">
        <v>0</v>
      </c>
      <c r="AH87" s="404">
        <v>4</v>
      </c>
      <c r="AI87" s="404">
        <v>6</v>
      </c>
      <c r="AJ87" s="404">
        <v>10</v>
      </c>
      <c r="AK87" s="404">
        <v>0</v>
      </c>
      <c r="AL87" s="404">
        <v>0</v>
      </c>
      <c r="AM87" s="404">
        <v>0</v>
      </c>
      <c r="AN87" s="404">
        <v>154</v>
      </c>
      <c r="AO87" s="404">
        <v>281</v>
      </c>
      <c r="AP87" s="404">
        <v>435</v>
      </c>
      <c r="AQ87" s="404">
        <v>30</v>
      </c>
      <c r="AR87" s="404">
        <v>40</v>
      </c>
      <c r="AS87" s="404">
        <v>70</v>
      </c>
      <c r="AT87" s="404">
        <v>36</v>
      </c>
      <c r="AU87" s="404">
        <v>42</v>
      </c>
      <c r="AV87" s="404">
        <v>78</v>
      </c>
      <c r="AW87" s="404">
        <v>15</v>
      </c>
      <c r="AX87" s="404">
        <v>20</v>
      </c>
      <c r="AY87" s="404">
        <v>35</v>
      </c>
      <c r="AZ87" s="404">
        <v>1</v>
      </c>
      <c r="BA87" s="404">
        <v>1</v>
      </c>
      <c r="BB87" s="404">
        <v>2</v>
      </c>
      <c r="BC87" s="401" t="s">
        <v>3</v>
      </c>
      <c r="BD87" s="401" t="s">
        <v>1</v>
      </c>
      <c r="BE87" s="404">
        <v>4</v>
      </c>
      <c r="BF87" s="400" t="b">
        <v>1</v>
      </c>
      <c r="BG87" s="404">
        <v>4</v>
      </c>
      <c r="BH87" s="400" t="b">
        <v>1</v>
      </c>
      <c r="BI87" s="400" t="b">
        <v>1</v>
      </c>
      <c r="BJ87" s="401" t="s">
        <v>6</v>
      </c>
      <c r="BK87" s="404">
        <v>100</v>
      </c>
      <c r="BL87" s="400" t="b">
        <v>1</v>
      </c>
      <c r="BM87" s="404">
        <v>18</v>
      </c>
      <c r="BN87" s="400" t="b">
        <v>1</v>
      </c>
      <c r="BO87" s="404">
        <v>0.25</v>
      </c>
      <c r="BP87" s="400" t="b">
        <v>1</v>
      </c>
      <c r="BQ87" s="400" t="b">
        <v>1</v>
      </c>
      <c r="BR87" s="400" t="b">
        <v>1</v>
      </c>
      <c r="BS87" s="400" t="b">
        <v>1</v>
      </c>
      <c r="BT87" s="400" t="b">
        <v>1</v>
      </c>
      <c r="BU87" s="404">
        <v>1.5</v>
      </c>
      <c r="BV87" s="401" t="s">
        <v>211</v>
      </c>
      <c r="BW87" s="404">
        <v>7</v>
      </c>
      <c r="BX87" s="401" t="s">
        <v>211</v>
      </c>
      <c r="BY87" s="401" t="s">
        <v>211</v>
      </c>
    </row>
    <row r="88" spans="1:77" x14ac:dyDescent="0.35">
      <c r="A88" s="400">
        <v>1671</v>
      </c>
      <c r="B88" s="401" t="s">
        <v>708</v>
      </c>
      <c r="C88" s="401" t="s">
        <v>382</v>
      </c>
      <c r="D88" s="401" t="s">
        <v>709</v>
      </c>
      <c r="E88" s="401" t="s">
        <v>708</v>
      </c>
      <c r="F88" s="401" t="s">
        <v>356</v>
      </c>
      <c r="G88" s="400">
        <v>20401006</v>
      </c>
      <c r="H88" s="400">
        <v>20401006</v>
      </c>
      <c r="I88" s="401" t="s">
        <v>710</v>
      </c>
      <c r="J88" s="403">
        <v>41806</v>
      </c>
      <c r="K88" s="401" t="s">
        <v>454</v>
      </c>
      <c r="L88" s="401" t="s">
        <v>708</v>
      </c>
      <c r="M88" s="401" t="s">
        <v>386</v>
      </c>
      <c r="N88" s="401" t="s">
        <v>386</v>
      </c>
      <c r="O88" s="401" t="s">
        <v>461</v>
      </c>
      <c r="P88" s="400">
        <v>-13.459056</v>
      </c>
      <c r="Q88" s="400">
        <v>33.698236000000001</v>
      </c>
      <c r="R88" s="400">
        <v>575577</v>
      </c>
      <c r="S88" s="400">
        <v>8511990</v>
      </c>
      <c r="T88" s="401" t="s">
        <v>555</v>
      </c>
      <c r="U88" s="401"/>
      <c r="V88" s="404">
        <v>4</v>
      </c>
      <c r="W88" s="404">
        <v>6</v>
      </c>
      <c r="X88" s="404">
        <v>10</v>
      </c>
      <c r="Y88" s="404">
        <v>1</v>
      </c>
      <c r="Z88" s="404">
        <v>4</v>
      </c>
      <c r="AA88" s="404">
        <v>5</v>
      </c>
      <c r="AB88" s="404">
        <v>3</v>
      </c>
      <c r="AC88" s="404">
        <v>2</v>
      </c>
      <c r="AD88" s="404">
        <v>5</v>
      </c>
      <c r="AE88" s="404">
        <v>0</v>
      </c>
      <c r="AF88" s="404">
        <v>0</v>
      </c>
      <c r="AG88" s="404">
        <v>0</v>
      </c>
      <c r="AH88" s="404">
        <v>10</v>
      </c>
      <c r="AI88" s="404">
        <v>0</v>
      </c>
      <c r="AJ88" s="404">
        <v>10</v>
      </c>
      <c r="AK88" s="404">
        <v>0</v>
      </c>
      <c r="AL88" s="404">
        <v>0</v>
      </c>
      <c r="AM88" s="404">
        <v>0</v>
      </c>
      <c r="AN88" s="404">
        <v>47</v>
      </c>
      <c r="AO88" s="404">
        <v>73</v>
      </c>
      <c r="AP88" s="404">
        <v>120</v>
      </c>
      <c r="AQ88" s="404">
        <v>40</v>
      </c>
      <c r="AR88" s="404">
        <v>40</v>
      </c>
      <c r="AS88" s="404">
        <v>80</v>
      </c>
      <c r="AT88" s="404">
        <v>9</v>
      </c>
      <c r="AU88" s="404">
        <v>11</v>
      </c>
      <c r="AV88" s="404">
        <v>20</v>
      </c>
      <c r="AW88" s="404">
        <v>4</v>
      </c>
      <c r="AX88" s="404">
        <v>6</v>
      </c>
      <c r="AY88" s="404">
        <v>10</v>
      </c>
      <c r="AZ88" s="404">
        <v>2</v>
      </c>
      <c r="BA88" s="404">
        <v>2</v>
      </c>
      <c r="BB88" s="404">
        <v>4</v>
      </c>
      <c r="BC88" s="401" t="s">
        <v>3</v>
      </c>
      <c r="BD88" s="401" t="s">
        <v>1</v>
      </c>
      <c r="BE88" s="404">
        <v>1</v>
      </c>
      <c r="BF88" s="400" t="b">
        <v>1</v>
      </c>
      <c r="BG88" s="404">
        <v>1</v>
      </c>
      <c r="BH88" s="400" t="b">
        <v>1</v>
      </c>
      <c r="BI88" s="400" t="b">
        <v>1</v>
      </c>
      <c r="BJ88" s="401" t="s">
        <v>2</v>
      </c>
      <c r="BK88" s="404">
        <v>1</v>
      </c>
      <c r="BL88" s="400" t="b">
        <v>0</v>
      </c>
      <c r="BN88" s="400" t="b">
        <v>0</v>
      </c>
      <c r="BP88" s="400" t="b">
        <v>1</v>
      </c>
      <c r="BQ88" s="400" t="b">
        <v>1</v>
      </c>
      <c r="BR88" s="400" t="b">
        <v>0</v>
      </c>
      <c r="BS88" s="400" t="b">
        <v>1</v>
      </c>
      <c r="BT88" s="400" t="b">
        <v>1</v>
      </c>
      <c r="BU88" s="404">
        <v>1</v>
      </c>
      <c r="BV88" s="401" t="s">
        <v>211</v>
      </c>
      <c r="BX88" s="401" t="s">
        <v>211</v>
      </c>
      <c r="BY88" s="401" t="s">
        <v>211</v>
      </c>
    </row>
    <row r="89" spans="1:77" ht="29" x14ac:dyDescent="0.35">
      <c r="A89" s="400">
        <v>1857</v>
      </c>
      <c r="B89" s="401" t="s">
        <v>711</v>
      </c>
      <c r="C89" s="401" t="s">
        <v>712</v>
      </c>
      <c r="D89" s="401" t="s">
        <v>211</v>
      </c>
      <c r="E89" s="401" t="s">
        <v>713</v>
      </c>
      <c r="F89" s="401" t="s">
        <v>356</v>
      </c>
      <c r="G89" s="400">
        <v>20407014</v>
      </c>
      <c r="H89" s="400">
        <v>20407014</v>
      </c>
      <c r="I89" s="401" t="s">
        <v>544</v>
      </c>
      <c r="J89" s="403">
        <v>41312</v>
      </c>
      <c r="K89" s="401" t="s">
        <v>454</v>
      </c>
      <c r="L89" s="401" t="s">
        <v>714</v>
      </c>
      <c r="M89" s="401" t="s">
        <v>461</v>
      </c>
      <c r="N89" s="401" t="s">
        <v>461</v>
      </c>
      <c r="O89" s="401" t="s">
        <v>467</v>
      </c>
      <c r="P89" s="400">
        <v>-13.57771494</v>
      </c>
      <c r="Q89" s="400">
        <v>33.825055329999998</v>
      </c>
      <c r="R89" s="400">
        <v>589261</v>
      </c>
      <c r="S89" s="400">
        <v>8498824</v>
      </c>
      <c r="T89" s="401" t="s">
        <v>3129</v>
      </c>
      <c r="U89" s="401" t="s">
        <v>546</v>
      </c>
      <c r="V89" s="404">
        <v>2</v>
      </c>
      <c r="W89" s="404">
        <v>8</v>
      </c>
      <c r="X89" s="404">
        <v>10</v>
      </c>
      <c r="Y89" s="404">
        <v>0</v>
      </c>
      <c r="Z89" s="404">
        <v>0</v>
      </c>
      <c r="AA89" s="404">
        <v>0</v>
      </c>
      <c r="AB89" s="404">
        <v>2</v>
      </c>
      <c r="AC89" s="404">
        <v>8</v>
      </c>
      <c r="AD89" s="404">
        <v>10</v>
      </c>
      <c r="AE89" s="404">
        <v>0</v>
      </c>
      <c r="AF89" s="404">
        <v>0</v>
      </c>
      <c r="AG89" s="404">
        <v>0</v>
      </c>
      <c r="AH89" s="404">
        <v>2</v>
      </c>
      <c r="AI89" s="404">
        <v>8</v>
      </c>
      <c r="AJ89" s="404">
        <v>10</v>
      </c>
      <c r="AK89" s="404">
        <v>0</v>
      </c>
      <c r="AL89" s="404">
        <v>0</v>
      </c>
      <c r="AM89" s="404">
        <v>0</v>
      </c>
      <c r="AN89" s="404">
        <v>30</v>
      </c>
      <c r="AO89" s="404">
        <v>80</v>
      </c>
      <c r="AP89" s="404">
        <v>110</v>
      </c>
      <c r="AQ89" s="404">
        <v>44</v>
      </c>
      <c r="AR89" s="404">
        <v>50</v>
      </c>
      <c r="AS89" s="404">
        <v>94</v>
      </c>
      <c r="AT89" s="404">
        <v>4</v>
      </c>
      <c r="AU89" s="404">
        <v>6</v>
      </c>
      <c r="AV89" s="404">
        <v>10</v>
      </c>
      <c r="AW89" s="404">
        <v>2</v>
      </c>
      <c r="AX89" s="404">
        <v>4</v>
      </c>
      <c r="AY89" s="404">
        <v>6</v>
      </c>
      <c r="AZ89" s="404">
        <v>1</v>
      </c>
      <c r="BA89" s="404">
        <v>2</v>
      </c>
      <c r="BB89" s="404">
        <v>3</v>
      </c>
      <c r="BC89" s="401" t="s">
        <v>3</v>
      </c>
      <c r="BD89" s="401" t="s">
        <v>7</v>
      </c>
      <c r="BE89" s="404">
        <v>1</v>
      </c>
      <c r="BF89" s="400" t="b">
        <v>0</v>
      </c>
      <c r="BG89">
        <v>0</v>
      </c>
      <c r="BH89" s="400" t="b">
        <v>0</v>
      </c>
      <c r="BI89" s="400" t="b">
        <v>1</v>
      </c>
      <c r="BJ89" s="401" t="s">
        <v>2</v>
      </c>
      <c r="BK89" s="404">
        <v>25</v>
      </c>
      <c r="BL89" s="400" t="b">
        <v>0</v>
      </c>
      <c r="BN89" s="400" t="b">
        <v>0</v>
      </c>
      <c r="BP89" s="400" t="b">
        <v>1</v>
      </c>
      <c r="BQ89" s="400" t="b">
        <v>1</v>
      </c>
      <c r="BR89" s="400" t="b">
        <v>1</v>
      </c>
      <c r="BS89" s="400" t="b">
        <v>0</v>
      </c>
      <c r="BT89" s="400" t="b">
        <v>1</v>
      </c>
      <c r="BU89" s="404">
        <v>2</v>
      </c>
      <c r="BV89" s="401" t="s">
        <v>211</v>
      </c>
      <c r="BX89" s="401" t="s">
        <v>467</v>
      </c>
      <c r="BY89" s="401" t="s">
        <v>211</v>
      </c>
    </row>
    <row r="90" spans="1:77" ht="29" x14ac:dyDescent="0.35">
      <c r="A90" s="400">
        <v>1710</v>
      </c>
      <c r="B90" s="401" t="s">
        <v>715</v>
      </c>
      <c r="C90" s="401" t="s">
        <v>211</v>
      </c>
      <c r="D90" s="401" t="s">
        <v>716</v>
      </c>
      <c r="E90" s="401" t="s">
        <v>717</v>
      </c>
      <c r="F90" s="401" t="s">
        <v>356</v>
      </c>
      <c r="G90" s="400">
        <v>20402014</v>
      </c>
      <c r="H90" s="400">
        <v>20402014</v>
      </c>
      <c r="I90" s="401" t="s">
        <v>515</v>
      </c>
      <c r="J90" s="403">
        <v>41548</v>
      </c>
      <c r="K90" s="401" t="s">
        <v>516</v>
      </c>
      <c r="L90" s="401" t="s">
        <v>717</v>
      </c>
      <c r="M90" s="401" t="s">
        <v>402</v>
      </c>
      <c r="N90" s="401" t="s">
        <v>402</v>
      </c>
      <c r="O90" s="401" t="s">
        <v>717</v>
      </c>
      <c r="P90" s="400">
        <v>-13.4893</v>
      </c>
      <c r="Q90" s="400">
        <v>33.560870000000001</v>
      </c>
      <c r="R90" s="400">
        <v>560701</v>
      </c>
      <c r="S90" s="400">
        <v>8508684</v>
      </c>
      <c r="T90" s="401" t="s">
        <v>211</v>
      </c>
      <c r="U90" s="401" t="s">
        <v>3156</v>
      </c>
      <c r="V90" s="404">
        <v>3</v>
      </c>
      <c r="W90" s="404">
        <v>0</v>
      </c>
      <c r="X90" s="404">
        <v>3</v>
      </c>
      <c r="Y90" s="404">
        <v>0</v>
      </c>
      <c r="Z90" s="404">
        <v>0</v>
      </c>
      <c r="AA90" s="404">
        <v>0</v>
      </c>
      <c r="AB90" s="404">
        <v>3</v>
      </c>
      <c r="AC90" s="404">
        <v>0</v>
      </c>
      <c r="AD90" s="404">
        <v>3</v>
      </c>
      <c r="AE90" s="404">
        <v>0</v>
      </c>
      <c r="AF90" s="404">
        <v>0</v>
      </c>
      <c r="AG90" s="404">
        <v>0</v>
      </c>
      <c r="AH90" s="404">
        <v>0</v>
      </c>
      <c r="AI90" s="404">
        <v>0</v>
      </c>
      <c r="AJ90" s="404">
        <v>0</v>
      </c>
      <c r="AK90" s="404">
        <v>0</v>
      </c>
      <c r="AL90" s="404">
        <v>0</v>
      </c>
      <c r="AM90" s="404">
        <v>0</v>
      </c>
      <c r="AN90" s="404">
        <v>18</v>
      </c>
      <c r="AO90" s="404">
        <v>8</v>
      </c>
      <c r="AP90" s="404">
        <v>26</v>
      </c>
      <c r="AQ90" s="404">
        <v>18</v>
      </c>
      <c r="AR90" s="404">
        <v>8</v>
      </c>
      <c r="AS90" s="404">
        <v>26</v>
      </c>
      <c r="AT90" s="404">
        <v>19</v>
      </c>
      <c r="AU90" s="404">
        <v>21</v>
      </c>
      <c r="AV90" s="404">
        <v>40</v>
      </c>
      <c r="AW90" s="404">
        <v>0</v>
      </c>
      <c r="AX90" s="404">
        <v>0</v>
      </c>
      <c r="AY90" s="404">
        <v>0</v>
      </c>
      <c r="AZ90" s="404">
        <v>0</v>
      </c>
      <c r="BA90" s="404">
        <v>0</v>
      </c>
      <c r="BB90" s="404">
        <v>0</v>
      </c>
      <c r="BC90" s="401" t="s">
        <v>0</v>
      </c>
      <c r="BD90" s="401" t="s">
        <v>7</v>
      </c>
      <c r="BE90" s="404">
        <v>1</v>
      </c>
      <c r="BF90" s="400" t="b">
        <v>1</v>
      </c>
      <c r="BG90" s="404">
        <v>2</v>
      </c>
      <c r="BH90" s="400" t="b">
        <v>1</v>
      </c>
      <c r="BI90" s="400" t="b">
        <v>1</v>
      </c>
      <c r="BJ90" s="401" t="s">
        <v>2</v>
      </c>
      <c r="BK90" s="404">
        <v>20</v>
      </c>
      <c r="BL90" s="400" t="b">
        <v>1</v>
      </c>
      <c r="BM90" s="404">
        <v>0.5</v>
      </c>
      <c r="BN90" s="400" t="b">
        <v>0</v>
      </c>
      <c r="BP90" s="400" t="b">
        <v>0</v>
      </c>
      <c r="BQ90" s="400" t="b">
        <v>0</v>
      </c>
      <c r="BR90" s="400" t="b">
        <v>0</v>
      </c>
      <c r="BS90" s="400" t="b">
        <v>0</v>
      </c>
      <c r="BT90" s="400" t="b">
        <v>0</v>
      </c>
      <c r="BU90" s="404">
        <v>0.5</v>
      </c>
      <c r="BV90" s="401" t="s">
        <v>211</v>
      </c>
      <c r="BW90" s="404">
        <v>5</v>
      </c>
      <c r="BX90" s="401" t="s">
        <v>211</v>
      </c>
      <c r="BY90" s="401" t="s">
        <v>211</v>
      </c>
    </row>
    <row r="91" spans="1:77" x14ac:dyDescent="0.35">
      <c r="A91" s="400">
        <v>1723</v>
      </c>
      <c r="B91" s="401" t="s">
        <v>718</v>
      </c>
      <c r="C91" s="401" t="s">
        <v>211</v>
      </c>
      <c r="D91" s="401" t="s">
        <v>719</v>
      </c>
      <c r="E91" s="401" t="s">
        <v>720</v>
      </c>
      <c r="F91" s="401" t="s">
        <v>356</v>
      </c>
      <c r="G91" s="400">
        <v>20403013</v>
      </c>
      <c r="H91" s="400">
        <v>20403013</v>
      </c>
      <c r="I91" s="401" t="s">
        <v>710</v>
      </c>
      <c r="J91" s="403">
        <v>41563</v>
      </c>
      <c r="K91" s="401" t="s">
        <v>454</v>
      </c>
      <c r="L91" s="401" t="s">
        <v>721</v>
      </c>
      <c r="M91" s="401" t="s">
        <v>386</v>
      </c>
      <c r="N91" s="401" t="s">
        <v>386</v>
      </c>
      <c r="O91" s="401" t="s">
        <v>467</v>
      </c>
      <c r="P91" s="400">
        <v>-13.665362999999999</v>
      </c>
      <c r="Q91" s="400">
        <v>33.488939000000002</v>
      </c>
      <c r="R91" s="400">
        <v>552876</v>
      </c>
      <c r="S91" s="400">
        <v>8489229</v>
      </c>
      <c r="T91" s="401" t="s">
        <v>3129</v>
      </c>
      <c r="U91" s="401"/>
      <c r="V91" s="404">
        <v>5</v>
      </c>
      <c r="W91" s="404">
        <v>5</v>
      </c>
      <c r="X91" s="404">
        <v>10</v>
      </c>
      <c r="Y91" s="404">
        <v>1</v>
      </c>
      <c r="Z91" s="404">
        <v>0</v>
      </c>
      <c r="AA91" s="404">
        <v>1</v>
      </c>
      <c r="AB91" s="404">
        <v>3</v>
      </c>
      <c r="AC91" s="404">
        <v>5</v>
      </c>
      <c r="AD91" s="404">
        <v>8</v>
      </c>
      <c r="AE91" s="404">
        <v>0</v>
      </c>
      <c r="AF91" s="404">
        <v>0</v>
      </c>
      <c r="AG91" s="404">
        <v>0</v>
      </c>
      <c r="AH91" s="404">
        <v>5</v>
      </c>
      <c r="AI91" s="404">
        <v>5</v>
      </c>
      <c r="AJ91" s="404">
        <v>10</v>
      </c>
      <c r="AK91" s="404">
        <v>0</v>
      </c>
      <c r="AL91" s="404">
        <v>0</v>
      </c>
      <c r="AM91" s="404">
        <v>0</v>
      </c>
      <c r="AN91" s="404">
        <v>40</v>
      </c>
      <c r="AO91" s="404">
        <v>60</v>
      </c>
      <c r="AP91" s="404">
        <v>100</v>
      </c>
      <c r="AQ91" s="404">
        <v>30</v>
      </c>
      <c r="AR91" s="404">
        <v>20</v>
      </c>
      <c r="AS91" s="404">
        <v>50</v>
      </c>
      <c r="AT91" s="404">
        <v>15</v>
      </c>
      <c r="AU91" s="404">
        <v>30</v>
      </c>
      <c r="AV91" s="404">
        <v>45</v>
      </c>
      <c r="AW91" s="404">
        <v>6</v>
      </c>
      <c r="AX91" s="404">
        <v>6</v>
      </c>
      <c r="AY91" s="404">
        <v>12</v>
      </c>
      <c r="AZ91" s="404">
        <v>4</v>
      </c>
      <c r="BA91" s="404">
        <v>6</v>
      </c>
      <c r="BB91" s="404">
        <v>10</v>
      </c>
      <c r="BC91" s="401" t="s">
        <v>3</v>
      </c>
      <c r="BD91" s="401" t="s">
        <v>1</v>
      </c>
      <c r="BE91" s="404">
        <v>1</v>
      </c>
      <c r="BF91" s="400" t="b">
        <v>1</v>
      </c>
      <c r="BH91" s="400" t="b">
        <v>1</v>
      </c>
      <c r="BI91" s="400" t="b">
        <v>1</v>
      </c>
      <c r="BJ91" s="401" t="s">
        <v>2</v>
      </c>
      <c r="BK91" s="404">
        <v>2</v>
      </c>
      <c r="BL91" s="400" t="b">
        <v>0</v>
      </c>
      <c r="BN91" s="400" t="b">
        <v>0</v>
      </c>
      <c r="BP91" s="400" t="b">
        <v>1</v>
      </c>
      <c r="BQ91" s="400" t="b">
        <v>1</v>
      </c>
      <c r="BR91" s="400" t="b">
        <v>1</v>
      </c>
      <c r="BS91" s="400" t="b">
        <v>0</v>
      </c>
      <c r="BT91" s="400" t="b">
        <v>1</v>
      </c>
      <c r="BU91" s="404">
        <v>1.5</v>
      </c>
      <c r="BV91" s="401" t="s">
        <v>211</v>
      </c>
      <c r="BW91" s="404">
        <v>5</v>
      </c>
      <c r="BX91" s="401" t="s">
        <v>461</v>
      </c>
      <c r="BY91" s="401" t="s">
        <v>211</v>
      </c>
    </row>
    <row r="92" spans="1:77" x14ac:dyDescent="0.35">
      <c r="A92" s="400">
        <v>328</v>
      </c>
      <c r="B92" s="401" t="s">
        <v>722</v>
      </c>
      <c r="C92" s="401" t="s">
        <v>211</v>
      </c>
      <c r="D92" s="401" t="s">
        <v>211</v>
      </c>
      <c r="E92" s="401" t="s">
        <v>723</v>
      </c>
      <c r="F92" s="401" t="s">
        <v>356</v>
      </c>
      <c r="G92" s="400">
        <v>20499956</v>
      </c>
      <c r="H92" s="400">
        <v>20499956</v>
      </c>
      <c r="I92" s="401" t="s">
        <v>3142</v>
      </c>
      <c r="J92" s="402">
        <v>41556</v>
      </c>
      <c r="K92" s="401" t="s">
        <v>365</v>
      </c>
      <c r="L92" s="401" t="s">
        <v>723</v>
      </c>
      <c r="M92" s="401" t="s">
        <v>386</v>
      </c>
      <c r="N92" s="401" t="s">
        <v>386</v>
      </c>
      <c r="O92" s="401" t="s">
        <v>723</v>
      </c>
      <c r="P92" s="380"/>
      <c r="Q92" s="380"/>
      <c r="R92" s="400">
        <v>0</v>
      </c>
      <c r="S92" s="400">
        <v>0</v>
      </c>
      <c r="T92" s="401" t="s">
        <v>3129</v>
      </c>
      <c r="U92" s="401"/>
      <c r="V92" s="400">
        <v>2</v>
      </c>
      <c r="W92" s="400">
        <v>6</v>
      </c>
      <c r="X92" s="400">
        <v>8</v>
      </c>
      <c r="Y92" s="400">
        <v>1</v>
      </c>
      <c r="Z92" s="400">
        <v>1</v>
      </c>
      <c r="AA92" s="400">
        <v>2</v>
      </c>
      <c r="AB92" s="400">
        <v>0</v>
      </c>
      <c r="AC92" s="400">
        <v>6</v>
      </c>
      <c r="AD92" s="400">
        <v>6</v>
      </c>
      <c r="AE92" s="400">
        <v>0</v>
      </c>
      <c r="AF92" s="400">
        <v>0</v>
      </c>
      <c r="AG92" s="400">
        <v>0</v>
      </c>
      <c r="AH92" s="400">
        <v>5</v>
      </c>
      <c r="AI92" s="400">
        <v>5</v>
      </c>
      <c r="AJ92" s="400">
        <v>10</v>
      </c>
      <c r="AK92" s="400">
        <v>2</v>
      </c>
      <c r="AL92" s="400">
        <v>0</v>
      </c>
      <c r="AM92" s="400">
        <v>2</v>
      </c>
      <c r="AN92" s="400">
        <v>84</v>
      </c>
      <c r="AO92" s="400">
        <v>96</v>
      </c>
      <c r="AP92" s="400">
        <v>180</v>
      </c>
      <c r="AQ92" s="400">
        <v>31</v>
      </c>
      <c r="AR92" s="400">
        <v>33</v>
      </c>
      <c r="AS92" s="400">
        <v>64</v>
      </c>
      <c r="AT92" s="400">
        <v>17</v>
      </c>
      <c r="AU92" s="400">
        <v>9</v>
      </c>
      <c r="AV92" s="400">
        <v>26</v>
      </c>
      <c r="AW92" s="400">
        <v>5</v>
      </c>
      <c r="AX92" s="400">
        <v>8</v>
      </c>
      <c r="AY92" s="400">
        <v>13</v>
      </c>
      <c r="AZ92" s="400">
        <v>2</v>
      </c>
      <c r="BA92" s="400">
        <v>0</v>
      </c>
      <c r="BB92" s="400">
        <v>2</v>
      </c>
      <c r="BC92" s="401" t="s">
        <v>0</v>
      </c>
      <c r="BD92" s="401" t="s">
        <v>7</v>
      </c>
      <c r="BE92" s="400">
        <v>1</v>
      </c>
      <c r="BF92" s="400" t="b">
        <v>1</v>
      </c>
      <c r="BG92" s="400">
        <v>2</v>
      </c>
      <c r="BH92" s="400" t="b">
        <v>1</v>
      </c>
      <c r="BI92" s="400" t="b">
        <v>1</v>
      </c>
      <c r="BJ92" s="401" t="s">
        <v>2</v>
      </c>
      <c r="BK92" s="400">
        <v>150</v>
      </c>
      <c r="BL92" s="400" t="b">
        <v>0</v>
      </c>
      <c r="BM92" s="404">
        <v>1</v>
      </c>
      <c r="BN92" s="400" t="b">
        <v>0</v>
      </c>
      <c r="BP92" s="400" t="b">
        <v>1</v>
      </c>
      <c r="BQ92" s="400" t="b">
        <v>1</v>
      </c>
      <c r="BR92" s="400" t="b">
        <v>1</v>
      </c>
      <c r="BS92" s="400" t="b">
        <v>0</v>
      </c>
      <c r="BT92" s="400" t="b">
        <v>1</v>
      </c>
      <c r="BU92" s="400">
        <v>0.5</v>
      </c>
      <c r="BV92" s="401" t="s">
        <v>211</v>
      </c>
      <c r="BW92" s="400">
        <v>4</v>
      </c>
      <c r="BX92" s="401" t="s">
        <v>211</v>
      </c>
      <c r="BY92" s="401" t="s">
        <v>211</v>
      </c>
    </row>
    <row r="93" spans="1:77" ht="29" x14ac:dyDescent="0.35">
      <c r="A93" s="400">
        <v>1725</v>
      </c>
      <c r="B93" s="401" t="s">
        <v>724</v>
      </c>
      <c r="C93" s="401" t="s">
        <v>211</v>
      </c>
      <c r="D93" s="401" t="s">
        <v>725</v>
      </c>
      <c r="E93" s="401" t="s">
        <v>726</v>
      </c>
      <c r="F93" s="401" t="s">
        <v>356</v>
      </c>
      <c r="G93" s="400">
        <v>20403015</v>
      </c>
      <c r="H93" s="400">
        <v>20403015</v>
      </c>
      <c r="I93" s="401" t="s">
        <v>3131</v>
      </c>
      <c r="J93" s="402">
        <v>41533</v>
      </c>
      <c r="K93" s="401" t="s">
        <v>365</v>
      </c>
      <c r="L93" s="401" t="s">
        <v>727</v>
      </c>
      <c r="M93" s="401" t="s">
        <v>367</v>
      </c>
      <c r="N93" s="401" t="s">
        <v>367</v>
      </c>
      <c r="O93" s="401" t="s">
        <v>728</v>
      </c>
      <c r="P93" s="400">
        <v>-13.558771999999999</v>
      </c>
      <c r="Q93" s="400">
        <v>33.603011000000002</v>
      </c>
      <c r="R93" s="400">
        <v>565242</v>
      </c>
      <c r="S93" s="400">
        <v>8500989</v>
      </c>
      <c r="T93" s="401"/>
      <c r="U93" s="401" t="s">
        <v>211</v>
      </c>
      <c r="V93" s="400">
        <v>2</v>
      </c>
      <c r="W93" s="400">
        <v>3</v>
      </c>
      <c r="X93" s="400">
        <v>5</v>
      </c>
      <c r="Y93" s="400">
        <v>0</v>
      </c>
      <c r="Z93" s="400">
        <v>1</v>
      </c>
      <c r="AA93" s="400">
        <v>1</v>
      </c>
      <c r="AB93" s="400">
        <v>5</v>
      </c>
      <c r="AC93" s="400">
        <v>2</v>
      </c>
      <c r="AD93" s="400">
        <v>7</v>
      </c>
      <c r="AE93" s="400">
        <v>3</v>
      </c>
      <c r="AF93" s="400">
        <v>2</v>
      </c>
      <c r="AG93" s="400">
        <v>5</v>
      </c>
      <c r="AH93" s="400">
        <v>5</v>
      </c>
      <c r="AI93" s="400">
        <v>5</v>
      </c>
      <c r="AJ93" s="400">
        <v>10</v>
      </c>
      <c r="AK93" s="400">
        <v>0</v>
      </c>
      <c r="AL93" s="400">
        <v>0</v>
      </c>
      <c r="AM93" s="400">
        <v>0</v>
      </c>
      <c r="AN93" s="400">
        <v>13</v>
      </c>
      <c r="AO93" s="400">
        <v>19</v>
      </c>
      <c r="AP93" s="400">
        <v>32</v>
      </c>
      <c r="AQ93" s="400">
        <v>13</v>
      </c>
      <c r="AR93" s="400">
        <v>19</v>
      </c>
      <c r="AS93" s="400">
        <v>32</v>
      </c>
      <c r="AT93" s="400">
        <v>9</v>
      </c>
      <c r="AU93" s="400">
        <v>5</v>
      </c>
      <c r="AV93" s="400">
        <v>14</v>
      </c>
      <c r="AW93" s="400">
        <v>1</v>
      </c>
      <c r="AX93" s="400">
        <v>3</v>
      </c>
      <c r="AY93" s="400">
        <v>4</v>
      </c>
      <c r="AZ93" s="400">
        <v>1</v>
      </c>
      <c r="BA93" s="400">
        <v>0</v>
      </c>
      <c r="BB93" s="400">
        <v>1</v>
      </c>
      <c r="BC93" s="401" t="s">
        <v>0</v>
      </c>
      <c r="BD93" s="401" t="s">
        <v>7</v>
      </c>
      <c r="BE93" s="400">
        <v>1</v>
      </c>
      <c r="BF93" s="400" t="b">
        <v>1</v>
      </c>
      <c r="BG93" s="400">
        <v>1</v>
      </c>
      <c r="BH93" s="400" t="b">
        <v>0</v>
      </c>
      <c r="BI93" s="400" t="b">
        <v>1</v>
      </c>
      <c r="BJ93" s="401" t="s">
        <v>6</v>
      </c>
      <c r="BK93" s="400">
        <v>70</v>
      </c>
      <c r="BL93" s="400" t="b">
        <v>1</v>
      </c>
      <c r="BM93" s="404">
        <v>1</v>
      </c>
      <c r="BN93" s="400" t="b">
        <v>1</v>
      </c>
      <c r="BO93" s="404">
        <v>0.25</v>
      </c>
      <c r="BP93" s="400" t="b">
        <v>1</v>
      </c>
      <c r="BQ93" s="400" t="b">
        <v>0</v>
      </c>
      <c r="BR93" s="400" t="b">
        <v>0</v>
      </c>
      <c r="BS93" s="400" t="b">
        <v>1</v>
      </c>
      <c r="BT93" s="400" t="b">
        <v>0</v>
      </c>
      <c r="BU93" s="400">
        <v>2.5</v>
      </c>
      <c r="BV93" s="401" t="s">
        <v>729</v>
      </c>
      <c r="BW93" s="400">
        <v>7</v>
      </c>
      <c r="BX93" s="401" t="s">
        <v>386</v>
      </c>
      <c r="BY93" s="401" t="s">
        <v>211</v>
      </c>
    </row>
    <row r="94" spans="1:77" ht="29" x14ac:dyDescent="0.35">
      <c r="A94" s="400">
        <v>1846</v>
      </c>
      <c r="B94" s="401" t="s">
        <v>730</v>
      </c>
      <c r="C94" s="401" t="s">
        <v>731</v>
      </c>
      <c r="D94" s="401" t="s">
        <v>211</v>
      </c>
      <c r="E94" s="401" t="s">
        <v>730</v>
      </c>
      <c r="F94" s="401" t="s">
        <v>356</v>
      </c>
      <c r="G94" s="400">
        <v>20407003</v>
      </c>
      <c r="H94" s="400">
        <v>20407003</v>
      </c>
      <c r="I94" s="401" t="s">
        <v>3143</v>
      </c>
      <c r="J94" s="402">
        <v>41312</v>
      </c>
      <c r="K94" s="401" t="s">
        <v>454</v>
      </c>
      <c r="L94" s="401" t="s">
        <v>730</v>
      </c>
      <c r="M94" s="401" t="s">
        <v>461</v>
      </c>
      <c r="N94" s="401" t="s">
        <v>461</v>
      </c>
      <c r="O94" s="401" t="s">
        <v>461</v>
      </c>
      <c r="P94" s="400">
        <v>-13.53899642</v>
      </c>
      <c r="Q94" s="400">
        <v>33.768449490000002</v>
      </c>
      <c r="R94" s="400">
        <v>583150</v>
      </c>
      <c r="S94" s="400">
        <v>8503126</v>
      </c>
      <c r="T94" s="401" t="s">
        <v>3144</v>
      </c>
      <c r="U94" s="401" t="s">
        <v>211</v>
      </c>
      <c r="V94" s="400">
        <v>4</v>
      </c>
      <c r="W94" s="400">
        <v>6</v>
      </c>
      <c r="X94" s="400">
        <v>10</v>
      </c>
      <c r="Y94" s="400">
        <v>4</v>
      </c>
      <c r="Z94" s="400">
        <v>5</v>
      </c>
      <c r="AA94" s="400">
        <v>9</v>
      </c>
      <c r="AB94" s="400">
        <v>4</v>
      </c>
      <c r="AC94" s="400">
        <v>6</v>
      </c>
      <c r="AD94" s="400">
        <v>10</v>
      </c>
      <c r="AE94" s="400">
        <v>4</v>
      </c>
      <c r="AF94" s="400">
        <v>2</v>
      </c>
      <c r="AG94" s="400">
        <v>6</v>
      </c>
      <c r="AH94" s="400">
        <v>0</v>
      </c>
      <c r="AI94" s="400">
        <v>0</v>
      </c>
      <c r="AJ94" s="400">
        <v>0</v>
      </c>
      <c r="AK94" s="400">
        <v>2</v>
      </c>
      <c r="AL94" s="400">
        <v>4</v>
      </c>
      <c r="AM94" s="400">
        <v>6</v>
      </c>
      <c r="AN94" s="400">
        <v>29</v>
      </c>
      <c r="AO94" s="400">
        <v>36</v>
      </c>
      <c r="AP94" s="400">
        <v>65</v>
      </c>
      <c r="AQ94" s="400">
        <v>0</v>
      </c>
      <c r="AR94" s="400">
        <v>0</v>
      </c>
      <c r="AS94" s="400">
        <v>0</v>
      </c>
      <c r="AT94" s="400">
        <v>10</v>
      </c>
      <c r="AU94" s="400">
        <v>5</v>
      </c>
      <c r="AV94" s="400">
        <v>15</v>
      </c>
      <c r="AW94" s="400">
        <v>4</v>
      </c>
      <c r="AX94" s="400">
        <v>4</v>
      </c>
      <c r="AY94" s="400">
        <v>8</v>
      </c>
      <c r="AZ94" s="400">
        <v>0</v>
      </c>
      <c r="BA94" s="400">
        <v>0</v>
      </c>
      <c r="BB94" s="400">
        <v>0</v>
      </c>
      <c r="BC94" s="401" t="s">
        <v>3</v>
      </c>
      <c r="BD94" s="401" t="s">
        <v>1</v>
      </c>
      <c r="BE94" s="404">
        <v>1</v>
      </c>
      <c r="BF94" s="400" t="b">
        <v>1</v>
      </c>
      <c r="BH94" s="400" t="b">
        <v>1</v>
      </c>
      <c r="BI94" s="400" t="b">
        <v>1</v>
      </c>
      <c r="BJ94" s="401" t="s">
        <v>2</v>
      </c>
      <c r="BK94" s="404">
        <v>5</v>
      </c>
      <c r="BL94" s="400" t="b">
        <v>0</v>
      </c>
      <c r="BN94" s="400" t="b">
        <v>0</v>
      </c>
      <c r="BP94" s="400" t="b">
        <v>1</v>
      </c>
      <c r="BQ94" s="400" t="b">
        <v>1</v>
      </c>
      <c r="BR94" s="400" t="b">
        <v>1</v>
      </c>
      <c r="BS94" s="400" t="b">
        <v>0</v>
      </c>
      <c r="BT94" s="400" t="b">
        <v>1</v>
      </c>
      <c r="BU94" s="400">
        <v>2</v>
      </c>
      <c r="BV94" s="401" t="s">
        <v>211</v>
      </c>
      <c r="BX94" s="401" t="s">
        <v>467</v>
      </c>
      <c r="BY94" s="401" t="s">
        <v>211</v>
      </c>
    </row>
    <row r="95" spans="1:77" ht="29" x14ac:dyDescent="0.35">
      <c r="A95" s="400">
        <v>1793</v>
      </c>
      <c r="B95" s="401" t="s">
        <v>732</v>
      </c>
      <c r="C95" s="401" t="s">
        <v>211</v>
      </c>
      <c r="D95" s="401" t="s">
        <v>733</v>
      </c>
      <c r="E95" s="401" t="s">
        <v>734</v>
      </c>
      <c r="F95" s="401" t="s">
        <v>356</v>
      </c>
      <c r="G95" s="400">
        <v>20405031</v>
      </c>
      <c r="H95" s="400">
        <v>20405031</v>
      </c>
      <c r="I95" s="401" t="s">
        <v>3145</v>
      </c>
      <c r="J95" s="403">
        <v>41557</v>
      </c>
      <c r="K95" s="401" t="s">
        <v>365</v>
      </c>
      <c r="L95" s="401" t="s">
        <v>735</v>
      </c>
      <c r="M95" s="401" t="s">
        <v>386</v>
      </c>
      <c r="N95" s="401" t="s">
        <v>386</v>
      </c>
      <c r="O95" s="401" t="s">
        <v>723</v>
      </c>
      <c r="P95" s="400">
        <v>-13.657826</v>
      </c>
      <c r="Q95" s="400">
        <v>33.880108</v>
      </c>
      <c r="R95" s="400">
        <v>595185</v>
      </c>
      <c r="S95" s="400">
        <v>8489943</v>
      </c>
      <c r="T95" s="401" t="s">
        <v>3132</v>
      </c>
      <c r="U95" s="401"/>
      <c r="V95" s="404">
        <v>1</v>
      </c>
      <c r="W95" s="404">
        <v>2</v>
      </c>
      <c r="X95" s="404">
        <v>3</v>
      </c>
      <c r="Y95" s="404">
        <v>1</v>
      </c>
      <c r="Z95" s="404">
        <v>2</v>
      </c>
      <c r="AA95" s="404">
        <v>3</v>
      </c>
      <c r="AB95" s="404">
        <v>0</v>
      </c>
      <c r="AC95" s="404">
        <v>7</v>
      </c>
      <c r="AD95" s="404">
        <v>7</v>
      </c>
      <c r="AE95" s="404">
        <v>0</v>
      </c>
      <c r="AF95" s="404">
        <v>0</v>
      </c>
      <c r="AG95" s="404">
        <v>0</v>
      </c>
      <c r="AH95" s="404">
        <v>0</v>
      </c>
      <c r="AI95" s="404">
        <v>10</v>
      </c>
      <c r="AJ95" s="404">
        <v>10</v>
      </c>
      <c r="AK95" s="404">
        <v>0</v>
      </c>
      <c r="AL95" s="404">
        <v>0</v>
      </c>
      <c r="AM95" s="404">
        <v>0</v>
      </c>
      <c r="AN95" s="404">
        <v>119</v>
      </c>
      <c r="AO95" s="404">
        <v>156</v>
      </c>
      <c r="AP95" s="404">
        <v>275</v>
      </c>
      <c r="AQ95" s="404">
        <v>63</v>
      </c>
      <c r="AR95" s="404">
        <v>81</v>
      </c>
      <c r="AS95" s="404">
        <v>144</v>
      </c>
      <c r="AT95" s="404">
        <v>13</v>
      </c>
      <c r="AU95" s="404">
        <v>23</v>
      </c>
      <c r="AV95" s="404">
        <v>36</v>
      </c>
      <c r="AW95" s="404">
        <v>11</v>
      </c>
      <c r="AX95" s="404">
        <v>17</v>
      </c>
      <c r="AY95" s="404">
        <v>28</v>
      </c>
      <c r="AZ95" s="404">
        <v>18</v>
      </c>
      <c r="BA95" s="404">
        <v>25</v>
      </c>
      <c r="BB95" s="404">
        <v>43</v>
      </c>
      <c r="BC95" s="401" t="s">
        <v>0</v>
      </c>
      <c r="BD95" s="401" t="s">
        <v>212</v>
      </c>
      <c r="BE95" s="404">
        <v>1</v>
      </c>
      <c r="BF95" s="400" t="b">
        <v>1</v>
      </c>
      <c r="BG95" s="404">
        <v>2</v>
      </c>
      <c r="BH95" s="400" t="b">
        <v>0</v>
      </c>
      <c r="BI95" s="400" t="b">
        <v>1</v>
      </c>
      <c r="BJ95" s="401" t="s">
        <v>6</v>
      </c>
      <c r="BK95" s="404">
        <v>100</v>
      </c>
      <c r="BL95" s="400" t="b">
        <v>1</v>
      </c>
      <c r="BM95" s="404">
        <v>1</v>
      </c>
      <c r="BN95" s="400" t="b">
        <v>0</v>
      </c>
      <c r="BP95" s="400" t="b">
        <v>1</v>
      </c>
      <c r="BQ95" s="400" t="b">
        <v>1</v>
      </c>
      <c r="BR95" s="400" t="b">
        <v>1</v>
      </c>
      <c r="BS95" s="400" t="b">
        <v>0</v>
      </c>
      <c r="BT95" s="400" t="b">
        <v>1</v>
      </c>
      <c r="BU95" s="404">
        <v>2</v>
      </c>
      <c r="BV95" s="401" t="s">
        <v>211</v>
      </c>
      <c r="BW95" s="404">
        <v>5</v>
      </c>
      <c r="BX95" s="401" t="s">
        <v>211</v>
      </c>
      <c r="BY95" s="401" t="s">
        <v>211</v>
      </c>
    </row>
    <row r="96" spans="1:77" ht="29" x14ac:dyDescent="0.35">
      <c r="A96" s="400">
        <v>304</v>
      </c>
      <c r="B96" s="401" t="s">
        <v>736</v>
      </c>
      <c r="C96" s="401" t="s">
        <v>382</v>
      </c>
      <c r="D96" s="401" t="s">
        <v>737</v>
      </c>
      <c r="E96" s="401" t="s">
        <v>738</v>
      </c>
      <c r="F96" s="401" t="s">
        <v>356</v>
      </c>
      <c r="G96" s="400">
        <v>20499932</v>
      </c>
      <c r="H96" s="400">
        <v>20499932</v>
      </c>
      <c r="I96" s="401" t="s">
        <v>619</v>
      </c>
      <c r="J96" s="402">
        <v>41801</v>
      </c>
      <c r="K96" s="401" t="s">
        <v>405</v>
      </c>
      <c r="L96" s="401" t="s">
        <v>739</v>
      </c>
      <c r="M96" s="401" t="s">
        <v>402</v>
      </c>
      <c r="N96" s="401" t="s">
        <v>402</v>
      </c>
      <c r="O96" s="401" t="s">
        <v>497</v>
      </c>
      <c r="P96" s="380"/>
      <c r="Q96" s="380"/>
      <c r="R96" s="400">
        <v>0</v>
      </c>
      <c r="S96" s="400">
        <v>0</v>
      </c>
      <c r="T96" s="401" t="s">
        <v>740</v>
      </c>
      <c r="U96" s="401" t="s">
        <v>211</v>
      </c>
      <c r="V96" s="400">
        <v>5</v>
      </c>
      <c r="W96" s="400">
        <v>5</v>
      </c>
      <c r="X96" s="400">
        <v>10</v>
      </c>
      <c r="Y96" s="400">
        <v>1</v>
      </c>
      <c r="Z96" s="400">
        <v>1</v>
      </c>
      <c r="AA96" s="400">
        <v>2</v>
      </c>
      <c r="AB96" s="400">
        <v>4</v>
      </c>
      <c r="AC96" s="400">
        <v>4</v>
      </c>
      <c r="AD96" s="400">
        <v>8</v>
      </c>
      <c r="AE96" s="400">
        <v>4</v>
      </c>
      <c r="AF96" s="400">
        <v>3</v>
      </c>
      <c r="AG96" s="400">
        <v>7</v>
      </c>
      <c r="AH96" s="400">
        <v>5</v>
      </c>
      <c r="AI96" s="400">
        <v>5</v>
      </c>
      <c r="AJ96" s="400">
        <v>10</v>
      </c>
      <c r="AK96" s="400">
        <v>1</v>
      </c>
      <c r="AL96" s="400">
        <v>0</v>
      </c>
      <c r="AM96" s="400">
        <v>1</v>
      </c>
      <c r="AN96" s="400">
        <v>30</v>
      </c>
      <c r="AO96" s="400">
        <v>50</v>
      </c>
      <c r="AP96" s="400">
        <v>80</v>
      </c>
      <c r="AQ96" s="400">
        <v>20</v>
      </c>
      <c r="AR96" s="400">
        <v>40</v>
      </c>
      <c r="AS96" s="400">
        <v>60</v>
      </c>
      <c r="AT96" s="400">
        <v>6</v>
      </c>
      <c r="AU96" s="400">
        <v>4</v>
      </c>
      <c r="AV96" s="400">
        <v>10</v>
      </c>
      <c r="AW96" s="400">
        <v>1</v>
      </c>
      <c r="AX96" s="400">
        <v>1</v>
      </c>
      <c r="AY96" s="400">
        <v>2</v>
      </c>
      <c r="AZ96" s="400">
        <v>1</v>
      </c>
      <c r="BA96" s="400">
        <v>2</v>
      </c>
      <c r="BB96" s="400">
        <v>3</v>
      </c>
      <c r="BC96" s="401" t="s">
        <v>3</v>
      </c>
      <c r="BD96" s="401" t="s">
        <v>212</v>
      </c>
      <c r="BE96" s="400">
        <v>2</v>
      </c>
      <c r="BF96" s="400" t="b">
        <v>1</v>
      </c>
      <c r="BG96" s="400">
        <v>1</v>
      </c>
      <c r="BH96" s="400" t="b">
        <v>1</v>
      </c>
      <c r="BI96" s="400" t="b">
        <v>1</v>
      </c>
      <c r="BJ96" s="401" t="s">
        <v>6</v>
      </c>
      <c r="BK96" s="400">
        <v>2</v>
      </c>
      <c r="BL96" s="400" t="b">
        <v>1</v>
      </c>
      <c r="BM96" s="404">
        <v>1</v>
      </c>
      <c r="BN96" s="400" t="b">
        <v>0</v>
      </c>
      <c r="BP96" s="400" t="b">
        <v>1</v>
      </c>
      <c r="BQ96" s="400" t="b">
        <v>1</v>
      </c>
      <c r="BR96" s="400" t="b">
        <v>1</v>
      </c>
      <c r="BS96" s="400" t="b">
        <v>0</v>
      </c>
      <c r="BT96" s="400" t="b">
        <v>0</v>
      </c>
      <c r="BU96" s="400">
        <v>2</v>
      </c>
      <c r="BV96" s="401" t="s">
        <v>211</v>
      </c>
      <c r="BW96" s="400">
        <v>12</v>
      </c>
      <c r="BX96" s="401" t="s">
        <v>211</v>
      </c>
      <c r="BY96" s="401" t="s">
        <v>211</v>
      </c>
    </row>
    <row r="97" spans="1:77" x14ac:dyDescent="0.35">
      <c r="A97" s="400">
        <v>1870</v>
      </c>
      <c r="B97" s="401" t="s">
        <v>741</v>
      </c>
      <c r="C97" s="401" t="s">
        <v>742</v>
      </c>
      <c r="D97" s="401" t="s">
        <v>211</v>
      </c>
      <c r="E97" s="401" t="s">
        <v>743</v>
      </c>
      <c r="F97" s="401" t="s">
        <v>356</v>
      </c>
      <c r="G97" s="400">
        <v>20407027</v>
      </c>
      <c r="H97" s="400">
        <v>20407027</v>
      </c>
      <c r="I97" s="401" t="s">
        <v>211</v>
      </c>
      <c r="J97" s="403">
        <v>41312</v>
      </c>
      <c r="K97" s="401" t="s">
        <v>454</v>
      </c>
      <c r="L97" s="401" t="s">
        <v>744</v>
      </c>
      <c r="M97" s="401" t="s">
        <v>461</v>
      </c>
      <c r="N97" s="401" t="s">
        <v>461</v>
      </c>
      <c r="O97" s="401" t="s">
        <v>461</v>
      </c>
      <c r="P97" s="400">
        <v>-13.607683</v>
      </c>
      <c r="Q97" s="400">
        <v>33.750430999999999</v>
      </c>
      <c r="R97" s="400">
        <v>581177</v>
      </c>
      <c r="S97" s="400">
        <v>8495536</v>
      </c>
      <c r="T97" s="401" t="s">
        <v>3129</v>
      </c>
      <c r="U97" s="401" t="s">
        <v>745</v>
      </c>
      <c r="V97" s="404">
        <v>2</v>
      </c>
      <c r="W97" s="404">
        <v>4</v>
      </c>
      <c r="X97" s="404">
        <v>6</v>
      </c>
      <c r="Y97" s="404">
        <v>0</v>
      </c>
      <c r="Z97" s="404">
        <v>0</v>
      </c>
      <c r="AA97" s="404">
        <v>0</v>
      </c>
      <c r="AB97" s="404">
        <v>2</v>
      </c>
      <c r="AC97" s="404">
        <v>4</v>
      </c>
      <c r="AD97" s="404">
        <v>6</v>
      </c>
      <c r="AE97" s="404">
        <v>0</v>
      </c>
      <c r="AF97" s="404">
        <v>0</v>
      </c>
      <c r="AG97" s="404">
        <v>0</v>
      </c>
      <c r="AH97" s="404">
        <v>3</v>
      </c>
      <c r="AI97" s="404">
        <v>2</v>
      </c>
      <c r="AJ97" s="404">
        <v>5</v>
      </c>
      <c r="AK97" s="404">
        <v>0</v>
      </c>
      <c r="AL97" s="404">
        <v>0</v>
      </c>
      <c r="AM97" s="404">
        <v>0</v>
      </c>
      <c r="AN97" s="404">
        <v>14</v>
      </c>
      <c r="AO97" s="404">
        <v>18</v>
      </c>
      <c r="AP97" s="404">
        <v>32</v>
      </c>
      <c r="AQ97" s="404">
        <v>0</v>
      </c>
      <c r="AR97" s="404">
        <v>0</v>
      </c>
      <c r="AS97" s="404">
        <v>0</v>
      </c>
      <c r="AT97" s="404">
        <v>1</v>
      </c>
      <c r="AU97" s="404">
        <v>4</v>
      </c>
      <c r="AV97" s="404">
        <v>5</v>
      </c>
      <c r="AW97" s="404">
        <v>0</v>
      </c>
      <c r="AX97" s="404">
        <v>0</v>
      </c>
      <c r="AY97" s="404">
        <v>0</v>
      </c>
      <c r="AZ97" s="404">
        <v>1</v>
      </c>
      <c r="BA97" s="404">
        <v>4</v>
      </c>
      <c r="BB97" s="404">
        <v>5</v>
      </c>
      <c r="BC97" s="401" t="s">
        <v>0</v>
      </c>
      <c r="BD97" s="401" t="s">
        <v>212</v>
      </c>
      <c r="BE97" s="404">
        <v>1</v>
      </c>
      <c r="BF97" s="400" t="b">
        <v>0</v>
      </c>
      <c r="BG97">
        <v>0</v>
      </c>
      <c r="BH97" s="400" t="b">
        <v>0</v>
      </c>
      <c r="BI97" s="400" t="b">
        <v>1</v>
      </c>
      <c r="BJ97" s="401" t="s">
        <v>2</v>
      </c>
      <c r="BK97" s="404">
        <v>20</v>
      </c>
      <c r="BL97" s="400" t="b">
        <v>0</v>
      </c>
      <c r="BN97" s="400" t="b">
        <v>0</v>
      </c>
      <c r="BP97" s="400" t="b">
        <v>1</v>
      </c>
      <c r="BQ97" s="400" t="b">
        <v>1</v>
      </c>
      <c r="BR97" s="400" t="b">
        <v>1</v>
      </c>
      <c r="BS97" s="400" t="b">
        <v>0</v>
      </c>
      <c r="BT97" s="400" t="b">
        <v>1</v>
      </c>
      <c r="BU97" s="404">
        <v>1</v>
      </c>
      <c r="BV97" s="401" t="s">
        <v>211</v>
      </c>
      <c r="BX97" s="401" t="s">
        <v>547</v>
      </c>
      <c r="BY97" s="401" t="s">
        <v>211</v>
      </c>
    </row>
    <row r="98" spans="1:77" x14ac:dyDescent="0.35">
      <c r="A98" s="400">
        <v>376</v>
      </c>
      <c r="B98" s="401" t="s">
        <v>746</v>
      </c>
      <c r="C98" s="401" t="s">
        <v>211</v>
      </c>
      <c r="D98" s="401" t="s">
        <v>211</v>
      </c>
      <c r="E98" s="401" t="s">
        <v>375</v>
      </c>
      <c r="F98" s="401" t="s">
        <v>356</v>
      </c>
      <c r="G98" s="400">
        <v>20500004</v>
      </c>
      <c r="H98" s="400">
        <v>20500004</v>
      </c>
      <c r="I98" s="401" t="s">
        <v>390</v>
      </c>
      <c r="J98" s="403">
        <v>41511</v>
      </c>
      <c r="K98" s="401" t="s">
        <v>374</v>
      </c>
      <c r="L98" s="401" t="s">
        <v>746</v>
      </c>
      <c r="M98" s="401" t="s">
        <v>375</v>
      </c>
      <c r="N98" s="401" t="s">
        <v>375</v>
      </c>
      <c r="O98" s="401" t="s">
        <v>511</v>
      </c>
      <c r="P98" s="380"/>
      <c r="Q98" s="380"/>
      <c r="R98" s="400">
        <v>0</v>
      </c>
      <c r="S98" s="400">
        <v>0</v>
      </c>
      <c r="T98" s="401" t="s">
        <v>3129</v>
      </c>
      <c r="U98" s="401" t="s">
        <v>747</v>
      </c>
      <c r="V98" s="404">
        <v>0</v>
      </c>
      <c r="W98" s="404">
        <v>10</v>
      </c>
      <c r="X98" s="404">
        <v>10</v>
      </c>
      <c r="Y98" s="404">
        <v>0</v>
      </c>
      <c r="Z98" s="404">
        <v>6</v>
      </c>
      <c r="AA98" s="404">
        <v>6</v>
      </c>
      <c r="AB98" s="404">
        <v>0</v>
      </c>
      <c r="AC98" s="404">
        <v>4</v>
      </c>
      <c r="AD98" s="404">
        <v>4</v>
      </c>
      <c r="AE98" s="404">
        <v>0</v>
      </c>
      <c r="AF98" s="404">
        <v>0</v>
      </c>
      <c r="AG98" s="404">
        <v>0</v>
      </c>
      <c r="AH98" s="404">
        <v>5</v>
      </c>
      <c r="AI98" s="404">
        <v>5</v>
      </c>
      <c r="AJ98" s="404">
        <v>10</v>
      </c>
      <c r="AK98" s="404">
        <v>0</v>
      </c>
      <c r="AL98" s="404">
        <v>0</v>
      </c>
      <c r="AM98" s="404">
        <v>0</v>
      </c>
      <c r="AN98" s="404">
        <v>18</v>
      </c>
      <c r="AO98" s="404">
        <v>20</v>
      </c>
      <c r="AP98" s="404">
        <v>38</v>
      </c>
      <c r="AQ98" s="404">
        <v>18</v>
      </c>
      <c r="AR98" s="404">
        <v>20</v>
      </c>
      <c r="AS98" s="404">
        <v>38</v>
      </c>
      <c r="AT98" s="404">
        <v>3</v>
      </c>
      <c r="AU98" s="404">
        <v>5</v>
      </c>
      <c r="AV98" s="404">
        <v>8</v>
      </c>
      <c r="AW98" s="404">
        <v>1</v>
      </c>
      <c r="AX98" s="404">
        <v>0</v>
      </c>
      <c r="AY98" s="404">
        <v>1</v>
      </c>
      <c r="AZ98" s="404">
        <v>0</v>
      </c>
      <c r="BA98" s="404">
        <v>1</v>
      </c>
      <c r="BB98" s="404">
        <v>1</v>
      </c>
      <c r="BC98" s="401" t="s">
        <v>3</v>
      </c>
      <c r="BD98" s="401" t="s">
        <v>1</v>
      </c>
      <c r="BE98" s="404">
        <v>1</v>
      </c>
      <c r="BF98" s="400" t="b">
        <v>1</v>
      </c>
      <c r="BH98" s="400" t="b">
        <v>1</v>
      </c>
      <c r="BI98" s="400" t="b">
        <v>1</v>
      </c>
      <c r="BJ98" s="401" t="s">
        <v>2</v>
      </c>
      <c r="BK98" s="404">
        <v>180</v>
      </c>
      <c r="BL98" s="400" t="b">
        <v>1</v>
      </c>
      <c r="BM98" s="404">
        <v>2</v>
      </c>
      <c r="BN98" s="400" t="b">
        <v>1</v>
      </c>
      <c r="BO98" s="404">
        <v>1</v>
      </c>
      <c r="BP98" s="400" t="b">
        <v>1</v>
      </c>
      <c r="BQ98" s="400" t="b">
        <v>1</v>
      </c>
      <c r="BR98" s="400" t="b">
        <v>1</v>
      </c>
      <c r="BS98" s="400" t="b">
        <v>1</v>
      </c>
      <c r="BT98" s="400" t="b">
        <v>1</v>
      </c>
      <c r="BV98" s="401" t="s">
        <v>211</v>
      </c>
      <c r="BX98" s="401" t="s">
        <v>211</v>
      </c>
      <c r="BY98" s="401" t="s">
        <v>211</v>
      </c>
    </row>
    <row r="99" spans="1:77" ht="29" x14ac:dyDescent="0.35">
      <c r="A99" s="400">
        <v>401</v>
      </c>
      <c r="B99" s="401" t="s">
        <v>748</v>
      </c>
      <c r="C99" s="401" t="s">
        <v>749</v>
      </c>
      <c r="D99" s="401" t="s">
        <v>211</v>
      </c>
      <c r="E99" s="401" t="s">
        <v>750</v>
      </c>
      <c r="F99" s="401" t="s">
        <v>356</v>
      </c>
      <c r="G99" s="400">
        <v>20500029</v>
      </c>
      <c r="H99" s="400">
        <v>20500029</v>
      </c>
      <c r="I99" s="401" t="s">
        <v>390</v>
      </c>
      <c r="J99" s="402">
        <v>41807</v>
      </c>
      <c r="K99" s="401" t="s">
        <v>358</v>
      </c>
      <c r="L99" s="401" t="s">
        <v>751</v>
      </c>
      <c r="M99" s="401" t="s">
        <v>359</v>
      </c>
      <c r="N99" s="401" t="s">
        <v>359</v>
      </c>
      <c r="O99" s="401" t="s">
        <v>480</v>
      </c>
      <c r="P99" s="380"/>
      <c r="Q99" s="380"/>
      <c r="R99" s="400">
        <v>0</v>
      </c>
      <c r="S99" s="400">
        <v>0</v>
      </c>
      <c r="T99" s="401" t="s">
        <v>211</v>
      </c>
      <c r="U99" s="401" t="s">
        <v>211</v>
      </c>
      <c r="V99" s="400">
        <v>5</v>
      </c>
      <c r="W99" s="400">
        <v>5</v>
      </c>
      <c r="X99" s="400">
        <v>10</v>
      </c>
      <c r="Y99" s="400">
        <v>0</v>
      </c>
      <c r="Z99" s="400">
        <v>0</v>
      </c>
      <c r="AA99" s="400">
        <v>0</v>
      </c>
      <c r="AB99" s="400">
        <v>5</v>
      </c>
      <c r="AC99" s="400">
        <v>5</v>
      </c>
      <c r="AD99" s="400">
        <v>10</v>
      </c>
      <c r="AE99" s="400">
        <v>0</v>
      </c>
      <c r="AF99" s="400">
        <v>0</v>
      </c>
      <c r="AG99" s="400">
        <v>0</v>
      </c>
      <c r="AH99" s="400">
        <v>5</v>
      </c>
      <c r="AI99" s="400">
        <v>5</v>
      </c>
      <c r="AJ99" s="400">
        <v>10</v>
      </c>
      <c r="AK99" s="400">
        <v>0</v>
      </c>
      <c r="AL99" s="400">
        <v>0</v>
      </c>
      <c r="AM99" s="400">
        <v>0</v>
      </c>
      <c r="AN99" s="400">
        <v>24</v>
      </c>
      <c r="AO99" s="400">
        <v>50</v>
      </c>
      <c r="AP99" s="400">
        <v>74</v>
      </c>
      <c r="AQ99" s="400">
        <v>0</v>
      </c>
      <c r="AR99" s="400">
        <v>0</v>
      </c>
      <c r="AS99" s="400">
        <v>0</v>
      </c>
      <c r="AT99" s="400">
        <v>20</v>
      </c>
      <c r="AU99" s="400">
        <v>10</v>
      </c>
      <c r="AV99" s="400">
        <v>30</v>
      </c>
      <c r="AW99" s="400">
        <v>20</v>
      </c>
      <c r="AX99" s="400">
        <v>10</v>
      </c>
      <c r="AY99" s="400">
        <v>30</v>
      </c>
      <c r="AZ99" s="400">
        <v>0</v>
      </c>
      <c r="BA99" s="400">
        <v>0</v>
      </c>
      <c r="BB99" s="400">
        <v>0</v>
      </c>
      <c r="BC99" s="401" t="s">
        <v>3</v>
      </c>
      <c r="BD99" s="401" t="s">
        <v>7</v>
      </c>
      <c r="BE99" s="400">
        <v>1</v>
      </c>
      <c r="BF99" s="400" t="b">
        <v>1</v>
      </c>
      <c r="BG99" s="404">
        <v>2</v>
      </c>
      <c r="BH99" s="400" t="b">
        <v>0</v>
      </c>
      <c r="BI99" s="400" t="b">
        <v>1</v>
      </c>
      <c r="BJ99" s="401" t="s">
        <v>2</v>
      </c>
      <c r="BK99" s="400">
        <v>100</v>
      </c>
      <c r="BL99" s="400" t="b">
        <v>0</v>
      </c>
      <c r="BM99" s="380"/>
      <c r="BN99" s="400" t="b">
        <v>0</v>
      </c>
      <c r="BP99" s="400" t="b">
        <v>0</v>
      </c>
      <c r="BQ99" s="400" t="b">
        <v>0</v>
      </c>
      <c r="BR99" s="400" t="b">
        <v>0</v>
      </c>
      <c r="BS99" s="400" t="b">
        <v>0</v>
      </c>
      <c r="BT99" s="400" t="b">
        <v>0</v>
      </c>
      <c r="BU99" s="380"/>
      <c r="BV99" s="401" t="s">
        <v>211</v>
      </c>
      <c r="BW99" s="380"/>
      <c r="BX99" s="401" t="s">
        <v>211</v>
      </c>
      <c r="BY99" s="401" t="s">
        <v>211</v>
      </c>
    </row>
    <row r="100" spans="1:77" ht="29" x14ac:dyDescent="0.35">
      <c r="A100" s="400">
        <v>1792</v>
      </c>
      <c r="B100" s="401" t="s">
        <v>752</v>
      </c>
      <c r="C100" s="401" t="s">
        <v>753</v>
      </c>
      <c r="D100" s="401" t="s">
        <v>211</v>
      </c>
      <c r="E100" s="401" t="s">
        <v>754</v>
      </c>
      <c r="F100" s="401" t="s">
        <v>356</v>
      </c>
      <c r="G100" s="400">
        <v>20405030</v>
      </c>
      <c r="H100" s="400">
        <v>20405030</v>
      </c>
      <c r="I100" s="401" t="s">
        <v>357</v>
      </c>
      <c r="J100" s="402">
        <v>41807</v>
      </c>
      <c r="K100" s="401" t="s">
        <v>358</v>
      </c>
      <c r="L100" s="401" t="s">
        <v>755</v>
      </c>
      <c r="M100" s="401" t="s">
        <v>359</v>
      </c>
      <c r="N100" s="401" t="s">
        <v>359</v>
      </c>
      <c r="O100" s="401" t="s">
        <v>356</v>
      </c>
      <c r="P100" s="400">
        <v>-13.761646000000001</v>
      </c>
      <c r="Q100" s="400">
        <v>33.829861000000001</v>
      </c>
      <c r="R100" s="400">
        <v>589711</v>
      </c>
      <c r="S100" s="400">
        <v>8478479</v>
      </c>
      <c r="T100" s="401" t="s">
        <v>211</v>
      </c>
      <c r="U100" s="401" t="s">
        <v>211</v>
      </c>
      <c r="V100" s="400">
        <v>4</v>
      </c>
      <c r="W100" s="400">
        <v>6</v>
      </c>
      <c r="X100" s="400">
        <v>10</v>
      </c>
      <c r="Y100" s="400">
        <v>0</v>
      </c>
      <c r="Z100" s="400">
        <v>0</v>
      </c>
      <c r="AA100" s="400">
        <v>0</v>
      </c>
      <c r="AB100" s="400">
        <v>4</v>
      </c>
      <c r="AC100" s="400">
        <v>5</v>
      </c>
      <c r="AD100" s="400">
        <v>9</v>
      </c>
      <c r="AE100" s="400">
        <v>0</v>
      </c>
      <c r="AF100" s="400">
        <v>0</v>
      </c>
      <c r="AG100" s="400">
        <v>0</v>
      </c>
      <c r="AH100" s="400">
        <v>5</v>
      </c>
      <c r="AI100" s="400">
        <v>5</v>
      </c>
      <c r="AJ100" s="400">
        <v>10</v>
      </c>
      <c r="AK100" s="400">
        <v>0</v>
      </c>
      <c r="AL100" s="400">
        <v>0</v>
      </c>
      <c r="AM100" s="400">
        <v>0</v>
      </c>
      <c r="AN100" s="400">
        <v>48</v>
      </c>
      <c r="AO100" s="400">
        <v>61</v>
      </c>
      <c r="AP100" s="400">
        <v>109</v>
      </c>
      <c r="AQ100" s="400">
        <v>0</v>
      </c>
      <c r="AR100" s="400">
        <v>0</v>
      </c>
      <c r="AS100" s="400">
        <v>0</v>
      </c>
      <c r="AT100" s="400">
        <v>6</v>
      </c>
      <c r="AU100" s="400">
        <v>8</v>
      </c>
      <c r="AV100" s="400">
        <v>14</v>
      </c>
      <c r="AW100" s="400">
        <v>6</v>
      </c>
      <c r="AX100" s="400">
        <v>9</v>
      </c>
      <c r="AY100" s="400">
        <v>15</v>
      </c>
      <c r="AZ100" s="400">
        <v>10</v>
      </c>
      <c r="BA100" s="400">
        <v>12</v>
      </c>
      <c r="BB100" s="400">
        <v>22</v>
      </c>
      <c r="BC100" s="401" t="s">
        <v>3</v>
      </c>
      <c r="BD100" s="401" t="s">
        <v>212</v>
      </c>
      <c r="BE100" s="400">
        <v>2</v>
      </c>
      <c r="BF100" s="400" t="b">
        <v>1</v>
      </c>
      <c r="BG100" s="400">
        <v>1</v>
      </c>
      <c r="BH100" s="400" t="b">
        <v>0</v>
      </c>
      <c r="BI100" s="400" t="b">
        <v>1</v>
      </c>
      <c r="BJ100" s="401" t="s">
        <v>2</v>
      </c>
      <c r="BK100" s="400">
        <v>100</v>
      </c>
      <c r="BL100" s="400" t="b">
        <v>0</v>
      </c>
      <c r="BN100" s="400" t="b">
        <v>0</v>
      </c>
      <c r="BP100" s="400" t="b">
        <v>0</v>
      </c>
      <c r="BQ100" s="400" t="b">
        <v>0</v>
      </c>
      <c r="BR100" s="400" t="b">
        <v>0</v>
      </c>
      <c r="BS100" s="400" t="b">
        <v>1</v>
      </c>
      <c r="BT100" s="400" t="b">
        <v>0</v>
      </c>
      <c r="BU100" s="400">
        <v>0.5</v>
      </c>
      <c r="BV100" s="401" t="s">
        <v>211</v>
      </c>
      <c r="BW100" s="400">
        <v>3</v>
      </c>
      <c r="BX100" s="401" t="s">
        <v>211</v>
      </c>
      <c r="BY100" s="401" t="s">
        <v>211</v>
      </c>
    </row>
    <row r="101" spans="1:77" ht="29" x14ac:dyDescent="0.35">
      <c r="A101" s="400">
        <v>1724</v>
      </c>
      <c r="B101" s="401" t="s">
        <v>756</v>
      </c>
      <c r="C101" s="401" t="s">
        <v>757</v>
      </c>
      <c r="D101" s="401" t="s">
        <v>211</v>
      </c>
      <c r="E101" s="401" t="s">
        <v>758</v>
      </c>
      <c r="F101" s="401" t="s">
        <v>356</v>
      </c>
      <c r="G101" s="400">
        <v>20403014</v>
      </c>
      <c r="H101" s="400">
        <v>20403014</v>
      </c>
      <c r="I101" s="401" t="s">
        <v>390</v>
      </c>
      <c r="J101" s="403">
        <v>41800</v>
      </c>
      <c r="K101" s="401" t="s">
        <v>365</v>
      </c>
      <c r="L101" s="401" t="s">
        <v>759</v>
      </c>
      <c r="M101" s="401" t="s">
        <v>367</v>
      </c>
      <c r="N101" s="401" t="s">
        <v>367</v>
      </c>
      <c r="O101" s="401" t="s">
        <v>587</v>
      </c>
      <c r="P101" s="400">
        <v>-13.585755000000001</v>
      </c>
      <c r="Q101" s="400">
        <v>33.478676</v>
      </c>
      <c r="R101" s="400">
        <v>551784</v>
      </c>
      <c r="S101" s="400">
        <v>8498035</v>
      </c>
      <c r="T101" s="401" t="s">
        <v>3140</v>
      </c>
      <c r="U101" s="401" t="s">
        <v>211</v>
      </c>
      <c r="V101" s="404">
        <v>5</v>
      </c>
      <c r="W101" s="404">
        <v>5</v>
      </c>
      <c r="X101" s="404">
        <v>10</v>
      </c>
      <c r="Y101" s="404">
        <v>2</v>
      </c>
      <c r="Z101" s="404">
        <v>3</v>
      </c>
      <c r="AA101" s="404">
        <v>5</v>
      </c>
      <c r="AB101" s="404">
        <v>3</v>
      </c>
      <c r="AC101" s="404">
        <v>2</v>
      </c>
      <c r="AD101" s="404">
        <v>5</v>
      </c>
      <c r="AE101" s="404">
        <v>0</v>
      </c>
      <c r="AF101" s="404">
        <v>0</v>
      </c>
      <c r="AG101" s="404">
        <v>0</v>
      </c>
      <c r="AH101" s="404">
        <v>0</v>
      </c>
      <c r="AI101" s="404">
        <v>0</v>
      </c>
      <c r="AJ101" s="404">
        <v>0</v>
      </c>
      <c r="AK101" s="404">
        <v>0</v>
      </c>
      <c r="AL101" s="404">
        <v>0</v>
      </c>
      <c r="AM101" s="404">
        <v>0</v>
      </c>
      <c r="AN101" s="404">
        <v>36</v>
      </c>
      <c r="AO101" s="404">
        <v>38</v>
      </c>
      <c r="AP101" s="404">
        <v>74</v>
      </c>
      <c r="AQ101" s="404">
        <v>0</v>
      </c>
      <c r="AR101" s="404">
        <v>0</v>
      </c>
      <c r="AS101" s="404">
        <v>0</v>
      </c>
      <c r="AT101" s="404">
        <v>0</v>
      </c>
      <c r="AU101" s="404">
        <v>0</v>
      </c>
      <c r="AV101" s="404">
        <v>0</v>
      </c>
      <c r="AW101" s="404">
        <v>0</v>
      </c>
      <c r="AX101" s="404">
        <v>2</v>
      </c>
      <c r="AY101" s="404">
        <v>2</v>
      </c>
      <c r="AZ101" s="404">
        <v>0</v>
      </c>
      <c r="BA101" s="404">
        <v>1</v>
      </c>
      <c r="BB101" s="404">
        <v>1</v>
      </c>
      <c r="BC101" s="401" t="s">
        <v>0</v>
      </c>
      <c r="BD101" s="401" t="s">
        <v>212</v>
      </c>
      <c r="BE101" s="404">
        <v>1</v>
      </c>
      <c r="BF101" s="400" t="b">
        <v>1</v>
      </c>
      <c r="BG101" s="404">
        <v>1</v>
      </c>
      <c r="BH101" s="400" t="b">
        <v>1</v>
      </c>
      <c r="BI101" s="400" t="b">
        <v>1</v>
      </c>
      <c r="BJ101" s="401" t="s">
        <v>6</v>
      </c>
      <c r="BK101" s="404">
        <v>50</v>
      </c>
      <c r="BL101" s="400" t="b">
        <v>0</v>
      </c>
      <c r="BN101" s="400" t="b">
        <v>0</v>
      </c>
      <c r="BP101" s="400" t="b">
        <v>1</v>
      </c>
      <c r="BQ101" s="400" t="b">
        <v>1</v>
      </c>
      <c r="BR101" s="400" t="b">
        <v>1</v>
      </c>
      <c r="BS101" s="400" t="b">
        <v>1</v>
      </c>
      <c r="BT101" s="400" t="b">
        <v>1</v>
      </c>
      <c r="BU101" s="404">
        <v>2.5</v>
      </c>
      <c r="BV101" s="401" t="s">
        <v>211</v>
      </c>
      <c r="BW101" s="404">
        <v>4</v>
      </c>
      <c r="BX101" s="401" t="s">
        <v>211</v>
      </c>
      <c r="BY101" s="401" t="s">
        <v>211</v>
      </c>
    </row>
    <row r="102" spans="1:77" ht="29" x14ac:dyDescent="0.35">
      <c r="A102" s="400">
        <v>275</v>
      </c>
      <c r="B102" s="401" t="s">
        <v>760</v>
      </c>
      <c r="C102" s="401" t="s">
        <v>761</v>
      </c>
      <c r="D102" s="401" t="s">
        <v>211</v>
      </c>
      <c r="E102" s="401" t="s">
        <v>762</v>
      </c>
      <c r="F102" s="401" t="s">
        <v>356</v>
      </c>
      <c r="G102" s="400">
        <v>20499903</v>
      </c>
      <c r="H102" s="400">
        <v>20499903</v>
      </c>
      <c r="I102" s="401" t="s">
        <v>390</v>
      </c>
      <c r="J102" s="402">
        <v>41801</v>
      </c>
      <c r="K102" s="401" t="s">
        <v>365</v>
      </c>
      <c r="L102" s="401" t="s">
        <v>762</v>
      </c>
      <c r="M102" s="401" t="s">
        <v>367</v>
      </c>
      <c r="N102" s="401" t="s">
        <v>367</v>
      </c>
      <c r="O102" s="401" t="s">
        <v>587</v>
      </c>
      <c r="P102" s="380"/>
      <c r="Q102" s="380"/>
      <c r="R102" s="400">
        <v>0</v>
      </c>
      <c r="S102" s="400">
        <v>0</v>
      </c>
      <c r="T102" s="401" t="s">
        <v>3127</v>
      </c>
      <c r="U102" s="401" t="s">
        <v>211</v>
      </c>
      <c r="V102" s="400">
        <v>6</v>
      </c>
      <c r="W102" s="400">
        <v>4</v>
      </c>
      <c r="X102" s="400">
        <v>10</v>
      </c>
      <c r="Y102" s="400">
        <v>2</v>
      </c>
      <c r="Z102" s="400">
        <v>1</v>
      </c>
      <c r="AA102" s="400">
        <v>3</v>
      </c>
      <c r="AB102" s="400">
        <v>4</v>
      </c>
      <c r="AC102" s="400">
        <v>3</v>
      </c>
      <c r="AD102" s="400">
        <v>7</v>
      </c>
      <c r="AE102" s="400">
        <v>0</v>
      </c>
      <c r="AF102" s="400">
        <v>0</v>
      </c>
      <c r="AG102" s="400">
        <v>0</v>
      </c>
      <c r="AH102" s="400">
        <v>0</v>
      </c>
      <c r="AI102" s="400">
        <v>0</v>
      </c>
      <c r="AJ102" s="400">
        <v>0</v>
      </c>
      <c r="AK102" s="400">
        <v>0</v>
      </c>
      <c r="AL102" s="400">
        <v>0</v>
      </c>
      <c r="AM102" s="400">
        <v>0</v>
      </c>
      <c r="AN102" s="404">
        <v>31</v>
      </c>
      <c r="AO102" s="404">
        <v>37</v>
      </c>
      <c r="AP102" s="404">
        <v>68</v>
      </c>
      <c r="AQ102" s="404">
        <v>0</v>
      </c>
      <c r="AR102" s="404">
        <v>0</v>
      </c>
      <c r="AS102" s="404">
        <v>0</v>
      </c>
      <c r="AT102" s="404">
        <v>0</v>
      </c>
      <c r="AU102" s="404">
        <v>0</v>
      </c>
      <c r="AV102" s="404">
        <v>0</v>
      </c>
      <c r="AW102" s="404">
        <v>3</v>
      </c>
      <c r="AX102" s="404">
        <v>1</v>
      </c>
      <c r="AY102" s="404">
        <v>4</v>
      </c>
      <c r="AZ102" s="404">
        <v>0</v>
      </c>
      <c r="BA102" s="404">
        <v>0</v>
      </c>
      <c r="BB102" s="404">
        <v>0</v>
      </c>
      <c r="BC102" s="401" t="s">
        <v>0</v>
      </c>
      <c r="BD102" s="401" t="s">
        <v>212</v>
      </c>
      <c r="BE102" s="400">
        <v>1</v>
      </c>
      <c r="BF102" s="400" t="b">
        <v>1</v>
      </c>
      <c r="BG102" s="400">
        <v>2</v>
      </c>
      <c r="BH102" s="400" t="b">
        <v>1</v>
      </c>
      <c r="BI102" s="400" t="b">
        <v>1</v>
      </c>
      <c r="BJ102" s="401" t="s">
        <v>9</v>
      </c>
      <c r="BK102" s="400">
        <v>10</v>
      </c>
      <c r="BL102" s="400" t="b">
        <v>0</v>
      </c>
      <c r="BN102" s="400" t="b">
        <v>0</v>
      </c>
      <c r="BP102" s="400" t="b">
        <v>0</v>
      </c>
      <c r="BQ102" s="400" t="b">
        <v>0</v>
      </c>
      <c r="BR102" s="400" t="b">
        <v>0</v>
      </c>
      <c r="BS102" s="400" t="b">
        <v>1</v>
      </c>
      <c r="BT102" s="400" t="b">
        <v>1</v>
      </c>
      <c r="BU102" s="400">
        <v>2</v>
      </c>
      <c r="BV102" s="401" t="s">
        <v>211</v>
      </c>
      <c r="BW102" s="400">
        <v>5</v>
      </c>
      <c r="BX102" s="401" t="s">
        <v>211</v>
      </c>
      <c r="BY102" s="401" t="s">
        <v>211</v>
      </c>
    </row>
    <row r="103" spans="1:77" ht="58" x14ac:dyDescent="0.35">
      <c r="A103" s="400">
        <v>334</v>
      </c>
      <c r="B103" s="401" t="s">
        <v>760</v>
      </c>
      <c r="C103" s="401" t="s">
        <v>382</v>
      </c>
      <c r="D103" s="401" t="s">
        <v>763</v>
      </c>
      <c r="E103" s="401" t="s">
        <v>764</v>
      </c>
      <c r="F103" s="401" t="s">
        <v>356</v>
      </c>
      <c r="G103" s="400">
        <v>20499962</v>
      </c>
      <c r="H103" s="400">
        <v>20499962</v>
      </c>
      <c r="I103" s="401" t="s">
        <v>506</v>
      </c>
      <c r="J103" s="402">
        <v>41535</v>
      </c>
      <c r="K103" s="401" t="s">
        <v>365</v>
      </c>
      <c r="L103" s="401" t="s">
        <v>762</v>
      </c>
      <c r="M103" s="401" t="s">
        <v>367</v>
      </c>
      <c r="N103" s="401" t="s">
        <v>367</v>
      </c>
      <c r="O103" s="401" t="s">
        <v>587</v>
      </c>
      <c r="P103" s="380"/>
      <c r="Q103" s="380"/>
      <c r="R103" s="400">
        <v>0</v>
      </c>
      <c r="S103" s="400">
        <v>0</v>
      </c>
      <c r="T103" s="401" t="s">
        <v>211</v>
      </c>
      <c r="U103" s="401" t="s">
        <v>760</v>
      </c>
      <c r="V103" s="400">
        <v>3</v>
      </c>
      <c r="W103" s="400">
        <v>3</v>
      </c>
      <c r="X103" s="400">
        <v>6</v>
      </c>
      <c r="Y103" s="400">
        <v>0</v>
      </c>
      <c r="Z103" s="400">
        <v>0</v>
      </c>
      <c r="AA103" s="400">
        <v>0</v>
      </c>
      <c r="AB103" s="400">
        <v>3</v>
      </c>
      <c r="AC103" s="400">
        <v>3</v>
      </c>
      <c r="AD103" s="400">
        <v>6</v>
      </c>
      <c r="AE103" s="400">
        <v>0</v>
      </c>
      <c r="AF103" s="400">
        <v>2</v>
      </c>
      <c r="AG103" s="400">
        <v>2</v>
      </c>
      <c r="AH103" s="400">
        <v>5</v>
      </c>
      <c r="AI103" s="400">
        <v>5</v>
      </c>
      <c r="AJ103" s="400">
        <v>10</v>
      </c>
      <c r="AK103" s="400">
        <v>0</v>
      </c>
      <c r="AL103" s="400">
        <v>0</v>
      </c>
      <c r="AM103" s="400">
        <v>0</v>
      </c>
      <c r="AN103" s="400">
        <v>63</v>
      </c>
      <c r="AO103" s="400">
        <v>67</v>
      </c>
      <c r="AP103" s="400">
        <v>130</v>
      </c>
      <c r="AQ103" s="400">
        <v>27</v>
      </c>
      <c r="AR103" s="400">
        <v>33</v>
      </c>
      <c r="AS103" s="400">
        <v>60</v>
      </c>
      <c r="AT103" s="400">
        <v>5</v>
      </c>
      <c r="AU103" s="400">
        <v>4</v>
      </c>
      <c r="AV103" s="400">
        <v>9</v>
      </c>
      <c r="AW103" s="400">
        <v>2</v>
      </c>
      <c r="AX103" s="400">
        <v>5</v>
      </c>
      <c r="AY103" s="400">
        <v>7</v>
      </c>
      <c r="AZ103" s="400">
        <v>0</v>
      </c>
      <c r="BA103" s="400">
        <v>0</v>
      </c>
      <c r="BB103" s="400">
        <v>0</v>
      </c>
      <c r="BC103" s="401" t="s">
        <v>8</v>
      </c>
      <c r="BD103" s="401"/>
      <c r="BE103" s="400"/>
      <c r="BF103" s="400" t="b">
        <v>1</v>
      </c>
      <c r="BG103" s="404">
        <v>2</v>
      </c>
      <c r="BH103" s="400" t="b">
        <v>0</v>
      </c>
      <c r="BI103" s="400" t="b">
        <v>1</v>
      </c>
      <c r="BJ103" s="401" t="s">
        <v>2</v>
      </c>
      <c r="BK103" s="400">
        <v>10</v>
      </c>
      <c r="BL103" s="400" t="b">
        <v>0</v>
      </c>
      <c r="BM103" s="380"/>
      <c r="BN103" s="400" t="b">
        <v>0</v>
      </c>
      <c r="BP103" s="400" t="b">
        <v>0</v>
      </c>
      <c r="BQ103" s="400" t="b">
        <v>0</v>
      </c>
      <c r="BR103" s="400" t="b">
        <v>0</v>
      </c>
      <c r="BS103" s="400" t="b">
        <v>1</v>
      </c>
      <c r="BT103" s="400" t="b">
        <v>0</v>
      </c>
      <c r="BU103" s="400">
        <v>3</v>
      </c>
      <c r="BV103" s="401" t="s">
        <v>211</v>
      </c>
      <c r="BW103" s="404">
        <v>10</v>
      </c>
      <c r="BX103" s="401" t="s">
        <v>211</v>
      </c>
      <c r="BY103" s="401" t="s">
        <v>765</v>
      </c>
    </row>
    <row r="104" spans="1:77" ht="29" x14ac:dyDescent="0.35">
      <c r="A104" s="400">
        <v>1825</v>
      </c>
      <c r="B104" s="401" t="s">
        <v>766</v>
      </c>
      <c r="C104" s="401" t="s">
        <v>211</v>
      </c>
      <c r="D104" s="401" t="s">
        <v>211</v>
      </c>
      <c r="E104" s="401" t="s">
        <v>767</v>
      </c>
      <c r="F104" s="401" t="s">
        <v>356</v>
      </c>
      <c r="G104" s="400">
        <v>20406029</v>
      </c>
      <c r="H104" s="400">
        <v>20406029</v>
      </c>
      <c r="I104" s="401" t="s">
        <v>3146</v>
      </c>
      <c r="J104" s="403">
        <v>41801</v>
      </c>
      <c r="K104" s="401" t="s">
        <v>405</v>
      </c>
      <c r="L104" s="401" t="s">
        <v>768</v>
      </c>
      <c r="M104" s="401" t="s">
        <v>402</v>
      </c>
      <c r="N104" s="401" t="s">
        <v>402</v>
      </c>
      <c r="O104" s="401" t="s">
        <v>539</v>
      </c>
      <c r="P104" s="400">
        <v>-13.652023</v>
      </c>
      <c r="Q104" s="400">
        <v>33.918736000000003</v>
      </c>
      <c r="R104" s="400">
        <v>599366</v>
      </c>
      <c r="S104" s="400">
        <v>8490569</v>
      </c>
      <c r="T104" s="401" t="s">
        <v>3129</v>
      </c>
      <c r="U104" s="401" t="s">
        <v>539</v>
      </c>
      <c r="V104" s="404">
        <v>2</v>
      </c>
      <c r="W104" s="404">
        <v>2</v>
      </c>
      <c r="X104" s="404">
        <v>4</v>
      </c>
      <c r="Y104" s="404">
        <v>1</v>
      </c>
      <c r="Z104" s="404">
        <v>1</v>
      </c>
      <c r="AA104" s="404">
        <v>2</v>
      </c>
      <c r="AB104" s="404">
        <v>1</v>
      </c>
      <c r="AC104" s="404">
        <v>1</v>
      </c>
      <c r="AD104" s="404">
        <v>2</v>
      </c>
      <c r="AE104" s="404">
        <v>0</v>
      </c>
      <c r="AF104" s="404">
        <v>1</v>
      </c>
      <c r="AG104" s="404">
        <v>1</v>
      </c>
      <c r="AH104" s="404">
        <v>5</v>
      </c>
      <c r="AI104" s="404">
        <v>5</v>
      </c>
      <c r="AJ104" s="404">
        <v>10</v>
      </c>
      <c r="AK104" s="404">
        <v>1</v>
      </c>
      <c r="AL104" s="404">
        <v>0</v>
      </c>
      <c r="AM104" s="404">
        <v>1</v>
      </c>
      <c r="AN104" s="404">
        <v>37</v>
      </c>
      <c r="AO104" s="404">
        <v>42</v>
      </c>
      <c r="AP104" s="404">
        <v>79</v>
      </c>
      <c r="AQ104" s="404">
        <v>25</v>
      </c>
      <c r="AR104" s="404">
        <v>35</v>
      </c>
      <c r="AS104" s="404">
        <v>60</v>
      </c>
      <c r="AT104" s="404">
        <v>5</v>
      </c>
      <c r="AU104" s="404">
        <v>7</v>
      </c>
      <c r="AV104" s="404">
        <v>12</v>
      </c>
      <c r="AW104" s="404">
        <v>4</v>
      </c>
      <c r="AX104" s="404">
        <v>4</v>
      </c>
      <c r="AY104" s="404">
        <v>8</v>
      </c>
      <c r="AZ104" s="404">
        <v>0</v>
      </c>
      <c r="BA104" s="404">
        <v>1</v>
      </c>
      <c r="BB104" s="404">
        <v>1</v>
      </c>
      <c r="BC104" s="401" t="s">
        <v>3</v>
      </c>
      <c r="BD104" s="401" t="s">
        <v>212</v>
      </c>
      <c r="BE104" s="404">
        <v>1</v>
      </c>
      <c r="BF104" s="400" t="b">
        <v>0</v>
      </c>
      <c r="BG104">
        <v>0</v>
      </c>
      <c r="BH104" s="400" t="b">
        <v>0</v>
      </c>
      <c r="BI104" s="400" t="b">
        <v>1</v>
      </c>
      <c r="BJ104" s="401" t="s">
        <v>2</v>
      </c>
      <c r="BK104" s="404">
        <v>150</v>
      </c>
      <c r="BL104" s="400" t="b">
        <v>0</v>
      </c>
      <c r="BN104" s="400" t="b">
        <v>0</v>
      </c>
      <c r="BP104" s="400" t="b">
        <v>1</v>
      </c>
      <c r="BQ104" s="400" t="b">
        <v>1</v>
      </c>
      <c r="BR104" s="400" t="b">
        <v>1</v>
      </c>
      <c r="BS104" s="400" t="b">
        <v>1</v>
      </c>
      <c r="BT104" s="400" t="b">
        <v>1</v>
      </c>
      <c r="BU104" s="404">
        <v>2</v>
      </c>
      <c r="BV104" s="401" t="s">
        <v>211</v>
      </c>
      <c r="BW104" s="404">
        <v>1</v>
      </c>
      <c r="BX104" s="401" t="s">
        <v>211</v>
      </c>
      <c r="BY104" s="401" t="s">
        <v>211</v>
      </c>
    </row>
    <row r="105" spans="1:77" ht="29" x14ac:dyDescent="0.35">
      <c r="A105" s="400">
        <v>1920</v>
      </c>
      <c r="B105" s="401" t="s">
        <v>769</v>
      </c>
      <c r="C105" s="401" t="s">
        <v>211</v>
      </c>
      <c r="D105" s="401" t="s">
        <v>211</v>
      </c>
      <c r="E105" s="401" t="s">
        <v>770</v>
      </c>
      <c r="F105" s="401" t="s">
        <v>356</v>
      </c>
      <c r="G105" s="400">
        <v>20420021</v>
      </c>
      <c r="H105" s="400">
        <v>20420021</v>
      </c>
      <c r="I105" s="401" t="s">
        <v>384</v>
      </c>
      <c r="J105" s="403">
        <v>41556</v>
      </c>
      <c r="K105" s="401" t="s">
        <v>365</v>
      </c>
      <c r="L105" s="401" t="s">
        <v>771</v>
      </c>
      <c r="M105" s="401" t="s">
        <v>367</v>
      </c>
      <c r="N105" s="401" t="s">
        <v>367</v>
      </c>
      <c r="O105" s="401" t="s">
        <v>772</v>
      </c>
      <c r="P105" s="400">
        <v>-13.689524</v>
      </c>
      <c r="Q105" s="400">
        <v>33.698703000000002</v>
      </c>
      <c r="R105" s="400">
        <v>575555</v>
      </c>
      <c r="S105" s="400">
        <v>8486501</v>
      </c>
      <c r="T105" s="401" t="s">
        <v>3129</v>
      </c>
      <c r="U105" s="401" t="s">
        <v>773</v>
      </c>
      <c r="V105" s="404">
        <v>3</v>
      </c>
      <c r="W105" s="404">
        <v>0</v>
      </c>
      <c r="X105" s="404">
        <v>3</v>
      </c>
      <c r="Y105" s="404">
        <v>0</v>
      </c>
      <c r="Z105" s="404">
        <v>0</v>
      </c>
      <c r="AA105" s="404">
        <v>0</v>
      </c>
      <c r="AB105" s="404">
        <v>3</v>
      </c>
      <c r="AC105" s="404">
        <v>0</v>
      </c>
      <c r="AD105" s="404">
        <v>3</v>
      </c>
      <c r="AE105" s="404">
        <v>0</v>
      </c>
      <c r="AF105" s="404">
        <v>0</v>
      </c>
      <c r="AG105" s="404">
        <v>0</v>
      </c>
      <c r="AH105" s="404">
        <v>4</v>
      </c>
      <c r="AI105" s="404">
        <v>6</v>
      </c>
      <c r="AJ105" s="404">
        <v>10</v>
      </c>
      <c r="AK105" s="404">
        <v>0</v>
      </c>
      <c r="AL105" s="404">
        <v>0</v>
      </c>
      <c r="AM105" s="404">
        <v>0</v>
      </c>
      <c r="AN105" s="404">
        <v>57</v>
      </c>
      <c r="AO105" s="404">
        <v>58</v>
      </c>
      <c r="AP105" s="404">
        <v>115</v>
      </c>
      <c r="AQ105" s="404">
        <v>38</v>
      </c>
      <c r="AR105" s="404">
        <v>48</v>
      </c>
      <c r="AS105" s="404">
        <v>86</v>
      </c>
      <c r="AT105" s="404">
        <v>5</v>
      </c>
      <c r="AU105" s="404">
        <v>8</v>
      </c>
      <c r="AV105" s="404">
        <v>13</v>
      </c>
      <c r="AW105" s="404">
        <v>5</v>
      </c>
      <c r="AX105" s="404">
        <v>8</v>
      </c>
      <c r="AY105" s="404">
        <v>13</v>
      </c>
      <c r="AZ105" s="404">
        <v>1</v>
      </c>
      <c r="BA105" s="404">
        <v>2</v>
      </c>
      <c r="BB105" s="404">
        <v>3</v>
      </c>
      <c r="BC105" s="401" t="s">
        <v>0</v>
      </c>
      <c r="BD105" s="401" t="s">
        <v>212</v>
      </c>
      <c r="BE105" s="404">
        <v>1</v>
      </c>
      <c r="BF105" s="400" t="b">
        <v>1</v>
      </c>
      <c r="BH105" s="400" t="b">
        <v>0</v>
      </c>
      <c r="BI105" s="400" t="b">
        <v>1</v>
      </c>
      <c r="BJ105" s="401" t="s">
        <v>6</v>
      </c>
      <c r="BL105" s="400" t="b">
        <v>0</v>
      </c>
      <c r="BN105" s="400" t="b">
        <v>0</v>
      </c>
      <c r="BP105" s="400" t="b">
        <v>1</v>
      </c>
      <c r="BQ105" s="400" t="b">
        <v>1</v>
      </c>
      <c r="BR105" s="400" t="b">
        <v>1</v>
      </c>
      <c r="BS105" s="400" t="b">
        <v>0</v>
      </c>
      <c r="BT105" s="400" t="b">
        <v>1</v>
      </c>
      <c r="BU105" s="404">
        <v>3</v>
      </c>
      <c r="BV105" s="401" t="s">
        <v>211</v>
      </c>
      <c r="BX105" s="401" t="s">
        <v>774</v>
      </c>
      <c r="BY105" s="401" t="s">
        <v>211</v>
      </c>
    </row>
    <row r="106" spans="1:77" ht="29" x14ac:dyDescent="0.35">
      <c r="A106" s="400">
        <v>365</v>
      </c>
      <c r="B106" s="401" t="s">
        <v>775</v>
      </c>
      <c r="C106" s="401" t="s">
        <v>382</v>
      </c>
      <c r="D106" s="401" t="s">
        <v>776</v>
      </c>
      <c r="E106" s="401" t="s">
        <v>777</v>
      </c>
      <c r="F106" s="401" t="s">
        <v>356</v>
      </c>
      <c r="G106" s="400">
        <v>20499993</v>
      </c>
      <c r="H106" s="400">
        <v>20499993</v>
      </c>
      <c r="I106" s="401" t="s">
        <v>3147</v>
      </c>
      <c r="J106" s="402">
        <v>41558</v>
      </c>
      <c r="K106" s="401" t="s">
        <v>365</v>
      </c>
      <c r="L106" s="401" t="s">
        <v>777</v>
      </c>
      <c r="M106" s="401" t="s">
        <v>386</v>
      </c>
      <c r="N106" s="401" t="s">
        <v>386</v>
      </c>
      <c r="O106" s="401" t="s">
        <v>778</v>
      </c>
      <c r="P106" s="380"/>
      <c r="Q106" s="380"/>
      <c r="R106" s="400">
        <v>0</v>
      </c>
      <c r="S106" s="400">
        <v>0</v>
      </c>
      <c r="T106" s="401" t="s">
        <v>3129</v>
      </c>
      <c r="U106" s="401"/>
      <c r="V106" s="400">
        <v>2</v>
      </c>
      <c r="W106" s="400">
        <v>8</v>
      </c>
      <c r="X106" s="400">
        <v>10</v>
      </c>
      <c r="Y106" s="400">
        <v>0</v>
      </c>
      <c r="Z106" s="400">
        <v>0</v>
      </c>
      <c r="AA106" s="400">
        <v>0</v>
      </c>
      <c r="AB106" s="400">
        <v>0</v>
      </c>
      <c r="AC106" s="400">
        <v>0</v>
      </c>
      <c r="AD106" s="400">
        <v>0</v>
      </c>
      <c r="AE106" s="400">
        <v>0</v>
      </c>
      <c r="AF106" s="400">
        <v>0</v>
      </c>
      <c r="AG106" s="400">
        <v>0</v>
      </c>
      <c r="AH106" s="400">
        <v>0</v>
      </c>
      <c r="AI106" s="400">
        <v>10</v>
      </c>
      <c r="AJ106" s="400">
        <v>10</v>
      </c>
      <c r="AK106" s="400">
        <v>0</v>
      </c>
      <c r="AL106" s="400">
        <v>0</v>
      </c>
      <c r="AM106" s="400">
        <v>0</v>
      </c>
      <c r="AN106" s="400">
        <v>58</v>
      </c>
      <c r="AO106" s="400">
        <v>58</v>
      </c>
      <c r="AP106" s="400">
        <v>116</v>
      </c>
      <c r="AQ106" s="400">
        <v>27</v>
      </c>
      <c r="AR106" s="400">
        <v>40</v>
      </c>
      <c r="AS106" s="400">
        <v>67</v>
      </c>
      <c r="AT106" s="400">
        <v>11</v>
      </c>
      <c r="AU106" s="400">
        <v>15</v>
      </c>
      <c r="AV106" s="400">
        <v>26</v>
      </c>
      <c r="AW106" s="400">
        <v>3</v>
      </c>
      <c r="AX106" s="400">
        <v>6</v>
      </c>
      <c r="AY106" s="400">
        <v>9</v>
      </c>
      <c r="AZ106" s="400">
        <v>2</v>
      </c>
      <c r="BA106" s="400">
        <v>1</v>
      </c>
      <c r="BB106" s="400">
        <v>3</v>
      </c>
      <c r="BC106" s="401" t="s">
        <v>3</v>
      </c>
      <c r="BD106" s="401" t="s">
        <v>7</v>
      </c>
      <c r="BE106" s="400">
        <v>1</v>
      </c>
      <c r="BF106" s="400" t="b">
        <v>1</v>
      </c>
      <c r="BG106" s="400">
        <v>1</v>
      </c>
      <c r="BH106" s="400" t="b">
        <v>1</v>
      </c>
      <c r="BI106" s="400" t="b">
        <v>1</v>
      </c>
      <c r="BJ106" s="401" t="s">
        <v>9</v>
      </c>
      <c r="BK106" s="400">
        <v>200</v>
      </c>
      <c r="BL106" s="400" t="b">
        <v>1</v>
      </c>
      <c r="BM106" s="400">
        <v>1.5</v>
      </c>
      <c r="BN106" s="400" t="b">
        <v>0</v>
      </c>
      <c r="BO106" s="380"/>
      <c r="BP106" s="400" t="b">
        <v>1</v>
      </c>
      <c r="BQ106" s="400" t="b">
        <v>1</v>
      </c>
      <c r="BR106" s="400" t="b">
        <v>1</v>
      </c>
      <c r="BS106" s="400" t="b">
        <v>0</v>
      </c>
      <c r="BT106" s="400" t="b">
        <v>1</v>
      </c>
      <c r="BU106" s="400">
        <v>1</v>
      </c>
      <c r="BV106" s="401" t="s">
        <v>211</v>
      </c>
      <c r="BW106" s="400">
        <v>5</v>
      </c>
      <c r="BX106" s="401" t="s">
        <v>211</v>
      </c>
      <c r="BY106" s="401" t="s">
        <v>211</v>
      </c>
    </row>
    <row r="107" spans="1:77" x14ac:dyDescent="0.35">
      <c r="A107" s="400">
        <v>385</v>
      </c>
      <c r="B107" s="401" t="s">
        <v>779</v>
      </c>
      <c r="C107" s="401" t="s">
        <v>211</v>
      </c>
      <c r="D107" s="401" t="s">
        <v>780</v>
      </c>
      <c r="E107" s="401" t="s">
        <v>398</v>
      </c>
      <c r="F107" s="401" t="s">
        <v>356</v>
      </c>
      <c r="G107" s="400">
        <v>20500013</v>
      </c>
      <c r="H107" s="400">
        <v>20500013</v>
      </c>
      <c r="I107" s="401" t="s">
        <v>390</v>
      </c>
      <c r="J107" s="403">
        <v>41512</v>
      </c>
      <c r="K107" s="401" t="s">
        <v>374</v>
      </c>
      <c r="L107" s="401" t="s">
        <v>781</v>
      </c>
      <c r="M107" s="401" t="s">
        <v>375</v>
      </c>
      <c r="N107" s="401" t="s">
        <v>375</v>
      </c>
      <c r="O107" s="401" t="s">
        <v>401</v>
      </c>
      <c r="P107" s="380"/>
      <c r="Q107" s="380"/>
      <c r="R107" s="400">
        <v>0</v>
      </c>
      <c r="S107" s="400">
        <v>0</v>
      </c>
      <c r="T107" s="401" t="s">
        <v>3129</v>
      </c>
      <c r="U107" s="401" t="s">
        <v>211</v>
      </c>
      <c r="V107" s="404">
        <v>4</v>
      </c>
      <c r="W107" s="404">
        <v>6</v>
      </c>
      <c r="X107" s="404">
        <v>10</v>
      </c>
      <c r="Y107" s="404">
        <v>0</v>
      </c>
      <c r="Z107" s="404">
        <v>0</v>
      </c>
      <c r="AA107" s="404">
        <v>0</v>
      </c>
      <c r="AB107" s="404">
        <v>4</v>
      </c>
      <c r="AC107" s="404">
        <v>6</v>
      </c>
      <c r="AD107" s="404">
        <v>10</v>
      </c>
      <c r="AE107" s="404">
        <v>0</v>
      </c>
      <c r="AF107" s="404">
        <v>0</v>
      </c>
      <c r="AG107" s="404">
        <v>0</v>
      </c>
      <c r="AH107" s="404">
        <v>4</v>
      </c>
      <c r="AI107" s="404">
        <v>6</v>
      </c>
      <c r="AJ107" s="404">
        <v>10</v>
      </c>
      <c r="AK107" s="404">
        <v>0</v>
      </c>
      <c r="AL107" s="404">
        <v>0</v>
      </c>
      <c r="AM107" s="404">
        <v>0</v>
      </c>
      <c r="AN107" s="404">
        <v>112</v>
      </c>
      <c r="AO107" s="404">
        <v>118</v>
      </c>
      <c r="AP107" s="404">
        <v>230</v>
      </c>
      <c r="AQ107" s="404">
        <v>112</v>
      </c>
      <c r="AR107" s="404">
        <v>118</v>
      </c>
      <c r="AS107" s="404">
        <v>230</v>
      </c>
      <c r="AT107" s="404">
        <v>7</v>
      </c>
      <c r="AU107" s="404">
        <v>9</v>
      </c>
      <c r="AV107" s="404">
        <v>16</v>
      </c>
      <c r="AW107" s="404">
        <v>1</v>
      </c>
      <c r="AX107" s="404">
        <v>3</v>
      </c>
      <c r="AY107" s="404">
        <v>4</v>
      </c>
      <c r="AZ107" s="404">
        <v>3</v>
      </c>
      <c r="BA107" s="404">
        <v>1</v>
      </c>
      <c r="BB107" s="404">
        <v>4</v>
      </c>
      <c r="BC107" s="401" t="s">
        <v>3</v>
      </c>
      <c r="BD107" s="401" t="s">
        <v>1</v>
      </c>
      <c r="BE107" s="404">
        <v>1</v>
      </c>
      <c r="BF107" s="400" t="b">
        <v>1</v>
      </c>
      <c r="BG107" s="404">
        <v>2</v>
      </c>
      <c r="BH107" s="400" t="b">
        <v>1</v>
      </c>
      <c r="BI107" s="400" t="b">
        <v>1</v>
      </c>
      <c r="BJ107" s="401" t="s">
        <v>5</v>
      </c>
      <c r="BK107" s="404">
        <v>300</v>
      </c>
      <c r="BL107" s="400" t="b">
        <v>1</v>
      </c>
      <c r="BM107" s="404">
        <v>1</v>
      </c>
      <c r="BN107" s="400" t="b">
        <v>0</v>
      </c>
      <c r="BP107" s="400" t="b">
        <v>1</v>
      </c>
      <c r="BQ107" s="400" t="b">
        <v>1</v>
      </c>
      <c r="BR107" s="400" t="b">
        <v>1</v>
      </c>
      <c r="BS107" s="400" t="b">
        <v>1</v>
      </c>
      <c r="BT107" s="400" t="b">
        <v>1</v>
      </c>
      <c r="BU107" s="404">
        <v>1</v>
      </c>
      <c r="BV107" s="401" t="s">
        <v>211</v>
      </c>
      <c r="BW107" s="404">
        <v>1</v>
      </c>
      <c r="BX107" s="401" t="s">
        <v>211</v>
      </c>
      <c r="BY107" s="401" t="s">
        <v>211</v>
      </c>
    </row>
    <row r="108" spans="1:77" ht="29" x14ac:dyDescent="0.35">
      <c r="A108" s="400">
        <v>404</v>
      </c>
      <c r="B108" s="401" t="s">
        <v>782</v>
      </c>
      <c r="C108" s="401" t="s">
        <v>783</v>
      </c>
      <c r="D108" s="401" t="s">
        <v>211</v>
      </c>
      <c r="E108" s="401" t="s">
        <v>782</v>
      </c>
      <c r="F108" s="401" t="s">
        <v>356</v>
      </c>
      <c r="G108" s="400">
        <v>20500032</v>
      </c>
      <c r="H108" s="400">
        <v>20500032</v>
      </c>
      <c r="I108" s="401" t="s">
        <v>390</v>
      </c>
      <c r="J108" s="403">
        <v>41807</v>
      </c>
      <c r="K108" s="401" t="s">
        <v>358</v>
      </c>
      <c r="L108" s="401" t="s">
        <v>782</v>
      </c>
      <c r="M108" s="401" t="s">
        <v>359</v>
      </c>
      <c r="N108" s="401" t="s">
        <v>359</v>
      </c>
      <c r="O108" s="401" t="s">
        <v>211</v>
      </c>
      <c r="P108" s="380"/>
      <c r="Q108" s="380"/>
      <c r="R108" s="400">
        <v>0</v>
      </c>
      <c r="S108" s="400">
        <v>0</v>
      </c>
      <c r="T108" s="401" t="s">
        <v>3129</v>
      </c>
      <c r="U108" s="401" t="s">
        <v>211</v>
      </c>
      <c r="V108" s="404">
        <v>0</v>
      </c>
      <c r="W108" s="404">
        <v>10</v>
      </c>
      <c r="X108" s="404">
        <v>10</v>
      </c>
      <c r="Y108" s="404">
        <v>0</v>
      </c>
      <c r="Z108" s="404">
        <v>0</v>
      </c>
      <c r="AA108" s="404">
        <v>0</v>
      </c>
      <c r="AB108" s="404">
        <v>0</v>
      </c>
      <c r="AC108" s="404">
        <v>10</v>
      </c>
      <c r="AD108" s="404">
        <v>10</v>
      </c>
      <c r="AE108" s="404">
        <v>0</v>
      </c>
      <c r="AF108" s="404">
        <v>0</v>
      </c>
      <c r="AG108" s="404">
        <v>0</v>
      </c>
      <c r="AH108" s="404">
        <v>4</v>
      </c>
      <c r="AI108" s="404">
        <v>6</v>
      </c>
      <c r="AJ108" s="404">
        <v>10</v>
      </c>
      <c r="AK108" s="404">
        <v>0</v>
      </c>
      <c r="AL108" s="404">
        <v>0</v>
      </c>
      <c r="AM108" s="404">
        <v>0</v>
      </c>
      <c r="AN108" s="404">
        <v>36</v>
      </c>
      <c r="AO108" s="404">
        <v>48</v>
      </c>
      <c r="AP108" s="404">
        <v>84</v>
      </c>
      <c r="AQ108" s="404">
        <v>0</v>
      </c>
      <c r="AR108" s="404">
        <v>0</v>
      </c>
      <c r="AS108" s="404">
        <v>0</v>
      </c>
      <c r="AT108" s="404">
        <v>2</v>
      </c>
      <c r="AU108" s="404">
        <v>9</v>
      </c>
      <c r="AV108" s="404">
        <v>11</v>
      </c>
      <c r="AW108" s="404">
        <v>0</v>
      </c>
      <c r="AX108" s="404">
        <v>0</v>
      </c>
      <c r="AY108" s="404">
        <v>0</v>
      </c>
      <c r="AZ108" s="404">
        <v>0</v>
      </c>
      <c r="BA108" s="404">
        <v>0</v>
      </c>
      <c r="BB108" s="404">
        <v>0</v>
      </c>
      <c r="BC108" s="401" t="s">
        <v>3</v>
      </c>
      <c r="BD108" s="401" t="s">
        <v>1</v>
      </c>
      <c r="BE108" s="404">
        <v>1</v>
      </c>
      <c r="BF108" s="400" t="b">
        <v>1</v>
      </c>
      <c r="BG108" s="404">
        <v>1</v>
      </c>
      <c r="BH108" s="400" t="b">
        <v>0</v>
      </c>
      <c r="BI108" s="400" t="b">
        <v>1</v>
      </c>
      <c r="BJ108" s="401" t="s">
        <v>5</v>
      </c>
      <c r="BK108" s="404">
        <v>50</v>
      </c>
      <c r="BL108" s="400" t="b">
        <v>0</v>
      </c>
      <c r="BN108" s="400" t="b">
        <v>0</v>
      </c>
      <c r="BP108" s="400" t="b">
        <v>1</v>
      </c>
      <c r="BQ108" s="400" t="b">
        <v>1</v>
      </c>
      <c r="BR108" s="400" t="b">
        <v>1</v>
      </c>
      <c r="BS108" s="400" t="b">
        <v>0</v>
      </c>
      <c r="BT108" s="400" t="b">
        <v>1</v>
      </c>
      <c r="BV108" s="401" t="s">
        <v>211</v>
      </c>
      <c r="BX108" s="401" t="s">
        <v>211</v>
      </c>
      <c r="BY108" s="401" t="s">
        <v>211</v>
      </c>
    </row>
    <row r="109" spans="1:77" ht="29" x14ac:dyDescent="0.35">
      <c r="A109" s="400">
        <v>333</v>
      </c>
      <c r="B109" s="401" t="s">
        <v>784</v>
      </c>
      <c r="C109" s="401" t="s">
        <v>211</v>
      </c>
      <c r="D109" s="401" t="s">
        <v>785</v>
      </c>
      <c r="E109" s="401" t="s">
        <v>786</v>
      </c>
      <c r="F109" s="401" t="s">
        <v>356</v>
      </c>
      <c r="G109" s="400">
        <v>20499961</v>
      </c>
      <c r="H109" s="400">
        <v>20499961</v>
      </c>
      <c r="I109" s="401" t="s">
        <v>515</v>
      </c>
      <c r="J109" s="403">
        <v>41548</v>
      </c>
      <c r="K109" s="401" t="s">
        <v>516</v>
      </c>
      <c r="L109" s="401" t="s">
        <v>784</v>
      </c>
      <c r="M109" s="401" t="s">
        <v>402</v>
      </c>
      <c r="N109" s="401" t="s">
        <v>402</v>
      </c>
      <c r="O109" s="401" t="s">
        <v>536</v>
      </c>
      <c r="P109" s="380"/>
      <c r="Q109" s="380"/>
      <c r="R109" s="400">
        <v>0</v>
      </c>
      <c r="S109" s="400">
        <v>0</v>
      </c>
      <c r="T109" s="401" t="s">
        <v>3129</v>
      </c>
      <c r="U109" s="401" t="s">
        <v>787</v>
      </c>
      <c r="V109" s="404">
        <v>5</v>
      </c>
      <c r="W109" s="404">
        <v>0</v>
      </c>
      <c r="X109" s="404">
        <v>5</v>
      </c>
      <c r="Y109" s="404">
        <v>0</v>
      </c>
      <c r="Z109" s="404">
        <v>0</v>
      </c>
      <c r="AA109" s="404">
        <v>0</v>
      </c>
      <c r="AB109" s="404">
        <v>0</v>
      </c>
      <c r="AC109" s="404">
        <v>5</v>
      </c>
      <c r="AD109" s="404">
        <v>5</v>
      </c>
      <c r="AE109" s="404">
        <v>0</v>
      </c>
      <c r="AF109" s="404">
        <v>0</v>
      </c>
      <c r="AG109" s="404">
        <v>0</v>
      </c>
      <c r="AH109" s="404">
        <v>0</v>
      </c>
      <c r="AI109" s="404">
        <v>0</v>
      </c>
      <c r="AJ109" s="404">
        <v>0</v>
      </c>
      <c r="AK109" s="404">
        <v>0</v>
      </c>
      <c r="AL109" s="404">
        <v>0</v>
      </c>
      <c r="AM109" s="404">
        <v>0</v>
      </c>
      <c r="AN109" s="404">
        <v>25</v>
      </c>
      <c r="AO109" s="404">
        <v>20</v>
      </c>
      <c r="AP109" s="404">
        <v>45</v>
      </c>
      <c r="AQ109" s="404">
        <v>20</v>
      </c>
      <c r="AR109" s="404">
        <v>20</v>
      </c>
      <c r="AS109" s="404">
        <v>40</v>
      </c>
      <c r="AT109" s="404">
        <v>1</v>
      </c>
      <c r="AU109" s="404">
        <v>2</v>
      </c>
      <c r="AV109" s="404">
        <v>3</v>
      </c>
      <c r="AW109" s="404">
        <v>2</v>
      </c>
      <c r="AX109" s="404">
        <v>3</v>
      </c>
      <c r="AY109" s="404">
        <v>5</v>
      </c>
      <c r="AZ109" s="404">
        <v>0</v>
      </c>
      <c r="BA109" s="404">
        <v>0</v>
      </c>
      <c r="BB109" s="404">
        <v>0</v>
      </c>
      <c r="BC109" s="401" t="s">
        <v>0</v>
      </c>
      <c r="BD109" s="401" t="s">
        <v>7</v>
      </c>
      <c r="BE109" s="404">
        <v>1</v>
      </c>
      <c r="BF109" s="400" t="b">
        <v>1</v>
      </c>
      <c r="BG109" s="404">
        <v>1</v>
      </c>
      <c r="BH109" s="400" t="b">
        <v>1</v>
      </c>
      <c r="BI109" s="400" t="b">
        <v>1</v>
      </c>
      <c r="BJ109" s="401" t="s">
        <v>9</v>
      </c>
      <c r="BK109" s="404">
        <v>50</v>
      </c>
      <c r="BL109" s="400" t="b">
        <v>1</v>
      </c>
      <c r="BM109" s="404">
        <v>1</v>
      </c>
      <c r="BN109" s="400" t="b">
        <v>1</v>
      </c>
      <c r="BO109" s="404">
        <v>3</v>
      </c>
      <c r="BP109" s="400" t="b">
        <v>1</v>
      </c>
      <c r="BQ109" s="400" t="b">
        <v>1</v>
      </c>
      <c r="BR109" s="400" t="b">
        <v>1</v>
      </c>
      <c r="BS109" s="400" t="b">
        <v>0</v>
      </c>
      <c r="BT109" s="400" t="b">
        <v>1</v>
      </c>
      <c r="BU109" s="404">
        <v>0.1</v>
      </c>
      <c r="BV109" s="401" t="s">
        <v>211</v>
      </c>
      <c r="BW109" s="404">
        <v>2.5</v>
      </c>
      <c r="BX109" s="401" t="s">
        <v>211</v>
      </c>
      <c r="BY109" s="401" t="s">
        <v>211</v>
      </c>
    </row>
    <row r="110" spans="1:77" x14ac:dyDescent="0.35">
      <c r="A110" s="400">
        <v>1872</v>
      </c>
      <c r="B110" s="401" t="s">
        <v>788</v>
      </c>
      <c r="C110" s="401" t="s">
        <v>789</v>
      </c>
      <c r="D110" s="401" t="s">
        <v>211</v>
      </c>
      <c r="E110" s="401" t="s">
        <v>743</v>
      </c>
      <c r="F110" s="401" t="s">
        <v>356</v>
      </c>
      <c r="G110" s="400">
        <v>20407029</v>
      </c>
      <c r="H110" s="400">
        <v>20407029</v>
      </c>
      <c r="I110" s="401" t="s">
        <v>790</v>
      </c>
      <c r="J110" s="402">
        <v>41312</v>
      </c>
      <c r="K110" s="401" t="s">
        <v>454</v>
      </c>
      <c r="L110" s="401" t="s">
        <v>743</v>
      </c>
      <c r="M110" s="401" t="s">
        <v>461</v>
      </c>
      <c r="N110" s="401" t="s">
        <v>461</v>
      </c>
      <c r="O110" s="401" t="s">
        <v>461</v>
      </c>
      <c r="P110" s="400">
        <v>-13.571845</v>
      </c>
      <c r="Q110" s="400">
        <v>33.766823000000002</v>
      </c>
      <c r="R110" s="400">
        <v>582963</v>
      </c>
      <c r="S110" s="400">
        <v>8499494</v>
      </c>
      <c r="T110" s="401" t="s">
        <v>3129</v>
      </c>
      <c r="U110" s="401" t="s">
        <v>791</v>
      </c>
      <c r="V110" s="400">
        <v>4</v>
      </c>
      <c r="W110" s="400">
        <v>6</v>
      </c>
      <c r="X110" s="400">
        <v>10</v>
      </c>
      <c r="Y110" s="400">
        <v>0</v>
      </c>
      <c r="Z110" s="400">
        <v>0</v>
      </c>
      <c r="AA110" s="400">
        <v>0</v>
      </c>
      <c r="AB110" s="400">
        <v>4</v>
      </c>
      <c r="AC110" s="400">
        <v>6</v>
      </c>
      <c r="AD110" s="400">
        <v>10</v>
      </c>
      <c r="AE110" s="400">
        <v>0</v>
      </c>
      <c r="AF110" s="400">
        <v>0</v>
      </c>
      <c r="AG110" s="400">
        <v>0</v>
      </c>
      <c r="AH110" s="400">
        <v>6</v>
      </c>
      <c r="AI110" s="400">
        <v>4</v>
      </c>
      <c r="AJ110" s="400">
        <v>10</v>
      </c>
      <c r="AK110" s="400">
        <v>0</v>
      </c>
      <c r="AL110" s="400">
        <v>0</v>
      </c>
      <c r="AM110" s="400">
        <v>0</v>
      </c>
      <c r="AN110" s="400">
        <v>90</v>
      </c>
      <c r="AO110" s="400">
        <v>110</v>
      </c>
      <c r="AP110" s="400">
        <v>200</v>
      </c>
      <c r="AQ110" s="400">
        <v>0</v>
      </c>
      <c r="AR110" s="400">
        <v>0</v>
      </c>
      <c r="AS110" s="400">
        <v>0</v>
      </c>
      <c r="AT110" s="400">
        <v>15</v>
      </c>
      <c r="AU110" s="400">
        <v>35</v>
      </c>
      <c r="AV110" s="400">
        <v>50</v>
      </c>
      <c r="AW110" s="400">
        <v>4</v>
      </c>
      <c r="AX110" s="400">
        <v>6</v>
      </c>
      <c r="AY110" s="400">
        <v>10</v>
      </c>
      <c r="AZ110" s="400">
        <v>1</v>
      </c>
      <c r="BA110" s="400">
        <v>1</v>
      </c>
      <c r="BB110" s="400">
        <v>2</v>
      </c>
      <c r="BC110" s="401" t="s">
        <v>0</v>
      </c>
      <c r="BD110" s="401" t="s">
        <v>212</v>
      </c>
      <c r="BE110" s="400">
        <v>1</v>
      </c>
      <c r="BF110" s="400" t="b">
        <v>0</v>
      </c>
      <c r="BG110">
        <v>0</v>
      </c>
      <c r="BH110" s="400" t="b">
        <v>0</v>
      </c>
      <c r="BI110" s="400" t="b">
        <v>1</v>
      </c>
      <c r="BJ110" s="401" t="s">
        <v>2</v>
      </c>
      <c r="BK110" s="404">
        <v>15</v>
      </c>
      <c r="BL110" s="400" t="b">
        <v>0</v>
      </c>
      <c r="BN110" s="400" t="b">
        <v>0</v>
      </c>
      <c r="BP110" s="400" t="b">
        <v>1</v>
      </c>
      <c r="BQ110" s="400" t="b">
        <v>1</v>
      </c>
      <c r="BR110" s="400" t="b">
        <v>1</v>
      </c>
      <c r="BS110" s="400" t="b">
        <v>0</v>
      </c>
      <c r="BT110" s="400" t="b">
        <v>1</v>
      </c>
      <c r="BU110" s="400">
        <v>0.5</v>
      </c>
      <c r="BV110" s="401" t="s">
        <v>211</v>
      </c>
      <c r="BW110" s="404">
        <v>4</v>
      </c>
      <c r="BX110" s="401" t="s">
        <v>211</v>
      </c>
      <c r="BY110" s="401" t="s">
        <v>211</v>
      </c>
    </row>
    <row r="111" spans="1:77" ht="29" x14ac:dyDescent="0.35">
      <c r="A111" s="400">
        <v>1812</v>
      </c>
      <c r="B111" s="401" t="s">
        <v>792</v>
      </c>
      <c r="C111" s="401" t="s">
        <v>793</v>
      </c>
      <c r="D111" s="401" t="s">
        <v>211</v>
      </c>
      <c r="E111" s="401" t="s">
        <v>794</v>
      </c>
      <c r="F111" s="401" t="s">
        <v>356</v>
      </c>
      <c r="G111" s="400">
        <v>20406016</v>
      </c>
      <c r="H111" s="400">
        <v>20406016</v>
      </c>
      <c r="I111" s="401" t="s">
        <v>357</v>
      </c>
      <c r="J111" s="403">
        <v>41807</v>
      </c>
      <c r="K111" s="401" t="s">
        <v>527</v>
      </c>
      <c r="L111" s="401" t="s">
        <v>794</v>
      </c>
      <c r="M111" s="401" t="s">
        <v>529</v>
      </c>
      <c r="N111" s="401" t="s">
        <v>529</v>
      </c>
      <c r="O111" s="401" t="s">
        <v>211</v>
      </c>
      <c r="P111" s="400">
        <v>-13.607122</v>
      </c>
      <c r="Q111" s="400">
        <v>33.868102999999998</v>
      </c>
      <c r="R111" s="400">
        <v>593907</v>
      </c>
      <c r="S111" s="400">
        <v>8495556</v>
      </c>
      <c r="T111" s="401" t="s">
        <v>211</v>
      </c>
      <c r="U111" s="401" t="s">
        <v>211</v>
      </c>
      <c r="V111" s="404">
        <v>5</v>
      </c>
      <c r="W111" s="404">
        <v>2</v>
      </c>
      <c r="X111" s="404">
        <v>7</v>
      </c>
      <c r="Y111" s="404">
        <v>2</v>
      </c>
      <c r="Z111" s="404">
        <v>0</v>
      </c>
      <c r="AA111" s="404">
        <v>2</v>
      </c>
      <c r="AB111" s="404">
        <v>3</v>
      </c>
      <c r="AC111" s="404">
        <v>2</v>
      </c>
      <c r="AD111" s="404">
        <v>5</v>
      </c>
      <c r="AE111" s="404">
        <v>0</v>
      </c>
      <c r="AF111" s="404">
        <v>0</v>
      </c>
      <c r="AG111" s="404">
        <v>0</v>
      </c>
      <c r="AH111" s="404">
        <v>5</v>
      </c>
      <c r="AI111" s="404">
        <v>6</v>
      </c>
      <c r="AJ111" s="404">
        <v>11</v>
      </c>
      <c r="AK111" s="404">
        <v>0</v>
      </c>
      <c r="AL111" s="404">
        <v>0</v>
      </c>
      <c r="AM111" s="404">
        <v>0</v>
      </c>
      <c r="AN111" s="404">
        <v>53</v>
      </c>
      <c r="AO111" s="404">
        <v>58</v>
      </c>
      <c r="AP111" s="404">
        <v>111</v>
      </c>
      <c r="AQ111" s="404">
        <v>0</v>
      </c>
      <c r="AR111" s="404">
        <v>0</v>
      </c>
      <c r="AS111" s="404">
        <v>0</v>
      </c>
      <c r="AT111" s="404">
        <v>5</v>
      </c>
      <c r="AU111" s="404">
        <v>3</v>
      </c>
      <c r="AV111" s="404">
        <v>8</v>
      </c>
      <c r="AW111" s="404">
        <v>4</v>
      </c>
      <c r="AX111" s="404">
        <v>3</v>
      </c>
      <c r="AY111" s="404">
        <v>7</v>
      </c>
      <c r="AZ111" s="404">
        <v>2</v>
      </c>
      <c r="BA111" s="404">
        <v>0</v>
      </c>
      <c r="BB111" s="404">
        <v>2</v>
      </c>
      <c r="BC111" s="401" t="s">
        <v>3</v>
      </c>
      <c r="BD111" s="401" t="s">
        <v>1</v>
      </c>
      <c r="BE111" s="404">
        <v>1</v>
      </c>
      <c r="BF111" s="400" t="b">
        <v>1</v>
      </c>
      <c r="BG111" s="404">
        <v>3</v>
      </c>
      <c r="BH111" s="400" t="b">
        <v>0</v>
      </c>
      <c r="BI111" s="400" t="b">
        <v>1</v>
      </c>
      <c r="BJ111" s="401" t="s">
        <v>2</v>
      </c>
      <c r="BL111" s="400" t="b">
        <v>1</v>
      </c>
      <c r="BN111" s="400" t="b">
        <v>0</v>
      </c>
      <c r="BP111" s="400" t="b">
        <v>1</v>
      </c>
      <c r="BQ111" s="400" t="b">
        <v>0</v>
      </c>
      <c r="BR111" s="400" t="b">
        <v>1</v>
      </c>
      <c r="BS111" s="400" t="b">
        <v>0</v>
      </c>
      <c r="BT111" s="400" t="b">
        <v>1</v>
      </c>
      <c r="BV111" s="401" t="s">
        <v>211</v>
      </c>
      <c r="BX111" s="401" t="s">
        <v>211</v>
      </c>
      <c r="BY111" s="401" t="s">
        <v>211</v>
      </c>
    </row>
    <row r="112" spans="1:77" ht="29" x14ac:dyDescent="0.35">
      <c r="A112" s="400">
        <v>312</v>
      </c>
      <c r="B112" s="401" t="s">
        <v>795</v>
      </c>
      <c r="C112" s="401" t="s">
        <v>796</v>
      </c>
      <c r="D112" s="401" t="s">
        <v>211</v>
      </c>
      <c r="E112" s="401" t="s">
        <v>797</v>
      </c>
      <c r="F112" s="401" t="s">
        <v>356</v>
      </c>
      <c r="G112" s="400">
        <v>20499940</v>
      </c>
      <c r="H112" s="400">
        <v>20499940</v>
      </c>
      <c r="I112" s="401" t="s">
        <v>357</v>
      </c>
      <c r="J112" s="402">
        <v>41801</v>
      </c>
      <c r="K112" s="401" t="s">
        <v>358</v>
      </c>
      <c r="L112" s="401" t="s">
        <v>797</v>
      </c>
      <c r="M112" s="401" t="s">
        <v>359</v>
      </c>
      <c r="N112" s="401" t="s">
        <v>359</v>
      </c>
      <c r="O112" s="401" t="s">
        <v>376</v>
      </c>
      <c r="R112" s="400">
        <v>0</v>
      </c>
      <c r="S112" s="400">
        <v>0</v>
      </c>
      <c r="T112" s="401" t="s">
        <v>3129</v>
      </c>
      <c r="U112" s="401" t="s">
        <v>211</v>
      </c>
      <c r="V112" s="400">
        <v>2</v>
      </c>
      <c r="W112" s="400">
        <v>8</v>
      </c>
      <c r="X112" s="400">
        <v>10</v>
      </c>
      <c r="Y112" s="400">
        <v>0</v>
      </c>
      <c r="Z112" s="400">
        <v>0</v>
      </c>
      <c r="AA112" s="400">
        <v>0</v>
      </c>
      <c r="AB112" s="400">
        <v>2</v>
      </c>
      <c r="AC112" s="400">
        <v>8</v>
      </c>
      <c r="AD112" s="400">
        <v>10</v>
      </c>
      <c r="AE112" s="400">
        <v>0</v>
      </c>
      <c r="AF112" s="400">
        <v>0</v>
      </c>
      <c r="AG112" s="400">
        <v>0</v>
      </c>
      <c r="AH112" s="400">
        <v>0</v>
      </c>
      <c r="AI112" s="400">
        <v>0</v>
      </c>
      <c r="AJ112" s="400">
        <v>0</v>
      </c>
      <c r="AK112" s="400">
        <v>0</v>
      </c>
      <c r="AL112" s="400">
        <v>0</v>
      </c>
      <c r="AM112" s="400">
        <v>0</v>
      </c>
      <c r="AN112" s="400">
        <v>50</v>
      </c>
      <c r="AO112" s="400">
        <v>60</v>
      </c>
      <c r="AP112" s="400">
        <v>110</v>
      </c>
      <c r="AQ112" s="400">
        <v>0</v>
      </c>
      <c r="AR112" s="400">
        <v>0</v>
      </c>
      <c r="AS112" s="400">
        <v>0</v>
      </c>
      <c r="AT112" s="400">
        <v>12</v>
      </c>
      <c r="AU112" s="400">
        <v>8</v>
      </c>
      <c r="AV112" s="400">
        <v>20</v>
      </c>
      <c r="AW112" s="400">
        <v>5</v>
      </c>
      <c r="AX112" s="400">
        <v>10</v>
      </c>
      <c r="AY112" s="400">
        <v>15</v>
      </c>
      <c r="AZ112" s="400">
        <v>0</v>
      </c>
      <c r="BA112" s="400">
        <v>0</v>
      </c>
      <c r="BB112" s="400">
        <v>0</v>
      </c>
      <c r="BC112" s="401" t="s">
        <v>3</v>
      </c>
      <c r="BD112" s="401" t="s">
        <v>1</v>
      </c>
      <c r="BE112" s="400">
        <v>1</v>
      </c>
      <c r="BF112" s="400" t="b">
        <v>1</v>
      </c>
      <c r="BG112" s="404">
        <v>1</v>
      </c>
      <c r="BH112" s="400" t="b">
        <v>1</v>
      </c>
      <c r="BI112" s="400" t="b">
        <v>1</v>
      </c>
      <c r="BJ112" s="401" t="s">
        <v>2</v>
      </c>
      <c r="BK112" s="400">
        <v>200</v>
      </c>
      <c r="BL112" s="400" t="b">
        <v>1</v>
      </c>
      <c r="BM112" s="404">
        <v>1</v>
      </c>
      <c r="BN112" s="400" t="b">
        <v>0</v>
      </c>
      <c r="BP112" s="400" t="b">
        <v>1</v>
      </c>
      <c r="BQ112" s="400" t="b">
        <v>1</v>
      </c>
      <c r="BR112" s="400" t="b">
        <v>1</v>
      </c>
      <c r="BS112" s="400" t="b">
        <v>1</v>
      </c>
      <c r="BT112" s="400" t="b">
        <v>1</v>
      </c>
      <c r="BU112" s="400">
        <v>2</v>
      </c>
      <c r="BV112" s="401" t="s">
        <v>211</v>
      </c>
      <c r="BW112" s="400">
        <v>5</v>
      </c>
      <c r="BX112" s="401" t="s">
        <v>211</v>
      </c>
      <c r="BY112" s="401" t="s">
        <v>211</v>
      </c>
    </row>
    <row r="113" spans="1:77" ht="29" x14ac:dyDescent="0.35">
      <c r="A113" s="400">
        <v>369</v>
      </c>
      <c r="B113" s="401" t="s">
        <v>798</v>
      </c>
      <c r="C113" s="401" t="s">
        <v>799</v>
      </c>
      <c r="D113" s="401" t="s">
        <v>211</v>
      </c>
      <c r="E113" s="401" t="s">
        <v>800</v>
      </c>
      <c r="F113" s="401" t="s">
        <v>356</v>
      </c>
      <c r="G113" s="400">
        <v>20499997</v>
      </c>
      <c r="H113" s="400">
        <v>20499997</v>
      </c>
      <c r="I113" s="401" t="s">
        <v>390</v>
      </c>
      <c r="J113" s="402">
        <v>41357</v>
      </c>
      <c r="K113" s="401" t="s">
        <v>374</v>
      </c>
      <c r="L113" s="401" t="s">
        <v>800</v>
      </c>
      <c r="M113" s="401" t="s">
        <v>375</v>
      </c>
      <c r="N113" s="401" t="s">
        <v>375</v>
      </c>
      <c r="O113" s="401" t="s">
        <v>801</v>
      </c>
      <c r="R113" s="400">
        <v>0</v>
      </c>
      <c r="S113" s="400">
        <v>0</v>
      </c>
      <c r="T113" s="401" t="s">
        <v>445</v>
      </c>
      <c r="U113" s="401" t="s">
        <v>211</v>
      </c>
      <c r="V113" s="400">
        <v>4</v>
      </c>
      <c r="W113" s="400">
        <v>6</v>
      </c>
      <c r="X113" s="400">
        <v>10</v>
      </c>
      <c r="Y113" s="400">
        <v>0</v>
      </c>
      <c r="Z113" s="400">
        <v>0</v>
      </c>
      <c r="AA113" s="400">
        <v>0</v>
      </c>
      <c r="AB113" s="400">
        <v>4</v>
      </c>
      <c r="AC113" s="400">
        <v>6</v>
      </c>
      <c r="AD113" s="400">
        <v>10</v>
      </c>
      <c r="AE113" s="400">
        <v>0</v>
      </c>
      <c r="AF113" s="400">
        <v>0</v>
      </c>
      <c r="AG113" s="400">
        <v>0</v>
      </c>
      <c r="AH113" s="400">
        <v>4</v>
      </c>
      <c r="AI113" s="400">
        <v>6</v>
      </c>
      <c r="AJ113" s="400">
        <v>10</v>
      </c>
      <c r="AK113" s="400">
        <v>0</v>
      </c>
      <c r="AL113" s="400">
        <v>0</v>
      </c>
      <c r="AM113" s="400">
        <v>0</v>
      </c>
      <c r="AN113" s="400">
        <v>63</v>
      </c>
      <c r="AO113" s="400">
        <v>47</v>
      </c>
      <c r="AP113" s="400">
        <v>110</v>
      </c>
      <c r="AQ113" s="400">
        <v>45</v>
      </c>
      <c r="AR113" s="400">
        <v>40</v>
      </c>
      <c r="AS113" s="400">
        <v>85</v>
      </c>
      <c r="AT113" s="400">
        <v>18</v>
      </c>
      <c r="AU113" s="400">
        <v>14</v>
      </c>
      <c r="AV113" s="400">
        <v>32</v>
      </c>
      <c r="AW113" s="400">
        <v>14</v>
      </c>
      <c r="AX113" s="400">
        <v>15</v>
      </c>
      <c r="AY113" s="400">
        <v>29</v>
      </c>
      <c r="AZ113" s="400">
        <v>18</v>
      </c>
      <c r="BA113" s="400">
        <v>8</v>
      </c>
      <c r="BB113" s="400">
        <v>26</v>
      </c>
      <c r="BC113" s="401" t="s">
        <v>0</v>
      </c>
      <c r="BD113" s="401" t="s">
        <v>7</v>
      </c>
      <c r="BE113" s="400">
        <v>1</v>
      </c>
      <c r="BF113" s="400" t="b">
        <v>1</v>
      </c>
      <c r="BG113" s="404">
        <v>2</v>
      </c>
      <c r="BH113" s="400" t="b">
        <v>0</v>
      </c>
      <c r="BI113" s="400" t="b">
        <v>1</v>
      </c>
      <c r="BJ113" s="401" t="s">
        <v>2</v>
      </c>
      <c r="BK113" s="400">
        <v>20</v>
      </c>
      <c r="BL113" s="400" t="b">
        <v>1</v>
      </c>
      <c r="BM113" s="404">
        <v>1</v>
      </c>
      <c r="BN113" s="400" t="b">
        <v>0</v>
      </c>
      <c r="BP113" s="400" t="b">
        <v>0</v>
      </c>
      <c r="BQ113" s="400" t="b">
        <v>0</v>
      </c>
      <c r="BR113" s="400" t="b">
        <v>1</v>
      </c>
      <c r="BS113" s="400" t="b">
        <v>0</v>
      </c>
      <c r="BT113" s="400" t="b">
        <v>1</v>
      </c>
      <c r="BU113" s="400">
        <v>2</v>
      </c>
      <c r="BV113" s="401" t="s">
        <v>211</v>
      </c>
      <c r="BW113" s="400">
        <v>5</v>
      </c>
      <c r="BX113" s="401" t="s">
        <v>211</v>
      </c>
      <c r="BY113" s="401" t="s">
        <v>211</v>
      </c>
    </row>
    <row r="114" spans="1:77" ht="29" x14ac:dyDescent="0.35">
      <c r="A114" s="400">
        <v>368</v>
      </c>
      <c r="B114" s="401" t="s">
        <v>802</v>
      </c>
      <c r="C114" s="401" t="s">
        <v>803</v>
      </c>
      <c r="D114" s="401" t="s">
        <v>211</v>
      </c>
      <c r="E114" s="401" t="s">
        <v>804</v>
      </c>
      <c r="F114" s="401" t="s">
        <v>356</v>
      </c>
      <c r="G114" s="400">
        <v>20499996</v>
      </c>
      <c r="H114" s="400">
        <v>20499996</v>
      </c>
      <c r="I114" s="401" t="s">
        <v>390</v>
      </c>
      <c r="J114" s="402">
        <v>41510</v>
      </c>
      <c r="K114" s="401" t="s">
        <v>374</v>
      </c>
      <c r="L114" s="401" t="s">
        <v>805</v>
      </c>
      <c r="M114" s="401" t="s">
        <v>375</v>
      </c>
      <c r="N114" s="401" t="s">
        <v>375</v>
      </c>
      <c r="O114" s="401" t="s">
        <v>211</v>
      </c>
      <c r="R114" s="400">
        <v>0</v>
      </c>
      <c r="S114" s="400">
        <v>0</v>
      </c>
      <c r="T114" s="401" t="s">
        <v>3129</v>
      </c>
      <c r="U114" s="401" t="s">
        <v>211</v>
      </c>
      <c r="V114" s="400">
        <v>5</v>
      </c>
      <c r="W114" s="400">
        <v>5</v>
      </c>
      <c r="X114" s="400">
        <v>10</v>
      </c>
      <c r="Y114" s="400">
        <v>0</v>
      </c>
      <c r="Z114" s="400">
        <v>0</v>
      </c>
      <c r="AA114" s="400">
        <v>0</v>
      </c>
      <c r="AB114" s="400">
        <v>5</v>
      </c>
      <c r="AC114" s="400">
        <v>5</v>
      </c>
      <c r="AD114" s="400">
        <v>10</v>
      </c>
      <c r="AE114" s="400">
        <v>0</v>
      </c>
      <c r="AF114" s="400">
        <v>0</v>
      </c>
      <c r="AG114" s="400">
        <v>0</v>
      </c>
      <c r="AH114" s="400">
        <v>5</v>
      </c>
      <c r="AI114" s="400">
        <v>5</v>
      </c>
      <c r="AJ114" s="400">
        <v>10</v>
      </c>
      <c r="AK114" s="400">
        <v>0</v>
      </c>
      <c r="AL114" s="400">
        <v>0</v>
      </c>
      <c r="AM114" s="400">
        <v>0</v>
      </c>
      <c r="AN114" s="400">
        <v>56</v>
      </c>
      <c r="AO114" s="400">
        <v>63</v>
      </c>
      <c r="AP114" s="400">
        <v>119</v>
      </c>
      <c r="AQ114" s="400">
        <v>50</v>
      </c>
      <c r="AR114" s="400">
        <v>61</v>
      </c>
      <c r="AS114" s="400">
        <v>111</v>
      </c>
      <c r="AT114" s="400">
        <v>3</v>
      </c>
      <c r="AU114" s="400">
        <v>4</v>
      </c>
      <c r="AV114" s="400">
        <v>7</v>
      </c>
      <c r="AW114" s="400">
        <v>0</v>
      </c>
      <c r="AX114" s="400">
        <v>13</v>
      </c>
      <c r="AY114" s="400">
        <v>13</v>
      </c>
      <c r="AZ114" s="400">
        <v>1</v>
      </c>
      <c r="BA114" s="400">
        <v>0</v>
      </c>
      <c r="BB114" s="400">
        <v>1</v>
      </c>
      <c r="BC114" s="401" t="s">
        <v>3</v>
      </c>
      <c r="BD114" s="401" t="s">
        <v>1</v>
      </c>
      <c r="BE114" s="400">
        <v>1</v>
      </c>
      <c r="BF114" s="400" t="b">
        <v>1</v>
      </c>
      <c r="BG114" s="400">
        <v>2</v>
      </c>
      <c r="BH114" s="400" t="b">
        <v>0</v>
      </c>
      <c r="BI114" s="400" t="b">
        <v>1</v>
      </c>
      <c r="BJ114" s="401" t="s">
        <v>2</v>
      </c>
      <c r="BK114" s="400">
        <v>12</v>
      </c>
      <c r="BL114" s="400" t="b">
        <v>1</v>
      </c>
      <c r="BM114" s="404">
        <v>2</v>
      </c>
      <c r="BN114" s="400" t="b">
        <v>0</v>
      </c>
      <c r="BP114" s="400" t="b">
        <v>1</v>
      </c>
      <c r="BQ114" s="400" t="b">
        <v>1</v>
      </c>
      <c r="BR114" s="400" t="b">
        <v>1</v>
      </c>
      <c r="BS114" s="400" t="b">
        <v>1</v>
      </c>
      <c r="BT114" s="400" t="b">
        <v>1</v>
      </c>
      <c r="BU114" s="400">
        <v>1.5</v>
      </c>
      <c r="BV114" s="401" t="s">
        <v>211</v>
      </c>
      <c r="BW114" s="400">
        <v>3</v>
      </c>
      <c r="BX114" s="401" t="s">
        <v>211</v>
      </c>
      <c r="BY114" s="401" t="s">
        <v>211</v>
      </c>
    </row>
    <row r="115" spans="1:77" ht="29" x14ac:dyDescent="0.35">
      <c r="A115" s="400">
        <v>1677</v>
      </c>
      <c r="B115" s="401" t="s">
        <v>806</v>
      </c>
      <c r="C115" s="401" t="s">
        <v>211</v>
      </c>
      <c r="D115" s="401" t="s">
        <v>807</v>
      </c>
      <c r="E115" s="401" t="s">
        <v>806</v>
      </c>
      <c r="F115" s="401" t="s">
        <v>356</v>
      </c>
      <c r="G115" s="400">
        <v>20401012</v>
      </c>
      <c r="H115" s="400">
        <v>20401012</v>
      </c>
      <c r="I115" s="401" t="s">
        <v>808</v>
      </c>
      <c r="J115" s="402">
        <v>41563</v>
      </c>
      <c r="K115" s="401" t="s">
        <v>211</v>
      </c>
      <c r="L115" s="401" t="s">
        <v>809</v>
      </c>
      <c r="M115" s="401" t="s">
        <v>386</v>
      </c>
      <c r="N115" s="401" t="s">
        <v>386</v>
      </c>
      <c r="O115" s="401" t="s">
        <v>461</v>
      </c>
      <c r="P115" s="404">
        <v>-13.501408</v>
      </c>
      <c r="Q115" s="404">
        <v>33.717939999999999</v>
      </c>
      <c r="R115" s="400">
        <v>577696</v>
      </c>
      <c r="S115" s="400">
        <v>8507300</v>
      </c>
      <c r="T115" s="401" t="s">
        <v>211</v>
      </c>
      <c r="U115" s="401"/>
      <c r="V115" s="400">
        <v>0</v>
      </c>
      <c r="W115" s="400">
        <v>10</v>
      </c>
      <c r="X115" s="400">
        <v>10</v>
      </c>
      <c r="Y115" s="400">
        <v>0</v>
      </c>
      <c r="Z115" s="400">
        <v>4</v>
      </c>
      <c r="AA115" s="400">
        <v>4</v>
      </c>
      <c r="AB115" s="400">
        <v>0</v>
      </c>
      <c r="AC115" s="400">
        <v>6</v>
      </c>
      <c r="AD115" s="400">
        <v>6</v>
      </c>
      <c r="AE115" s="400">
        <v>0</v>
      </c>
      <c r="AF115" s="400">
        <v>0</v>
      </c>
      <c r="AG115" s="400">
        <v>0</v>
      </c>
      <c r="AH115" s="400">
        <v>10</v>
      </c>
      <c r="AI115" s="400">
        <v>0</v>
      </c>
      <c r="AJ115" s="400">
        <v>10</v>
      </c>
      <c r="AK115" s="400">
        <v>0</v>
      </c>
      <c r="AL115" s="400">
        <v>0</v>
      </c>
      <c r="AM115" s="400">
        <v>0</v>
      </c>
      <c r="AN115" s="400">
        <v>80</v>
      </c>
      <c r="AO115" s="400">
        <v>84</v>
      </c>
      <c r="AP115" s="400">
        <v>164</v>
      </c>
      <c r="AQ115" s="400">
        <v>25</v>
      </c>
      <c r="AR115" s="400">
        <v>50</v>
      </c>
      <c r="AS115" s="400">
        <v>75</v>
      </c>
      <c r="AT115" s="400">
        <v>6</v>
      </c>
      <c r="AU115" s="400">
        <v>4</v>
      </c>
      <c r="AV115" s="400">
        <v>10</v>
      </c>
      <c r="AW115" s="400">
        <v>6</v>
      </c>
      <c r="AX115" s="400">
        <v>2</v>
      </c>
      <c r="AY115" s="400">
        <v>8</v>
      </c>
      <c r="AZ115" s="400">
        <v>1</v>
      </c>
      <c r="BA115" s="400">
        <v>4</v>
      </c>
      <c r="BB115" s="400">
        <v>5</v>
      </c>
      <c r="BC115" s="401" t="s">
        <v>8</v>
      </c>
      <c r="BD115" s="401"/>
      <c r="BE115" s="400"/>
      <c r="BF115" s="400" t="b">
        <v>1</v>
      </c>
      <c r="BG115" s="404">
        <v>1</v>
      </c>
      <c r="BH115" s="400" t="b">
        <v>1</v>
      </c>
      <c r="BI115" s="400" t="b">
        <v>1</v>
      </c>
      <c r="BJ115" s="401" t="s">
        <v>6</v>
      </c>
      <c r="BK115" s="400">
        <v>200</v>
      </c>
      <c r="BL115" s="400" t="b">
        <v>0</v>
      </c>
      <c r="BN115" s="400" t="b">
        <v>0</v>
      </c>
      <c r="BP115" s="400" t="b">
        <v>1</v>
      </c>
      <c r="BQ115" s="400" t="b">
        <v>0</v>
      </c>
      <c r="BR115" s="400" t="b">
        <v>0</v>
      </c>
      <c r="BS115" s="400" t="b">
        <v>0</v>
      </c>
      <c r="BT115" s="400" t="b">
        <v>0</v>
      </c>
      <c r="BU115" s="400">
        <v>3</v>
      </c>
      <c r="BV115" s="401" t="s">
        <v>211</v>
      </c>
      <c r="BW115" s="400">
        <v>7</v>
      </c>
      <c r="BX115" s="401" t="s">
        <v>211</v>
      </c>
      <c r="BY115" s="401" t="s">
        <v>211</v>
      </c>
    </row>
    <row r="116" spans="1:77" ht="29" x14ac:dyDescent="0.35">
      <c r="A116" s="400">
        <v>1700</v>
      </c>
      <c r="B116" s="401" t="s">
        <v>810</v>
      </c>
      <c r="C116" s="401" t="s">
        <v>211</v>
      </c>
      <c r="D116" s="401" t="s">
        <v>646</v>
      </c>
      <c r="E116" s="401" t="s">
        <v>647</v>
      </c>
      <c r="F116" s="401" t="s">
        <v>356</v>
      </c>
      <c r="G116" s="400">
        <v>20402004</v>
      </c>
      <c r="H116" s="400">
        <v>20402004</v>
      </c>
      <c r="I116" s="401" t="s">
        <v>515</v>
      </c>
      <c r="J116" s="402">
        <v>41548</v>
      </c>
      <c r="K116" s="401" t="s">
        <v>516</v>
      </c>
      <c r="L116" s="401" t="s">
        <v>810</v>
      </c>
      <c r="M116" s="401" t="s">
        <v>402</v>
      </c>
      <c r="N116" s="401" t="s">
        <v>402</v>
      </c>
      <c r="O116" s="401" t="s">
        <v>497</v>
      </c>
      <c r="P116" s="404">
        <v>-13.441022999999999</v>
      </c>
      <c r="Q116" s="404">
        <v>33.593288999999999</v>
      </c>
      <c r="R116" s="400">
        <v>564222</v>
      </c>
      <c r="S116" s="400">
        <v>8514015</v>
      </c>
      <c r="T116" s="401" t="s">
        <v>211</v>
      </c>
      <c r="U116" s="401" t="s">
        <v>645</v>
      </c>
      <c r="V116" s="400">
        <v>2</v>
      </c>
      <c r="W116" s="400">
        <v>4</v>
      </c>
      <c r="X116" s="400">
        <v>6</v>
      </c>
      <c r="Y116" s="400">
        <v>0</v>
      </c>
      <c r="Z116" s="400">
        <v>0</v>
      </c>
      <c r="AA116" s="400">
        <v>0</v>
      </c>
      <c r="AB116" s="400">
        <v>2</v>
      </c>
      <c r="AC116" s="400">
        <v>4</v>
      </c>
      <c r="AD116" s="400">
        <v>6</v>
      </c>
      <c r="AE116" s="400">
        <v>0</v>
      </c>
      <c r="AF116" s="400">
        <v>0</v>
      </c>
      <c r="AG116" s="400">
        <v>0</v>
      </c>
      <c r="AH116" s="400">
        <v>0</v>
      </c>
      <c r="AI116" s="400">
        <v>0</v>
      </c>
      <c r="AJ116" s="400">
        <v>0</v>
      </c>
      <c r="AK116" s="400">
        <v>0</v>
      </c>
      <c r="AL116" s="400">
        <v>0</v>
      </c>
      <c r="AM116" s="400">
        <v>0</v>
      </c>
      <c r="AN116" s="400">
        <v>16</v>
      </c>
      <c r="AO116" s="400">
        <v>18</v>
      </c>
      <c r="AP116" s="400">
        <v>34</v>
      </c>
      <c r="AQ116" s="400">
        <v>3</v>
      </c>
      <c r="AR116" s="400">
        <v>18</v>
      </c>
      <c r="AS116" s="400">
        <v>21</v>
      </c>
      <c r="AT116" s="400">
        <v>2</v>
      </c>
      <c r="AU116" s="400">
        <v>1</v>
      </c>
      <c r="AV116" s="400">
        <v>3</v>
      </c>
      <c r="AW116" s="400">
        <v>0</v>
      </c>
      <c r="AX116" s="400">
        <v>0</v>
      </c>
      <c r="AY116" s="400">
        <v>0</v>
      </c>
      <c r="AZ116" s="400">
        <v>0</v>
      </c>
      <c r="BA116" s="400">
        <v>0</v>
      </c>
      <c r="BB116" s="400">
        <v>0</v>
      </c>
      <c r="BC116" s="401" t="s">
        <v>0</v>
      </c>
      <c r="BD116" s="401" t="s">
        <v>212</v>
      </c>
      <c r="BE116" s="400">
        <v>1</v>
      </c>
      <c r="BF116" s="400" t="b">
        <v>1</v>
      </c>
      <c r="BG116" s="404">
        <v>1</v>
      </c>
      <c r="BH116" s="400" t="b">
        <v>1</v>
      </c>
      <c r="BI116" s="400" t="b">
        <v>0</v>
      </c>
      <c r="BJ116" s="401" t="s">
        <v>211</v>
      </c>
      <c r="BK116" s="380"/>
      <c r="BL116" s="400" t="b">
        <v>0</v>
      </c>
      <c r="BN116" s="400" t="b">
        <v>0</v>
      </c>
      <c r="BP116" s="400" t="b">
        <v>1</v>
      </c>
      <c r="BQ116" s="400" t="b">
        <v>0</v>
      </c>
      <c r="BR116" s="400" t="b">
        <v>0</v>
      </c>
      <c r="BS116" s="400" t="b">
        <v>0</v>
      </c>
      <c r="BT116" s="400" t="b">
        <v>0</v>
      </c>
      <c r="BU116" s="400">
        <v>0.7</v>
      </c>
      <c r="BV116" s="401" t="s">
        <v>211</v>
      </c>
      <c r="BW116" s="400">
        <v>7</v>
      </c>
      <c r="BX116" s="401" t="s">
        <v>211</v>
      </c>
      <c r="BY116" s="401" t="s">
        <v>211</v>
      </c>
    </row>
    <row r="117" spans="1:77" ht="29" x14ac:dyDescent="0.35">
      <c r="A117" s="400">
        <v>412</v>
      </c>
      <c r="B117" s="401" t="s">
        <v>732</v>
      </c>
      <c r="C117" s="401" t="s">
        <v>811</v>
      </c>
      <c r="D117" s="401" t="s">
        <v>211</v>
      </c>
      <c r="E117" s="401" t="s">
        <v>812</v>
      </c>
      <c r="F117" s="401" t="s">
        <v>356</v>
      </c>
      <c r="G117" s="400">
        <v>20500040</v>
      </c>
      <c r="H117" s="400">
        <v>20500040</v>
      </c>
      <c r="I117" s="401" t="s">
        <v>357</v>
      </c>
      <c r="J117" s="402">
        <v>41795</v>
      </c>
      <c r="K117" s="401" t="s">
        <v>527</v>
      </c>
      <c r="L117" s="401" t="s">
        <v>813</v>
      </c>
      <c r="M117" s="401" t="s">
        <v>529</v>
      </c>
      <c r="N117" s="401" t="s">
        <v>529</v>
      </c>
      <c r="O117" s="401" t="s">
        <v>211</v>
      </c>
      <c r="R117" s="400">
        <v>0</v>
      </c>
      <c r="S117" s="400">
        <v>0</v>
      </c>
      <c r="T117" s="401" t="s">
        <v>3129</v>
      </c>
      <c r="U117" s="401" t="s">
        <v>211</v>
      </c>
      <c r="V117" s="400">
        <v>2</v>
      </c>
      <c r="W117" s="400">
        <v>8</v>
      </c>
      <c r="X117" s="400">
        <v>10</v>
      </c>
      <c r="Y117" s="400">
        <v>0</v>
      </c>
      <c r="Z117" s="400">
        <v>0</v>
      </c>
      <c r="AA117" s="400">
        <v>0</v>
      </c>
      <c r="AB117" s="400">
        <v>2</v>
      </c>
      <c r="AC117" s="400">
        <v>8</v>
      </c>
      <c r="AD117" s="400">
        <v>10</v>
      </c>
      <c r="AE117" s="400">
        <v>0</v>
      </c>
      <c r="AF117" s="400">
        <v>0</v>
      </c>
      <c r="AG117" s="400">
        <v>0</v>
      </c>
      <c r="AH117" s="400">
        <v>3</v>
      </c>
      <c r="AI117" s="400">
        <v>7</v>
      </c>
      <c r="AJ117" s="400">
        <v>10</v>
      </c>
      <c r="AK117" s="400">
        <v>0</v>
      </c>
      <c r="AL117" s="400">
        <v>0</v>
      </c>
      <c r="AM117" s="400">
        <v>0</v>
      </c>
      <c r="AN117" s="400">
        <v>23</v>
      </c>
      <c r="AO117" s="400">
        <v>40</v>
      </c>
      <c r="AP117" s="400">
        <v>63</v>
      </c>
      <c r="AQ117" s="400">
        <v>0</v>
      </c>
      <c r="AR117" s="400">
        <v>0</v>
      </c>
      <c r="AS117" s="400">
        <v>0</v>
      </c>
      <c r="AT117" s="400">
        <v>6</v>
      </c>
      <c r="AU117" s="400">
        <v>4</v>
      </c>
      <c r="AV117" s="400">
        <v>10</v>
      </c>
      <c r="AW117" s="400">
        <v>0</v>
      </c>
      <c r="AX117" s="400">
        <v>0</v>
      </c>
      <c r="AY117" s="400">
        <v>0</v>
      </c>
      <c r="AZ117" s="400">
        <v>0</v>
      </c>
      <c r="BA117" s="400">
        <v>0</v>
      </c>
      <c r="BB117" s="400">
        <v>0</v>
      </c>
      <c r="BC117" s="401" t="s">
        <v>3</v>
      </c>
      <c r="BD117" s="401" t="s">
        <v>1</v>
      </c>
      <c r="BE117" s="400">
        <v>1</v>
      </c>
      <c r="BF117" s="400" t="b">
        <v>1</v>
      </c>
      <c r="BG117" s="404">
        <v>1</v>
      </c>
      <c r="BH117" s="400" t="b">
        <v>0</v>
      </c>
      <c r="BI117" s="400" t="b">
        <v>1</v>
      </c>
      <c r="BJ117" s="401" t="s">
        <v>6</v>
      </c>
      <c r="BK117" s="380"/>
      <c r="BL117" s="400" t="b">
        <v>0</v>
      </c>
      <c r="BN117" s="400" t="b">
        <v>0</v>
      </c>
      <c r="BP117" s="400" t="b">
        <v>1</v>
      </c>
      <c r="BQ117" s="400" t="b">
        <v>1</v>
      </c>
      <c r="BR117" s="400" t="b">
        <v>1</v>
      </c>
      <c r="BS117" s="400" t="b">
        <v>1</v>
      </c>
      <c r="BT117" s="400" t="b">
        <v>1</v>
      </c>
      <c r="BU117" s="380"/>
      <c r="BV117" s="401" t="s">
        <v>211</v>
      </c>
      <c r="BW117" s="380"/>
      <c r="BX117" s="401" t="s">
        <v>211</v>
      </c>
      <c r="BY117" s="401" t="s">
        <v>211</v>
      </c>
    </row>
    <row r="118" spans="1:77" ht="29" x14ac:dyDescent="0.35">
      <c r="A118" s="400">
        <v>1674</v>
      </c>
      <c r="B118" s="401" t="s">
        <v>814</v>
      </c>
      <c r="C118" s="401" t="s">
        <v>211</v>
      </c>
      <c r="D118" s="401" t="s">
        <v>211</v>
      </c>
      <c r="E118" s="401" t="s">
        <v>815</v>
      </c>
      <c r="F118" s="401" t="s">
        <v>356</v>
      </c>
      <c r="G118" s="400">
        <v>20401009</v>
      </c>
      <c r="H118" s="400">
        <v>20401009</v>
      </c>
      <c r="I118" s="401" t="s">
        <v>816</v>
      </c>
      <c r="J118" s="402">
        <v>41793</v>
      </c>
      <c r="K118" s="401" t="s">
        <v>454</v>
      </c>
      <c r="L118" s="401" t="s">
        <v>815</v>
      </c>
      <c r="M118" s="401" t="s">
        <v>386</v>
      </c>
      <c r="N118" s="401" t="s">
        <v>386</v>
      </c>
      <c r="O118" s="401" t="s">
        <v>461</v>
      </c>
      <c r="P118" s="404">
        <v>-13.504441999999999</v>
      </c>
      <c r="Q118" s="404">
        <v>33.776254999999999</v>
      </c>
      <c r="R118" s="400">
        <v>584007</v>
      </c>
      <c r="S118" s="400">
        <v>8506945</v>
      </c>
      <c r="T118" s="401" t="s">
        <v>3129</v>
      </c>
      <c r="U118" s="401" t="s">
        <v>211</v>
      </c>
      <c r="V118" s="400">
        <v>5</v>
      </c>
      <c r="W118" s="400">
        <v>5</v>
      </c>
      <c r="X118" s="400">
        <v>10</v>
      </c>
      <c r="Y118" s="400">
        <v>0</v>
      </c>
      <c r="Z118" s="400">
        <v>0</v>
      </c>
      <c r="AA118" s="400">
        <v>0</v>
      </c>
      <c r="AB118" s="400">
        <v>5</v>
      </c>
      <c r="AC118" s="400">
        <v>5</v>
      </c>
      <c r="AD118" s="400">
        <v>10</v>
      </c>
      <c r="AE118" s="400">
        <v>0</v>
      </c>
      <c r="AF118" s="400">
        <v>0</v>
      </c>
      <c r="AG118" s="400">
        <v>0</v>
      </c>
      <c r="AH118" s="400">
        <v>5</v>
      </c>
      <c r="AI118" s="400">
        <v>5</v>
      </c>
      <c r="AJ118" s="400">
        <v>10</v>
      </c>
      <c r="AK118" s="400">
        <v>0</v>
      </c>
      <c r="AL118" s="400">
        <v>0</v>
      </c>
      <c r="AM118" s="400">
        <v>0</v>
      </c>
      <c r="AN118" s="400">
        <v>73</v>
      </c>
      <c r="AO118" s="400">
        <v>77</v>
      </c>
      <c r="AP118" s="400">
        <v>150</v>
      </c>
      <c r="AQ118" s="400">
        <v>16</v>
      </c>
      <c r="AR118" s="400">
        <v>14</v>
      </c>
      <c r="AS118" s="400">
        <v>30</v>
      </c>
      <c r="AT118" s="400">
        <v>6</v>
      </c>
      <c r="AU118" s="400">
        <v>10</v>
      </c>
      <c r="AV118" s="400">
        <v>16</v>
      </c>
      <c r="AW118" s="400">
        <v>5</v>
      </c>
      <c r="AX118" s="400">
        <v>5</v>
      </c>
      <c r="AY118" s="400">
        <v>10</v>
      </c>
      <c r="AZ118" s="400">
        <v>0</v>
      </c>
      <c r="BA118" s="400">
        <v>1</v>
      </c>
      <c r="BB118" s="400">
        <v>1</v>
      </c>
      <c r="BC118" s="401" t="s">
        <v>0</v>
      </c>
      <c r="BD118" s="401" t="s">
        <v>7</v>
      </c>
      <c r="BE118" s="400">
        <v>1</v>
      </c>
      <c r="BF118" s="400" t="b">
        <v>1</v>
      </c>
      <c r="BG118" s="400">
        <v>2</v>
      </c>
      <c r="BH118" s="400" t="b">
        <v>0</v>
      </c>
      <c r="BI118" s="400" t="b">
        <v>1</v>
      </c>
      <c r="BJ118" s="401" t="s">
        <v>6</v>
      </c>
      <c r="BK118" s="400">
        <v>150</v>
      </c>
      <c r="BL118" s="400" t="b">
        <v>0</v>
      </c>
      <c r="BN118" s="400" t="b">
        <v>0</v>
      </c>
      <c r="BP118" s="400" t="b">
        <v>1</v>
      </c>
      <c r="BQ118" s="400" t="b">
        <v>1</v>
      </c>
      <c r="BR118" s="400" t="b">
        <v>1</v>
      </c>
      <c r="BS118" s="400" t="b">
        <v>0</v>
      </c>
      <c r="BT118" s="400" t="b">
        <v>1</v>
      </c>
      <c r="BU118" s="400">
        <v>3</v>
      </c>
      <c r="BV118" s="401" t="s">
        <v>211</v>
      </c>
      <c r="BW118" s="400">
        <v>6</v>
      </c>
      <c r="BX118" s="401" t="s">
        <v>211</v>
      </c>
      <c r="BY118" s="401" t="s">
        <v>211</v>
      </c>
    </row>
    <row r="119" spans="1:77" x14ac:dyDescent="0.35">
      <c r="A119" s="400">
        <v>1675</v>
      </c>
      <c r="B119" s="401" t="s">
        <v>817</v>
      </c>
      <c r="C119" s="401" t="s">
        <v>211</v>
      </c>
      <c r="D119" s="401" t="s">
        <v>211</v>
      </c>
      <c r="E119" s="401" t="s">
        <v>818</v>
      </c>
      <c r="F119" s="401" t="s">
        <v>356</v>
      </c>
      <c r="G119" s="400">
        <v>20401010</v>
      </c>
      <c r="H119" s="400">
        <v>20401010</v>
      </c>
      <c r="I119" s="401" t="s">
        <v>819</v>
      </c>
      <c r="J119" s="402">
        <v>41563</v>
      </c>
      <c r="K119" s="401" t="s">
        <v>454</v>
      </c>
      <c r="L119" s="401" t="s">
        <v>818</v>
      </c>
      <c r="M119" s="401" t="s">
        <v>386</v>
      </c>
      <c r="N119" s="401" t="s">
        <v>386</v>
      </c>
      <c r="O119" s="401" t="s">
        <v>461</v>
      </c>
      <c r="P119" s="404">
        <v>-13.510021</v>
      </c>
      <c r="Q119" s="404">
        <v>33.791834000000001</v>
      </c>
      <c r="R119" s="400">
        <v>585691</v>
      </c>
      <c r="S119" s="400">
        <v>8506323</v>
      </c>
      <c r="T119" s="401" t="s">
        <v>3129</v>
      </c>
      <c r="U119" s="401" t="s">
        <v>211</v>
      </c>
      <c r="V119" s="400">
        <v>2</v>
      </c>
      <c r="W119" s="400">
        <v>8</v>
      </c>
      <c r="X119" s="400">
        <v>10</v>
      </c>
      <c r="Y119" s="400">
        <v>0</v>
      </c>
      <c r="Z119" s="400">
        <v>0</v>
      </c>
      <c r="AA119" s="400">
        <v>0</v>
      </c>
      <c r="AB119" s="400">
        <v>2</v>
      </c>
      <c r="AC119" s="400">
        <v>8</v>
      </c>
      <c r="AD119" s="400">
        <v>10</v>
      </c>
      <c r="AE119" s="400">
        <v>0</v>
      </c>
      <c r="AF119" s="400">
        <v>4</v>
      </c>
      <c r="AG119" s="400">
        <v>4</v>
      </c>
      <c r="AH119" s="400">
        <v>10</v>
      </c>
      <c r="AI119" s="400">
        <v>0</v>
      </c>
      <c r="AJ119" s="400">
        <v>10</v>
      </c>
      <c r="AK119" s="400">
        <v>4</v>
      </c>
      <c r="AL119" s="400">
        <v>0</v>
      </c>
      <c r="AM119" s="400">
        <v>4</v>
      </c>
      <c r="AN119" s="400">
        <v>60</v>
      </c>
      <c r="AO119" s="400">
        <v>65</v>
      </c>
      <c r="AP119" s="400">
        <v>125</v>
      </c>
      <c r="AQ119" s="400">
        <v>15</v>
      </c>
      <c r="AR119" s="400">
        <v>45</v>
      </c>
      <c r="AS119" s="400">
        <v>60</v>
      </c>
      <c r="AT119" s="400">
        <v>4</v>
      </c>
      <c r="AU119" s="400">
        <v>4</v>
      </c>
      <c r="AV119" s="400">
        <v>8</v>
      </c>
      <c r="AW119" s="400">
        <v>10</v>
      </c>
      <c r="AX119" s="400">
        <v>20</v>
      </c>
      <c r="AY119" s="400">
        <v>30</v>
      </c>
      <c r="AZ119" s="400">
        <v>2</v>
      </c>
      <c r="BA119" s="400">
        <v>4</v>
      </c>
      <c r="BB119" s="400">
        <v>6</v>
      </c>
      <c r="BC119" s="401" t="s">
        <v>3</v>
      </c>
      <c r="BD119" s="401" t="s">
        <v>1</v>
      </c>
      <c r="BE119" s="400">
        <v>1</v>
      </c>
      <c r="BF119" s="400" t="b">
        <v>1</v>
      </c>
      <c r="BG119" s="400">
        <v>1</v>
      </c>
      <c r="BH119" s="400" t="b">
        <v>1</v>
      </c>
      <c r="BI119" s="400" t="b">
        <v>1</v>
      </c>
      <c r="BJ119" s="401" t="s">
        <v>2</v>
      </c>
      <c r="BL119" s="400" t="b">
        <v>0</v>
      </c>
      <c r="BM119" s="380"/>
      <c r="BN119" s="400" t="b">
        <v>0</v>
      </c>
      <c r="BP119" s="400" t="b">
        <v>1</v>
      </c>
      <c r="BQ119" s="400" t="b">
        <v>1</v>
      </c>
      <c r="BR119" s="400" t="b">
        <v>1</v>
      </c>
      <c r="BS119" s="400" t="b">
        <v>0</v>
      </c>
      <c r="BT119" s="400" t="b">
        <v>1</v>
      </c>
      <c r="BU119" s="400">
        <v>1</v>
      </c>
      <c r="BV119" s="401" t="s">
        <v>211</v>
      </c>
      <c r="BW119" s="400">
        <v>7</v>
      </c>
      <c r="BX119" s="401" t="s">
        <v>211</v>
      </c>
      <c r="BY119" s="401" t="s">
        <v>211</v>
      </c>
    </row>
    <row r="120" spans="1:77" x14ac:dyDescent="0.35">
      <c r="A120" s="400">
        <v>1844</v>
      </c>
      <c r="B120" s="401" t="s">
        <v>820</v>
      </c>
      <c r="C120" s="401" t="s">
        <v>821</v>
      </c>
      <c r="D120" s="401" t="s">
        <v>211</v>
      </c>
      <c r="E120" s="401" t="s">
        <v>822</v>
      </c>
      <c r="F120" s="401" t="s">
        <v>356</v>
      </c>
      <c r="G120" s="400">
        <v>20407001</v>
      </c>
      <c r="H120" s="400">
        <v>20407001</v>
      </c>
      <c r="I120" s="401" t="s">
        <v>3148</v>
      </c>
      <c r="J120" s="402">
        <v>41311</v>
      </c>
      <c r="K120" s="401" t="s">
        <v>454</v>
      </c>
      <c r="L120" s="401" t="s">
        <v>822</v>
      </c>
      <c r="M120" s="401" t="s">
        <v>461</v>
      </c>
      <c r="N120" s="401" t="s">
        <v>461</v>
      </c>
      <c r="O120" s="401" t="s">
        <v>823</v>
      </c>
      <c r="P120" s="404">
        <v>-13.60754111</v>
      </c>
      <c r="Q120" s="404">
        <v>33.750342400000001</v>
      </c>
      <c r="R120" s="400">
        <v>581167</v>
      </c>
      <c r="S120" s="400">
        <v>8495551</v>
      </c>
      <c r="T120" s="401" t="s">
        <v>211</v>
      </c>
      <c r="U120" s="401" t="s">
        <v>3166</v>
      </c>
      <c r="V120" s="400">
        <v>4</v>
      </c>
      <c r="W120" s="400">
        <v>6</v>
      </c>
      <c r="X120" s="400">
        <v>10</v>
      </c>
      <c r="Y120" s="400">
        <v>0</v>
      </c>
      <c r="Z120" s="400">
        <v>4</v>
      </c>
      <c r="AA120" s="400">
        <v>4</v>
      </c>
      <c r="AB120" s="400">
        <v>4</v>
      </c>
      <c r="AC120" s="400">
        <v>2</v>
      </c>
      <c r="AD120" s="400">
        <v>6</v>
      </c>
      <c r="AE120" s="400">
        <v>0</v>
      </c>
      <c r="AF120" s="400">
        <v>1</v>
      </c>
      <c r="AG120" s="400">
        <v>1</v>
      </c>
      <c r="AH120" s="400">
        <v>5</v>
      </c>
      <c r="AI120" s="400">
        <v>5</v>
      </c>
      <c r="AJ120" s="400">
        <v>10</v>
      </c>
      <c r="AK120" s="400">
        <v>0</v>
      </c>
      <c r="AL120" s="400">
        <v>0</v>
      </c>
      <c r="AM120" s="400">
        <v>0</v>
      </c>
      <c r="AN120" s="400">
        <v>65</v>
      </c>
      <c r="AO120" s="400">
        <v>90</v>
      </c>
      <c r="AP120" s="400">
        <v>155</v>
      </c>
      <c r="AQ120" s="400">
        <v>25</v>
      </c>
      <c r="AR120" s="400">
        <v>28</v>
      </c>
      <c r="AS120" s="400">
        <v>53</v>
      </c>
      <c r="AT120" s="400">
        <v>11</v>
      </c>
      <c r="AU120" s="400">
        <v>20</v>
      </c>
      <c r="AV120" s="400">
        <v>31</v>
      </c>
      <c r="AW120" s="400">
        <v>34</v>
      </c>
      <c r="AX120" s="400">
        <v>36</v>
      </c>
      <c r="AY120" s="400">
        <v>70</v>
      </c>
      <c r="AZ120" s="400">
        <v>1</v>
      </c>
      <c r="BA120" s="400">
        <v>2</v>
      </c>
      <c r="BB120" s="400">
        <v>3</v>
      </c>
      <c r="BC120" s="401" t="s">
        <v>0</v>
      </c>
      <c r="BD120" s="401" t="s">
        <v>212</v>
      </c>
      <c r="BE120" s="400">
        <v>1</v>
      </c>
      <c r="BF120" s="400" t="b">
        <v>0</v>
      </c>
      <c r="BG120" s="400">
        <v>1</v>
      </c>
      <c r="BH120" s="400" t="b">
        <v>0</v>
      </c>
      <c r="BI120" s="400" t="b">
        <v>0</v>
      </c>
      <c r="BJ120" s="401" t="s">
        <v>211</v>
      </c>
      <c r="BK120" s="380"/>
      <c r="BL120" s="400" t="b">
        <v>1</v>
      </c>
      <c r="BM120" s="404">
        <v>1.5</v>
      </c>
      <c r="BN120" s="400" t="b">
        <v>1</v>
      </c>
      <c r="BO120" s="404">
        <v>0.5</v>
      </c>
      <c r="BP120" s="400" t="b">
        <v>1</v>
      </c>
      <c r="BQ120" s="400" t="b">
        <v>0</v>
      </c>
      <c r="BR120" s="400" t="b">
        <v>1</v>
      </c>
      <c r="BS120" s="400" t="b">
        <v>0</v>
      </c>
      <c r="BT120" s="400" t="b">
        <v>0</v>
      </c>
      <c r="BU120" s="400">
        <v>0.5</v>
      </c>
      <c r="BV120" s="401" t="s">
        <v>824</v>
      </c>
      <c r="BW120" s="380"/>
      <c r="BX120" s="401" t="s">
        <v>547</v>
      </c>
      <c r="BY120" s="401" t="s">
        <v>211</v>
      </c>
    </row>
    <row r="121" spans="1:77" ht="29" x14ac:dyDescent="0.35">
      <c r="A121" s="400">
        <v>363</v>
      </c>
      <c r="B121" s="401" t="s">
        <v>825</v>
      </c>
      <c r="C121" s="401" t="s">
        <v>382</v>
      </c>
      <c r="D121" s="401" t="s">
        <v>211</v>
      </c>
      <c r="E121" s="401" t="s">
        <v>826</v>
      </c>
      <c r="F121" s="401" t="s">
        <v>356</v>
      </c>
      <c r="G121" s="400">
        <v>20499991</v>
      </c>
      <c r="H121" s="400">
        <v>20499991</v>
      </c>
      <c r="I121" s="401" t="s">
        <v>384</v>
      </c>
      <c r="J121" s="402">
        <v>41557</v>
      </c>
      <c r="K121" s="401" t="s">
        <v>365</v>
      </c>
      <c r="L121" s="401" t="s">
        <v>827</v>
      </c>
      <c r="M121" s="401" t="s">
        <v>386</v>
      </c>
      <c r="N121" s="401" t="s">
        <v>386</v>
      </c>
      <c r="O121" s="401" t="s">
        <v>823</v>
      </c>
      <c r="R121" s="400">
        <v>0</v>
      </c>
      <c r="S121" s="400">
        <v>0</v>
      </c>
      <c r="T121" s="401" t="s">
        <v>211</v>
      </c>
      <c r="U121" s="401"/>
      <c r="V121" s="400">
        <v>2</v>
      </c>
      <c r="W121" s="400">
        <v>4</v>
      </c>
      <c r="X121" s="400">
        <v>6</v>
      </c>
      <c r="Y121" s="400">
        <v>2</v>
      </c>
      <c r="Z121" s="400">
        <v>4</v>
      </c>
      <c r="AA121" s="400">
        <v>6</v>
      </c>
      <c r="AB121" s="400">
        <v>0</v>
      </c>
      <c r="AC121" s="400">
        <v>0</v>
      </c>
      <c r="AD121" s="400">
        <v>0</v>
      </c>
      <c r="AE121" s="400">
        <v>0</v>
      </c>
      <c r="AF121" s="400">
        <v>0</v>
      </c>
      <c r="AG121" s="400">
        <v>0</v>
      </c>
      <c r="AH121" s="400">
        <v>0</v>
      </c>
      <c r="AI121" s="400">
        <v>10</v>
      </c>
      <c r="AJ121" s="400">
        <v>10</v>
      </c>
      <c r="AK121" s="400">
        <v>0</v>
      </c>
      <c r="AL121" s="400">
        <v>0</v>
      </c>
      <c r="AM121" s="400">
        <v>0</v>
      </c>
      <c r="AN121" s="400">
        <v>26</v>
      </c>
      <c r="AO121" s="400">
        <v>28</v>
      </c>
      <c r="AP121" s="400">
        <v>54</v>
      </c>
      <c r="AQ121" s="400">
        <v>15</v>
      </c>
      <c r="AR121" s="400">
        <v>26</v>
      </c>
      <c r="AS121" s="400">
        <v>41</v>
      </c>
      <c r="AT121" s="400">
        <v>2</v>
      </c>
      <c r="AU121" s="400">
        <v>1</v>
      </c>
      <c r="AV121" s="400">
        <v>3</v>
      </c>
      <c r="AW121" s="400">
        <v>2</v>
      </c>
      <c r="AX121" s="400">
        <v>4</v>
      </c>
      <c r="AY121" s="400">
        <v>6</v>
      </c>
      <c r="AZ121" s="400">
        <v>4</v>
      </c>
      <c r="BA121" s="400">
        <v>1</v>
      </c>
      <c r="BB121" s="400">
        <v>5</v>
      </c>
      <c r="BC121" s="401" t="s">
        <v>8</v>
      </c>
      <c r="BD121" s="401"/>
      <c r="BE121" s="400"/>
      <c r="BF121" s="400" t="b">
        <v>1</v>
      </c>
      <c r="BG121" s="380"/>
      <c r="BH121" s="400" t="b">
        <v>0</v>
      </c>
      <c r="BI121" s="400" t="b">
        <v>1</v>
      </c>
      <c r="BJ121" s="401" t="s">
        <v>6</v>
      </c>
      <c r="BK121" s="400">
        <v>100</v>
      </c>
      <c r="BL121" s="400" t="b">
        <v>0</v>
      </c>
      <c r="BM121" s="380"/>
      <c r="BN121" s="400" t="b">
        <v>0</v>
      </c>
      <c r="BP121" s="400" t="b">
        <v>1</v>
      </c>
      <c r="BQ121" s="400" t="b">
        <v>0</v>
      </c>
      <c r="BR121" s="400" t="b">
        <v>0</v>
      </c>
      <c r="BS121" s="400" t="b">
        <v>0</v>
      </c>
      <c r="BT121" s="400" t="b">
        <v>0</v>
      </c>
      <c r="BU121" s="400">
        <v>3</v>
      </c>
      <c r="BV121" s="401" t="s">
        <v>211</v>
      </c>
      <c r="BW121" s="400">
        <v>10</v>
      </c>
      <c r="BX121" s="401" t="s">
        <v>211</v>
      </c>
      <c r="BY121" s="401" t="s">
        <v>211</v>
      </c>
    </row>
    <row r="122" spans="1:77" ht="29" x14ac:dyDescent="0.35">
      <c r="A122" s="400">
        <v>416</v>
      </c>
      <c r="B122" s="401" t="s">
        <v>828</v>
      </c>
      <c r="C122" s="401" t="s">
        <v>829</v>
      </c>
      <c r="D122" s="401" t="s">
        <v>211</v>
      </c>
      <c r="E122" s="401" t="s">
        <v>830</v>
      </c>
      <c r="F122" s="401" t="s">
        <v>356</v>
      </c>
      <c r="G122" s="400">
        <v>20500044</v>
      </c>
      <c r="H122" s="400">
        <v>20500044</v>
      </c>
      <c r="I122" s="401" t="s">
        <v>357</v>
      </c>
      <c r="J122" s="402">
        <v>41796</v>
      </c>
      <c r="K122" s="401" t="s">
        <v>358</v>
      </c>
      <c r="L122" s="401" t="s">
        <v>831</v>
      </c>
      <c r="M122" s="401" t="s">
        <v>359</v>
      </c>
      <c r="N122" s="401" t="s">
        <v>359</v>
      </c>
      <c r="O122" s="401" t="s">
        <v>376</v>
      </c>
      <c r="R122" s="400">
        <v>0</v>
      </c>
      <c r="S122" s="400">
        <v>0</v>
      </c>
      <c r="T122" s="401" t="s">
        <v>3129</v>
      </c>
      <c r="U122" s="401" t="s">
        <v>211</v>
      </c>
      <c r="V122" s="400">
        <v>1</v>
      </c>
      <c r="W122" s="400">
        <v>10</v>
      </c>
      <c r="X122" s="400">
        <v>11</v>
      </c>
      <c r="Y122" s="400">
        <v>0</v>
      </c>
      <c r="Z122" s="400">
        <v>2</v>
      </c>
      <c r="AA122" s="400">
        <v>2</v>
      </c>
      <c r="AB122" s="400">
        <v>0</v>
      </c>
      <c r="AC122" s="400">
        <v>9</v>
      </c>
      <c r="AD122" s="400">
        <v>9</v>
      </c>
      <c r="AE122" s="400">
        <v>0</v>
      </c>
      <c r="AF122" s="400">
        <v>0</v>
      </c>
      <c r="AG122" s="400">
        <v>0</v>
      </c>
      <c r="AH122" s="400">
        <v>3</v>
      </c>
      <c r="AI122" s="400">
        <v>6</v>
      </c>
      <c r="AJ122" s="400">
        <v>9</v>
      </c>
      <c r="AK122" s="400">
        <v>0</v>
      </c>
      <c r="AL122" s="400">
        <v>0</v>
      </c>
      <c r="AM122" s="400">
        <v>0</v>
      </c>
      <c r="AN122" s="400">
        <v>60</v>
      </c>
      <c r="AO122" s="400">
        <v>83</v>
      </c>
      <c r="AP122" s="400">
        <v>143</v>
      </c>
      <c r="AQ122" s="400">
        <v>0</v>
      </c>
      <c r="AR122" s="400">
        <v>0</v>
      </c>
      <c r="AS122" s="400">
        <v>0</v>
      </c>
      <c r="AT122" s="400">
        <v>3</v>
      </c>
      <c r="AU122" s="400">
        <v>0</v>
      </c>
      <c r="AV122" s="400">
        <v>3</v>
      </c>
      <c r="AW122" s="400">
        <v>2</v>
      </c>
      <c r="AX122" s="400">
        <v>5</v>
      </c>
      <c r="AY122" s="400">
        <v>7</v>
      </c>
      <c r="AZ122" s="400">
        <v>0</v>
      </c>
      <c r="BA122" s="400">
        <v>0</v>
      </c>
      <c r="BB122" s="400">
        <v>0</v>
      </c>
      <c r="BC122" s="401" t="s">
        <v>3</v>
      </c>
      <c r="BD122" s="401" t="s">
        <v>7</v>
      </c>
      <c r="BE122" s="400">
        <v>1</v>
      </c>
      <c r="BF122" s="400" t="b">
        <v>1</v>
      </c>
      <c r="BG122" s="400">
        <v>2</v>
      </c>
      <c r="BH122" s="400" t="b">
        <v>1</v>
      </c>
      <c r="BI122" s="400" t="b">
        <v>1</v>
      </c>
      <c r="BJ122" s="401" t="s">
        <v>2</v>
      </c>
      <c r="BK122" s="400">
        <v>150</v>
      </c>
      <c r="BL122" s="400" t="b">
        <v>1</v>
      </c>
      <c r="BM122" s="400">
        <v>0.25</v>
      </c>
      <c r="BN122" s="400" t="b">
        <v>1</v>
      </c>
      <c r="BO122" s="404">
        <v>0.25</v>
      </c>
      <c r="BP122" s="400" t="b">
        <v>1</v>
      </c>
      <c r="BQ122" s="400" t="b">
        <v>1</v>
      </c>
      <c r="BR122" s="400" t="b">
        <v>1</v>
      </c>
      <c r="BS122" s="400" t="b">
        <v>1</v>
      </c>
      <c r="BT122" s="400" t="b">
        <v>1</v>
      </c>
      <c r="BU122" s="404">
        <v>0.2</v>
      </c>
      <c r="BV122" s="401" t="s">
        <v>211</v>
      </c>
      <c r="BW122" s="404">
        <v>0.2</v>
      </c>
      <c r="BX122" s="401" t="s">
        <v>211</v>
      </c>
      <c r="BY122" s="401" t="s">
        <v>211</v>
      </c>
    </row>
    <row r="123" spans="1:77" ht="29" x14ac:dyDescent="0.35">
      <c r="A123" s="400">
        <v>1676</v>
      </c>
      <c r="B123" s="401" t="s">
        <v>538</v>
      </c>
      <c r="C123" s="401" t="s">
        <v>211</v>
      </c>
      <c r="D123" s="401" t="s">
        <v>832</v>
      </c>
      <c r="E123" s="401" t="s">
        <v>538</v>
      </c>
      <c r="F123" s="401" t="s">
        <v>356</v>
      </c>
      <c r="G123" s="400">
        <v>20401011</v>
      </c>
      <c r="H123" s="400">
        <v>20401011</v>
      </c>
      <c r="I123" s="401" t="s">
        <v>3146</v>
      </c>
      <c r="J123" s="402">
        <v>41800</v>
      </c>
      <c r="K123" s="401" t="s">
        <v>405</v>
      </c>
      <c r="L123" s="401" t="s">
        <v>538</v>
      </c>
      <c r="M123" s="401" t="s">
        <v>402</v>
      </c>
      <c r="N123" s="401" t="s">
        <v>402</v>
      </c>
      <c r="O123" s="401" t="s">
        <v>566</v>
      </c>
      <c r="P123" s="404">
        <v>-13.4404</v>
      </c>
      <c r="Q123" s="404">
        <v>33.748556000000001</v>
      </c>
      <c r="R123" s="400">
        <v>581031</v>
      </c>
      <c r="S123" s="400">
        <v>8514038</v>
      </c>
      <c r="T123" s="401" t="s">
        <v>3129</v>
      </c>
      <c r="U123" s="401" t="s">
        <v>211</v>
      </c>
      <c r="V123" s="400">
        <v>5</v>
      </c>
      <c r="W123" s="400">
        <v>5</v>
      </c>
      <c r="X123" s="400">
        <v>10</v>
      </c>
      <c r="Y123" s="400">
        <v>2</v>
      </c>
      <c r="Z123" s="400">
        <v>1</v>
      </c>
      <c r="AA123" s="400">
        <v>3</v>
      </c>
      <c r="AB123" s="400">
        <v>3</v>
      </c>
      <c r="AC123" s="400">
        <v>4</v>
      </c>
      <c r="AD123" s="400">
        <v>7</v>
      </c>
      <c r="AE123" s="400">
        <v>3</v>
      </c>
      <c r="AF123" s="400">
        <v>3</v>
      </c>
      <c r="AG123" s="400">
        <v>6</v>
      </c>
      <c r="AH123" s="400">
        <v>5</v>
      </c>
      <c r="AI123" s="400">
        <v>5</v>
      </c>
      <c r="AJ123" s="400">
        <v>10</v>
      </c>
      <c r="AK123" s="400">
        <v>3</v>
      </c>
      <c r="AL123" s="400">
        <v>0</v>
      </c>
      <c r="AM123" s="400">
        <v>3</v>
      </c>
      <c r="AN123" s="400">
        <v>60</v>
      </c>
      <c r="AO123" s="400">
        <v>75</v>
      </c>
      <c r="AP123" s="400">
        <v>135</v>
      </c>
      <c r="AQ123" s="400">
        <v>40</v>
      </c>
      <c r="AR123" s="400">
        <v>57</v>
      </c>
      <c r="AS123" s="400">
        <v>97</v>
      </c>
      <c r="AT123" s="400">
        <v>10</v>
      </c>
      <c r="AU123" s="400">
        <v>17</v>
      </c>
      <c r="AV123" s="400">
        <v>27</v>
      </c>
      <c r="AW123" s="400">
        <v>5</v>
      </c>
      <c r="AX123" s="400">
        <v>7</v>
      </c>
      <c r="AY123" s="400">
        <v>12</v>
      </c>
      <c r="AZ123" s="400">
        <v>3</v>
      </c>
      <c r="BA123" s="400">
        <v>6</v>
      </c>
      <c r="BB123" s="400">
        <v>9</v>
      </c>
      <c r="BC123" s="401" t="s">
        <v>3</v>
      </c>
      <c r="BD123" s="401" t="s">
        <v>1</v>
      </c>
      <c r="BE123" s="400">
        <v>1</v>
      </c>
      <c r="BF123" s="400" t="b">
        <v>1</v>
      </c>
      <c r="BG123" s="400">
        <v>1</v>
      </c>
      <c r="BH123" s="400" t="b">
        <v>1</v>
      </c>
      <c r="BI123" s="400" t="b">
        <v>1</v>
      </c>
      <c r="BJ123" s="401" t="s">
        <v>2</v>
      </c>
      <c r="BK123" s="400">
        <v>500</v>
      </c>
      <c r="BL123" s="400" t="b">
        <v>1</v>
      </c>
      <c r="BM123" s="400">
        <v>1</v>
      </c>
      <c r="BN123" s="400" t="b">
        <v>0</v>
      </c>
      <c r="BP123" s="400" t="b">
        <v>1</v>
      </c>
      <c r="BQ123" s="400" t="b">
        <v>1</v>
      </c>
      <c r="BR123" s="400" t="b">
        <v>1</v>
      </c>
      <c r="BS123" s="400" t="b">
        <v>1</v>
      </c>
      <c r="BT123" s="400" t="b">
        <v>1</v>
      </c>
      <c r="BU123" s="400">
        <v>3</v>
      </c>
      <c r="BV123" s="401" t="s">
        <v>211</v>
      </c>
      <c r="BW123" s="400">
        <v>8</v>
      </c>
      <c r="BX123" s="401" t="s">
        <v>211</v>
      </c>
      <c r="BY123" s="401" t="s">
        <v>211</v>
      </c>
    </row>
    <row r="124" spans="1:77" ht="29" x14ac:dyDescent="0.35">
      <c r="A124" s="400">
        <v>366</v>
      </c>
      <c r="B124" s="401" t="s">
        <v>833</v>
      </c>
      <c r="C124" s="401" t="s">
        <v>382</v>
      </c>
      <c r="D124" s="401" t="s">
        <v>834</v>
      </c>
      <c r="E124" s="401" t="s">
        <v>835</v>
      </c>
      <c r="F124" s="401" t="s">
        <v>356</v>
      </c>
      <c r="G124" s="400">
        <v>20499994</v>
      </c>
      <c r="H124" s="400">
        <v>20499994</v>
      </c>
      <c r="I124" s="401" t="s">
        <v>663</v>
      </c>
      <c r="J124" s="402">
        <v>41557</v>
      </c>
      <c r="K124" s="401" t="s">
        <v>365</v>
      </c>
      <c r="L124" s="401" t="s">
        <v>835</v>
      </c>
      <c r="M124" s="401" t="s">
        <v>386</v>
      </c>
      <c r="N124" s="401" t="s">
        <v>386</v>
      </c>
      <c r="O124" s="401" t="s">
        <v>836</v>
      </c>
      <c r="R124" s="400">
        <v>0</v>
      </c>
      <c r="S124" s="400">
        <v>0</v>
      </c>
      <c r="T124" s="401" t="s">
        <v>3129</v>
      </c>
      <c r="U124" s="401" t="s">
        <v>211</v>
      </c>
      <c r="V124" s="400">
        <v>1</v>
      </c>
      <c r="W124" s="400">
        <v>9</v>
      </c>
      <c r="X124" s="400">
        <v>10</v>
      </c>
      <c r="Y124" s="400">
        <v>1</v>
      </c>
      <c r="Z124" s="400">
        <v>4</v>
      </c>
      <c r="AA124" s="400">
        <v>5</v>
      </c>
      <c r="AB124" s="400">
        <v>0</v>
      </c>
      <c r="AC124" s="400">
        <v>5</v>
      </c>
      <c r="AD124" s="400">
        <v>5</v>
      </c>
      <c r="AE124" s="400">
        <v>0</v>
      </c>
      <c r="AF124" s="400">
        <v>0</v>
      </c>
      <c r="AG124" s="400">
        <v>0</v>
      </c>
      <c r="AH124" s="400">
        <v>5</v>
      </c>
      <c r="AI124" s="400">
        <v>5</v>
      </c>
      <c r="AJ124" s="400">
        <v>10</v>
      </c>
      <c r="AK124" s="400">
        <v>2</v>
      </c>
      <c r="AL124" s="400">
        <v>0</v>
      </c>
      <c r="AM124" s="400">
        <v>2</v>
      </c>
      <c r="AN124" s="400">
        <v>45</v>
      </c>
      <c r="AO124" s="400">
        <v>54</v>
      </c>
      <c r="AP124" s="400">
        <v>99</v>
      </c>
      <c r="AQ124" s="400">
        <v>36</v>
      </c>
      <c r="AR124" s="400">
        <v>27</v>
      </c>
      <c r="AS124" s="400">
        <v>63</v>
      </c>
      <c r="AT124" s="400">
        <v>5</v>
      </c>
      <c r="AU124" s="400">
        <v>8</v>
      </c>
      <c r="AV124" s="400">
        <v>13</v>
      </c>
      <c r="AW124" s="400">
        <v>4</v>
      </c>
      <c r="AX124" s="400">
        <v>3</v>
      </c>
      <c r="AY124" s="400">
        <v>7</v>
      </c>
      <c r="AZ124" s="400">
        <v>6</v>
      </c>
      <c r="BA124" s="400">
        <v>8</v>
      </c>
      <c r="BB124" s="400">
        <v>14</v>
      </c>
      <c r="BC124" s="401" t="s">
        <v>3</v>
      </c>
      <c r="BD124" s="401" t="s">
        <v>1</v>
      </c>
      <c r="BE124" s="400">
        <v>4</v>
      </c>
      <c r="BF124" s="400" t="b">
        <v>1</v>
      </c>
      <c r="BG124" s="400">
        <v>1</v>
      </c>
      <c r="BH124" s="400" t="b">
        <v>1</v>
      </c>
      <c r="BI124" s="400" t="b">
        <v>1</v>
      </c>
      <c r="BJ124" s="401" t="s">
        <v>6</v>
      </c>
      <c r="BK124" s="400">
        <v>50</v>
      </c>
      <c r="BL124" s="400" t="b">
        <v>1</v>
      </c>
      <c r="BM124" s="400">
        <v>0.5</v>
      </c>
      <c r="BN124" s="400" t="b">
        <v>0</v>
      </c>
      <c r="BP124" s="400" t="b">
        <v>1</v>
      </c>
      <c r="BQ124" s="400" t="b">
        <v>1</v>
      </c>
      <c r="BR124" s="400" t="b">
        <v>1</v>
      </c>
      <c r="BS124" s="400" t="b">
        <v>0</v>
      </c>
      <c r="BT124" s="400" t="b">
        <v>1</v>
      </c>
      <c r="BU124" s="404">
        <v>1</v>
      </c>
      <c r="BV124" s="401" t="s">
        <v>211</v>
      </c>
      <c r="BW124" s="404">
        <v>8</v>
      </c>
      <c r="BX124" s="401" t="s">
        <v>211</v>
      </c>
      <c r="BY124" s="401" t="s">
        <v>211</v>
      </c>
    </row>
    <row r="125" spans="1:77" ht="29" x14ac:dyDescent="0.35">
      <c r="A125" s="400">
        <v>1925</v>
      </c>
      <c r="B125" s="401" t="s">
        <v>837</v>
      </c>
      <c r="C125" s="401" t="s">
        <v>838</v>
      </c>
      <c r="D125" s="401" t="s">
        <v>211</v>
      </c>
      <c r="E125" s="401" t="s">
        <v>837</v>
      </c>
      <c r="F125" s="401" t="s">
        <v>356</v>
      </c>
      <c r="G125" s="400">
        <v>20420026</v>
      </c>
      <c r="H125" s="400">
        <v>20420026</v>
      </c>
      <c r="I125" s="401" t="s">
        <v>357</v>
      </c>
      <c r="J125" s="402">
        <v>41807</v>
      </c>
      <c r="K125" s="401" t="s">
        <v>358</v>
      </c>
      <c r="L125" s="401" t="s">
        <v>837</v>
      </c>
      <c r="M125" s="401" t="s">
        <v>359</v>
      </c>
      <c r="N125" s="401" t="s">
        <v>359</v>
      </c>
      <c r="O125" s="401" t="s">
        <v>391</v>
      </c>
      <c r="P125" s="404">
        <v>-13.769287</v>
      </c>
      <c r="Q125" s="404">
        <v>33.822007999999997</v>
      </c>
      <c r="R125" s="400">
        <v>588859</v>
      </c>
      <c r="S125" s="400">
        <v>8477637</v>
      </c>
      <c r="T125" s="401" t="s">
        <v>3129</v>
      </c>
      <c r="U125" s="401" t="s">
        <v>211</v>
      </c>
      <c r="V125" s="400">
        <v>2</v>
      </c>
      <c r="W125" s="400">
        <v>3</v>
      </c>
      <c r="X125" s="400">
        <v>5</v>
      </c>
      <c r="Y125" s="400">
        <v>1</v>
      </c>
      <c r="Z125" s="400">
        <v>1</v>
      </c>
      <c r="AA125" s="400">
        <v>2</v>
      </c>
      <c r="AB125" s="400">
        <v>2</v>
      </c>
      <c r="AC125" s="400">
        <v>3</v>
      </c>
      <c r="AD125" s="400">
        <v>5</v>
      </c>
      <c r="AE125" s="400">
        <v>0</v>
      </c>
      <c r="AF125" s="400">
        <v>0</v>
      </c>
      <c r="AG125" s="400">
        <v>0</v>
      </c>
      <c r="AH125" s="400">
        <v>4</v>
      </c>
      <c r="AI125" s="400">
        <v>6</v>
      </c>
      <c r="AJ125" s="400">
        <v>10</v>
      </c>
      <c r="AK125" s="400">
        <v>0</v>
      </c>
      <c r="AL125" s="400">
        <v>0</v>
      </c>
      <c r="AM125" s="400">
        <v>0</v>
      </c>
      <c r="AN125" s="400">
        <v>89</v>
      </c>
      <c r="AO125" s="400">
        <v>66</v>
      </c>
      <c r="AP125" s="400">
        <v>155</v>
      </c>
      <c r="AQ125" s="400">
        <v>0</v>
      </c>
      <c r="AR125" s="400">
        <v>0</v>
      </c>
      <c r="AS125" s="400">
        <v>0</v>
      </c>
      <c r="AT125" s="400">
        <v>17</v>
      </c>
      <c r="AU125" s="400">
        <v>19</v>
      </c>
      <c r="AV125" s="400">
        <v>36</v>
      </c>
      <c r="AW125" s="400">
        <v>3</v>
      </c>
      <c r="AX125" s="400">
        <v>4</v>
      </c>
      <c r="AY125" s="400">
        <v>7</v>
      </c>
      <c r="AZ125" s="400">
        <v>1</v>
      </c>
      <c r="BA125" s="400">
        <v>8</v>
      </c>
      <c r="BB125" s="400">
        <v>9</v>
      </c>
      <c r="BC125" s="401" t="s">
        <v>3</v>
      </c>
      <c r="BD125" s="401" t="s">
        <v>7</v>
      </c>
      <c r="BE125" s="400">
        <v>1</v>
      </c>
      <c r="BF125" s="400" t="b">
        <v>0</v>
      </c>
      <c r="BG125" s="380">
        <v>0</v>
      </c>
      <c r="BH125" s="400" t="b">
        <v>0</v>
      </c>
      <c r="BI125" s="400" t="b">
        <v>1</v>
      </c>
      <c r="BJ125" s="401" t="s">
        <v>5</v>
      </c>
      <c r="BK125" s="400">
        <v>100</v>
      </c>
      <c r="BL125" s="400" t="b">
        <v>1</v>
      </c>
      <c r="BM125" s="404">
        <v>1</v>
      </c>
      <c r="BN125" s="400" t="b">
        <v>0</v>
      </c>
      <c r="BP125" s="400" t="b">
        <v>1</v>
      </c>
      <c r="BQ125" s="400" t="b">
        <v>1</v>
      </c>
      <c r="BR125" s="400" t="b">
        <v>1</v>
      </c>
      <c r="BS125" s="400" t="b">
        <v>1</v>
      </c>
      <c r="BT125" s="400" t="b">
        <v>1</v>
      </c>
      <c r="BU125" s="400">
        <v>0.2</v>
      </c>
      <c r="BV125" s="401" t="s">
        <v>211</v>
      </c>
      <c r="BW125" s="400">
        <v>0.2</v>
      </c>
      <c r="BX125" s="401" t="s">
        <v>211</v>
      </c>
      <c r="BY125" s="401" t="s">
        <v>211</v>
      </c>
    </row>
    <row r="126" spans="1:77" ht="58" x14ac:dyDescent="0.35">
      <c r="A126" s="400">
        <v>335</v>
      </c>
      <c r="B126" s="401" t="s">
        <v>839</v>
      </c>
      <c r="C126" s="401" t="s">
        <v>840</v>
      </c>
      <c r="D126" s="401" t="s">
        <v>211</v>
      </c>
      <c r="E126" s="401" t="s">
        <v>839</v>
      </c>
      <c r="F126" s="401" t="s">
        <v>356</v>
      </c>
      <c r="G126" s="400">
        <v>20499963</v>
      </c>
      <c r="H126" s="400">
        <v>20499963</v>
      </c>
      <c r="I126" s="401" t="s">
        <v>3149</v>
      </c>
      <c r="J126" s="402">
        <v>41535</v>
      </c>
      <c r="K126" s="401" t="s">
        <v>454</v>
      </c>
      <c r="L126" s="401" t="s">
        <v>839</v>
      </c>
      <c r="M126" s="401" t="s">
        <v>386</v>
      </c>
      <c r="N126" s="401" t="s">
        <v>386</v>
      </c>
      <c r="O126" s="401" t="s">
        <v>467</v>
      </c>
      <c r="R126" s="400">
        <v>0</v>
      </c>
      <c r="S126" s="400">
        <v>0</v>
      </c>
      <c r="T126" s="401" t="s">
        <v>3132</v>
      </c>
      <c r="U126" s="401"/>
      <c r="V126" s="400">
        <v>4</v>
      </c>
      <c r="W126" s="400">
        <v>6</v>
      </c>
      <c r="X126" s="400">
        <v>10</v>
      </c>
      <c r="Y126" s="400">
        <v>0</v>
      </c>
      <c r="Z126" s="400">
        <v>0</v>
      </c>
      <c r="AA126" s="400">
        <v>0</v>
      </c>
      <c r="AB126" s="400">
        <v>4</v>
      </c>
      <c r="AC126" s="400">
        <v>6</v>
      </c>
      <c r="AD126" s="400">
        <v>10</v>
      </c>
      <c r="AE126" s="400">
        <v>0</v>
      </c>
      <c r="AF126" s="400">
        <v>2</v>
      </c>
      <c r="AG126" s="400">
        <v>2</v>
      </c>
      <c r="AH126" s="400">
        <v>2</v>
      </c>
      <c r="AI126" s="400">
        <v>8</v>
      </c>
      <c r="AJ126" s="400">
        <v>10</v>
      </c>
      <c r="AK126" s="400">
        <v>0</v>
      </c>
      <c r="AL126" s="400">
        <v>0</v>
      </c>
      <c r="AM126" s="400">
        <v>0</v>
      </c>
      <c r="AN126" s="400">
        <v>63</v>
      </c>
      <c r="AO126" s="400">
        <v>49</v>
      </c>
      <c r="AP126" s="400">
        <v>112</v>
      </c>
      <c r="AQ126" s="400">
        <v>13</v>
      </c>
      <c r="AR126" s="400">
        <v>20</v>
      </c>
      <c r="AS126" s="400">
        <v>33</v>
      </c>
      <c r="AT126" s="400">
        <v>1</v>
      </c>
      <c r="AU126" s="400">
        <v>8</v>
      </c>
      <c r="AV126" s="400">
        <v>9</v>
      </c>
      <c r="AW126" s="400">
        <v>15</v>
      </c>
      <c r="AX126" s="400">
        <v>10</v>
      </c>
      <c r="AY126" s="400">
        <v>25</v>
      </c>
      <c r="AZ126" s="400">
        <v>3</v>
      </c>
      <c r="BA126" s="400">
        <v>5</v>
      </c>
      <c r="BB126" s="400">
        <v>8</v>
      </c>
      <c r="BC126" s="401" t="s">
        <v>3</v>
      </c>
      <c r="BD126" s="401" t="s">
        <v>1</v>
      </c>
      <c r="BE126" s="380">
        <v>1</v>
      </c>
      <c r="BF126" s="400" t="b">
        <v>1</v>
      </c>
      <c r="BG126" s="404">
        <v>2</v>
      </c>
      <c r="BH126" s="400" t="b">
        <v>0</v>
      </c>
      <c r="BI126" s="400" t="b">
        <v>1</v>
      </c>
      <c r="BJ126" s="401" t="s">
        <v>2</v>
      </c>
      <c r="BK126" s="404">
        <v>200</v>
      </c>
      <c r="BL126" s="400" t="b">
        <v>1</v>
      </c>
      <c r="BM126" s="404">
        <v>1.5</v>
      </c>
      <c r="BN126" s="400" t="b">
        <v>0</v>
      </c>
      <c r="BP126" s="400" t="b">
        <v>1</v>
      </c>
      <c r="BQ126" s="400" t="b">
        <v>1</v>
      </c>
      <c r="BR126" s="400" t="b">
        <v>1</v>
      </c>
      <c r="BS126" s="400" t="b">
        <v>1</v>
      </c>
      <c r="BT126" s="400" t="b">
        <v>1</v>
      </c>
      <c r="BU126" s="400">
        <v>1</v>
      </c>
      <c r="BV126" s="401" t="s">
        <v>211</v>
      </c>
      <c r="BW126" s="400">
        <v>6</v>
      </c>
      <c r="BX126" s="401" t="s">
        <v>211</v>
      </c>
      <c r="BY126" s="401" t="s">
        <v>841</v>
      </c>
    </row>
    <row r="127" spans="1:77" ht="29" x14ac:dyDescent="0.35">
      <c r="A127" s="400">
        <v>394</v>
      </c>
      <c r="B127" s="401" t="s">
        <v>842</v>
      </c>
      <c r="C127" s="401" t="s">
        <v>843</v>
      </c>
      <c r="D127" s="401" t="s">
        <v>211</v>
      </c>
      <c r="E127" s="401" t="s">
        <v>478</v>
      </c>
      <c r="F127" s="401" t="s">
        <v>356</v>
      </c>
      <c r="G127" s="400">
        <v>20500022</v>
      </c>
      <c r="H127" s="400">
        <v>20500022</v>
      </c>
      <c r="I127" s="401" t="s">
        <v>357</v>
      </c>
      <c r="J127" s="402">
        <v>41802</v>
      </c>
      <c r="K127" s="401" t="s">
        <v>358</v>
      </c>
      <c r="L127" s="401" t="s">
        <v>844</v>
      </c>
      <c r="M127" s="401" t="s">
        <v>359</v>
      </c>
      <c r="N127" s="401" t="s">
        <v>359</v>
      </c>
      <c r="O127" s="401" t="s">
        <v>391</v>
      </c>
      <c r="R127" s="400">
        <v>0</v>
      </c>
      <c r="S127" s="400">
        <v>0</v>
      </c>
      <c r="T127" s="401" t="s">
        <v>3129</v>
      </c>
      <c r="U127" s="401" t="s">
        <v>211</v>
      </c>
      <c r="V127" s="400">
        <v>2</v>
      </c>
      <c r="W127" s="400">
        <v>4</v>
      </c>
      <c r="X127" s="400">
        <v>6</v>
      </c>
      <c r="Y127" s="400">
        <v>2</v>
      </c>
      <c r="Z127" s="400">
        <v>1</v>
      </c>
      <c r="AA127" s="400">
        <v>3</v>
      </c>
      <c r="AB127" s="400">
        <v>0</v>
      </c>
      <c r="AC127" s="400">
        <v>3</v>
      </c>
      <c r="AD127" s="400">
        <v>3</v>
      </c>
      <c r="AE127" s="400">
        <v>0</v>
      </c>
      <c r="AF127" s="400">
        <v>0</v>
      </c>
      <c r="AG127" s="400">
        <v>0</v>
      </c>
      <c r="AH127" s="400">
        <v>2</v>
      </c>
      <c r="AI127" s="400">
        <v>4</v>
      </c>
      <c r="AJ127" s="400">
        <v>6</v>
      </c>
      <c r="AK127" s="400">
        <v>0</v>
      </c>
      <c r="AL127" s="400">
        <v>0</v>
      </c>
      <c r="AM127" s="400">
        <v>0</v>
      </c>
      <c r="AN127" s="400">
        <v>53</v>
      </c>
      <c r="AO127" s="400">
        <v>74</v>
      </c>
      <c r="AP127" s="400">
        <v>127</v>
      </c>
      <c r="AQ127" s="400">
        <v>0</v>
      </c>
      <c r="AR127" s="400">
        <v>0</v>
      </c>
      <c r="AS127" s="400">
        <v>0</v>
      </c>
      <c r="AT127" s="400">
        <v>10</v>
      </c>
      <c r="AU127" s="400">
        <v>18</v>
      </c>
      <c r="AV127" s="400">
        <v>28</v>
      </c>
      <c r="AW127" s="400">
        <v>2</v>
      </c>
      <c r="AX127" s="400">
        <v>3</v>
      </c>
      <c r="AY127" s="400">
        <v>5</v>
      </c>
      <c r="AZ127" s="400">
        <v>0</v>
      </c>
      <c r="BA127" s="400">
        <v>0</v>
      </c>
      <c r="BB127" s="400">
        <v>0</v>
      </c>
      <c r="BC127" s="401" t="s">
        <v>3</v>
      </c>
      <c r="BD127" s="401" t="s">
        <v>1</v>
      </c>
      <c r="BE127" s="400">
        <v>1</v>
      </c>
      <c r="BF127" s="400" t="b">
        <v>1</v>
      </c>
      <c r="BG127" s="400">
        <v>2</v>
      </c>
      <c r="BH127" s="400" t="b">
        <v>1</v>
      </c>
      <c r="BI127" s="400" t="b">
        <v>1</v>
      </c>
      <c r="BJ127" s="401" t="s">
        <v>9</v>
      </c>
      <c r="BK127" s="400">
        <v>300</v>
      </c>
      <c r="BL127" s="400" t="b">
        <v>0</v>
      </c>
      <c r="BN127" s="400" t="b">
        <v>0</v>
      </c>
      <c r="BP127" s="400" t="b">
        <v>1</v>
      </c>
      <c r="BQ127" s="400" t="b">
        <v>1</v>
      </c>
      <c r="BR127" s="400" t="b">
        <v>1</v>
      </c>
      <c r="BS127" s="400" t="b">
        <v>1</v>
      </c>
      <c r="BT127" s="400" t="b">
        <v>1</v>
      </c>
      <c r="BU127" s="400">
        <v>2</v>
      </c>
      <c r="BV127" s="401" t="s">
        <v>211</v>
      </c>
      <c r="BW127" s="400">
        <v>7</v>
      </c>
      <c r="BX127" s="401" t="s">
        <v>211</v>
      </c>
      <c r="BY127" s="401" t="s">
        <v>211</v>
      </c>
    </row>
    <row r="128" spans="1:77" x14ac:dyDescent="0.35">
      <c r="A128" s="400">
        <v>317</v>
      </c>
      <c r="B128" s="401" t="s">
        <v>845</v>
      </c>
      <c r="C128" s="401" t="s">
        <v>846</v>
      </c>
      <c r="D128" s="401" t="s">
        <v>211</v>
      </c>
      <c r="E128" s="401" t="s">
        <v>845</v>
      </c>
      <c r="F128" s="401" t="s">
        <v>356</v>
      </c>
      <c r="G128" s="400">
        <v>20499945</v>
      </c>
      <c r="H128" s="400">
        <v>20499945</v>
      </c>
      <c r="I128" s="401" t="s">
        <v>357</v>
      </c>
      <c r="J128" s="402">
        <v>41802</v>
      </c>
      <c r="K128" s="401" t="s">
        <v>374</v>
      </c>
      <c r="L128" s="401" t="s">
        <v>845</v>
      </c>
      <c r="M128" s="401" t="s">
        <v>375</v>
      </c>
      <c r="N128" s="401" t="s">
        <v>375</v>
      </c>
      <c r="O128" s="401" t="s">
        <v>429</v>
      </c>
      <c r="R128" s="400">
        <v>0</v>
      </c>
      <c r="S128" s="400">
        <v>0</v>
      </c>
      <c r="T128" s="401" t="s">
        <v>3129</v>
      </c>
      <c r="U128" s="401" t="s">
        <v>211</v>
      </c>
      <c r="V128" s="400">
        <v>5</v>
      </c>
      <c r="W128" s="400">
        <v>5</v>
      </c>
      <c r="X128" s="400">
        <v>10</v>
      </c>
      <c r="Y128" s="400">
        <v>0</v>
      </c>
      <c r="Z128" s="400">
        <v>0</v>
      </c>
      <c r="AA128" s="400">
        <v>0</v>
      </c>
      <c r="AB128" s="400">
        <v>5</v>
      </c>
      <c r="AC128" s="400">
        <v>5</v>
      </c>
      <c r="AD128" s="400">
        <v>10</v>
      </c>
      <c r="AE128" s="400">
        <v>2</v>
      </c>
      <c r="AF128" s="400">
        <v>3</v>
      </c>
      <c r="AG128" s="400">
        <v>5</v>
      </c>
      <c r="AH128" s="400">
        <v>4</v>
      </c>
      <c r="AI128" s="400">
        <v>2</v>
      </c>
      <c r="AJ128" s="400">
        <v>6</v>
      </c>
      <c r="AK128" s="400">
        <v>0</v>
      </c>
      <c r="AL128" s="400">
        <v>0</v>
      </c>
      <c r="AM128" s="400">
        <v>0</v>
      </c>
      <c r="AN128" s="400">
        <v>43</v>
      </c>
      <c r="AO128" s="400">
        <v>46</v>
      </c>
      <c r="AP128" s="400">
        <v>89</v>
      </c>
      <c r="AQ128" s="400">
        <v>0</v>
      </c>
      <c r="AR128" s="400">
        <v>0</v>
      </c>
      <c r="AS128" s="400">
        <v>0</v>
      </c>
      <c r="AT128" s="400">
        <v>6</v>
      </c>
      <c r="AU128" s="400">
        <v>18</v>
      </c>
      <c r="AV128" s="400">
        <v>24</v>
      </c>
      <c r="AW128" s="400">
        <v>0</v>
      </c>
      <c r="AX128" s="400">
        <v>1</v>
      </c>
      <c r="AY128" s="400">
        <v>1</v>
      </c>
      <c r="AZ128" s="400">
        <v>0</v>
      </c>
      <c r="BA128" s="400">
        <v>0</v>
      </c>
      <c r="BB128" s="400">
        <v>0</v>
      </c>
      <c r="BC128" s="401" t="s">
        <v>3</v>
      </c>
      <c r="BD128" s="401" t="s">
        <v>1</v>
      </c>
      <c r="BE128" s="400">
        <v>1</v>
      </c>
      <c r="BF128" s="400" t="b">
        <v>1</v>
      </c>
      <c r="BG128" s="400">
        <v>2</v>
      </c>
      <c r="BH128" s="400" t="b">
        <v>0</v>
      </c>
      <c r="BI128" s="400" t="b">
        <v>1</v>
      </c>
      <c r="BJ128" s="401" t="s">
        <v>2</v>
      </c>
      <c r="BK128" s="400">
        <v>300</v>
      </c>
      <c r="BL128" s="400" t="b">
        <v>1</v>
      </c>
      <c r="BM128" s="400">
        <v>0.5</v>
      </c>
      <c r="BN128" s="400" t="b">
        <v>0</v>
      </c>
      <c r="BP128" s="400" t="b">
        <v>1</v>
      </c>
      <c r="BQ128" s="400" t="b">
        <v>1</v>
      </c>
      <c r="BR128" s="400" t="b">
        <v>1</v>
      </c>
      <c r="BS128" s="400" t="b">
        <v>1</v>
      </c>
      <c r="BT128" s="400" t="b">
        <v>1</v>
      </c>
      <c r="BU128" s="400">
        <v>6</v>
      </c>
      <c r="BV128" s="401" t="s">
        <v>211</v>
      </c>
      <c r="BW128" s="400">
        <v>6</v>
      </c>
      <c r="BX128" s="401" t="s">
        <v>211</v>
      </c>
      <c r="BY128" s="401" t="s">
        <v>211</v>
      </c>
    </row>
    <row r="129" spans="1:77" ht="29" x14ac:dyDescent="0.35">
      <c r="A129" s="400">
        <v>1727</v>
      </c>
      <c r="B129" s="401" t="s">
        <v>847</v>
      </c>
      <c r="C129" s="401" t="s">
        <v>848</v>
      </c>
      <c r="D129" s="401" t="s">
        <v>849</v>
      </c>
      <c r="E129" s="401" t="s">
        <v>850</v>
      </c>
      <c r="F129" s="401" t="s">
        <v>356</v>
      </c>
      <c r="G129" s="400">
        <v>20403017</v>
      </c>
      <c r="H129" s="400">
        <v>20403017</v>
      </c>
      <c r="I129" s="401" t="s">
        <v>384</v>
      </c>
      <c r="J129" s="402">
        <v>41554</v>
      </c>
      <c r="K129" s="401" t="s">
        <v>365</v>
      </c>
      <c r="L129" s="401" t="s">
        <v>851</v>
      </c>
      <c r="M129" s="401" t="s">
        <v>367</v>
      </c>
      <c r="N129" s="401" t="s">
        <v>367</v>
      </c>
      <c r="O129" s="401" t="s">
        <v>851</v>
      </c>
      <c r="P129" s="404">
        <v>-13.684409</v>
      </c>
      <c r="Q129" s="404">
        <v>33.664489000000003</v>
      </c>
      <c r="R129" s="400">
        <v>571856</v>
      </c>
      <c r="S129" s="400">
        <v>8487077</v>
      </c>
      <c r="T129" s="401" t="s">
        <v>211</v>
      </c>
      <c r="U129" s="401" t="s">
        <v>211</v>
      </c>
      <c r="V129" s="400">
        <v>1</v>
      </c>
      <c r="W129" s="400">
        <v>3</v>
      </c>
      <c r="X129" s="400">
        <v>4</v>
      </c>
      <c r="Y129" s="400">
        <v>0</v>
      </c>
      <c r="Z129" s="400">
        <v>0</v>
      </c>
      <c r="AA129" s="400">
        <v>0</v>
      </c>
      <c r="AB129" s="400">
        <v>1</v>
      </c>
      <c r="AC129" s="400">
        <v>3</v>
      </c>
      <c r="AD129" s="400">
        <v>4</v>
      </c>
      <c r="AE129" s="400">
        <v>0</v>
      </c>
      <c r="AF129" s="400">
        <v>0</v>
      </c>
      <c r="AG129" s="400">
        <v>0</v>
      </c>
      <c r="AH129" s="400">
        <v>4</v>
      </c>
      <c r="AI129" s="400">
        <v>6</v>
      </c>
      <c r="AJ129" s="400">
        <v>10</v>
      </c>
      <c r="AK129" s="400">
        <v>0</v>
      </c>
      <c r="AL129" s="400">
        <v>0</v>
      </c>
      <c r="AM129" s="400">
        <v>0</v>
      </c>
      <c r="AN129" s="380"/>
      <c r="AO129" s="380"/>
      <c r="AP129" s="380"/>
      <c r="AQ129" s="380"/>
      <c r="AR129" s="380"/>
      <c r="AS129" s="380"/>
      <c r="AT129" s="380"/>
      <c r="AU129" s="380"/>
      <c r="AV129" s="380"/>
      <c r="AW129" s="380"/>
      <c r="AX129" s="380"/>
      <c r="AY129" s="380"/>
      <c r="AZ129" s="380"/>
      <c r="BA129" s="380"/>
      <c r="BB129" s="380"/>
      <c r="BC129" s="401" t="s">
        <v>0</v>
      </c>
      <c r="BD129" s="401" t="s">
        <v>7</v>
      </c>
      <c r="BE129" s="380">
        <v>1</v>
      </c>
      <c r="BF129" s="400" t="b">
        <v>1</v>
      </c>
      <c r="BG129" s="400">
        <v>1</v>
      </c>
      <c r="BH129" s="400" t="b">
        <v>0</v>
      </c>
      <c r="BI129" s="400" t="b">
        <v>1</v>
      </c>
      <c r="BJ129" s="401" t="s">
        <v>2</v>
      </c>
      <c r="BK129" s="380"/>
      <c r="BL129" s="400" t="b">
        <v>0</v>
      </c>
      <c r="BN129" s="400" t="b">
        <v>0</v>
      </c>
      <c r="BP129" s="400" t="b">
        <v>0</v>
      </c>
      <c r="BQ129" s="400" t="b">
        <v>1</v>
      </c>
      <c r="BR129" s="400" t="b">
        <v>0</v>
      </c>
      <c r="BS129" s="400" t="b">
        <v>0</v>
      </c>
      <c r="BT129" s="400" t="b">
        <v>0</v>
      </c>
      <c r="BU129" s="400">
        <v>5</v>
      </c>
      <c r="BV129" s="401" t="s">
        <v>211</v>
      </c>
      <c r="BW129" s="400">
        <v>2</v>
      </c>
      <c r="BX129" s="401" t="s">
        <v>211</v>
      </c>
      <c r="BY129" s="401" t="s">
        <v>211</v>
      </c>
    </row>
    <row r="130" spans="1:77" x14ac:dyDescent="0.35">
      <c r="A130" s="400">
        <v>381</v>
      </c>
      <c r="B130" s="401" t="s">
        <v>852</v>
      </c>
      <c r="C130" s="401" t="s">
        <v>211</v>
      </c>
      <c r="D130" s="401" t="s">
        <v>853</v>
      </c>
      <c r="E130" s="401" t="s">
        <v>854</v>
      </c>
      <c r="F130" s="401" t="s">
        <v>356</v>
      </c>
      <c r="G130" s="400">
        <v>20500009</v>
      </c>
      <c r="H130" s="400">
        <v>20500009</v>
      </c>
      <c r="I130" s="401" t="s">
        <v>390</v>
      </c>
      <c r="J130" s="402">
        <v>41512</v>
      </c>
      <c r="K130" s="401" t="s">
        <v>374</v>
      </c>
      <c r="L130" s="401" t="s">
        <v>854</v>
      </c>
      <c r="M130" s="401" t="s">
        <v>375</v>
      </c>
      <c r="N130" s="401" t="s">
        <v>375</v>
      </c>
      <c r="O130" s="401" t="s">
        <v>855</v>
      </c>
      <c r="R130" s="400">
        <v>0</v>
      </c>
      <c r="S130" s="400">
        <v>0</v>
      </c>
      <c r="T130" s="401" t="s">
        <v>211</v>
      </c>
      <c r="U130" s="401" t="s">
        <v>211</v>
      </c>
      <c r="V130" s="400">
        <v>3</v>
      </c>
      <c r="W130" s="400">
        <v>1</v>
      </c>
      <c r="X130" s="400">
        <v>4</v>
      </c>
      <c r="Y130" s="400">
        <v>0</v>
      </c>
      <c r="Z130" s="400">
        <v>0</v>
      </c>
      <c r="AA130" s="400">
        <v>0</v>
      </c>
      <c r="AB130" s="400">
        <v>3</v>
      </c>
      <c r="AC130" s="400">
        <v>4</v>
      </c>
      <c r="AD130" s="400">
        <v>7</v>
      </c>
      <c r="AE130" s="400">
        <v>0</v>
      </c>
      <c r="AF130" s="400">
        <v>0</v>
      </c>
      <c r="AG130" s="400">
        <v>0</v>
      </c>
      <c r="AH130" s="400">
        <v>6</v>
      </c>
      <c r="AI130" s="400">
        <v>4</v>
      </c>
      <c r="AJ130" s="400">
        <v>10</v>
      </c>
      <c r="AK130" s="400">
        <v>0</v>
      </c>
      <c r="AL130" s="400">
        <v>0</v>
      </c>
      <c r="AM130" s="400">
        <v>0</v>
      </c>
      <c r="AN130" s="400">
        <v>48</v>
      </c>
      <c r="AO130" s="400">
        <v>39</v>
      </c>
      <c r="AP130" s="400">
        <v>87</v>
      </c>
      <c r="AQ130" s="400">
        <v>40</v>
      </c>
      <c r="AR130" s="400">
        <v>33</v>
      </c>
      <c r="AS130" s="400">
        <v>73</v>
      </c>
      <c r="AT130" s="400">
        <v>1</v>
      </c>
      <c r="AU130" s="400">
        <v>3</v>
      </c>
      <c r="AV130" s="400">
        <v>4</v>
      </c>
      <c r="AW130" s="400">
        <v>1</v>
      </c>
      <c r="AX130" s="400">
        <v>0</v>
      </c>
      <c r="AY130" s="400">
        <v>1</v>
      </c>
      <c r="AZ130" s="400">
        <v>1</v>
      </c>
      <c r="BA130" s="400">
        <v>2</v>
      </c>
      <c r="BB130" s="400">
        <v>3</v>
      </c>
      <c r="BC130" s="401" t="s">
        <v>3</v>
      </c>
      <c r="BD130" s="401" t="s">
        <v>7</v>
      </c>
      <c r="BE130" s="400">
        <v>1</v>
      </c>
      <c r="BF130" s="400" t="b">
        <v>1</v>
      </c>
      <c r="BG130" s="400">
        <v>1</v>
      </c>
      <c r="BH130" s="400" t="b">
        <v>1</v>
      </c>
      <c r="BI130" s="400" t="b">
        <v>1</v>
      </c>
      <c r="BJ130" s="401" t="s">
        <v>2</v>
      </c>
      <c r="BK130" s="400">
        <v>300</v>
      </c>
      <c r="BL130" s="400" t="b">
        <v>1</v>
      </c>
      <c r="BM130" s="404">
        <v>1</v>
      </c>
      <c r="BN130" s="400" t="b">
        <v>0</v>
      </c>
      <c r="BP130" s="400" t="b">
        <v>1</v>
      </c>
      <c r="BQ130" s="400" t="b">
        <v>0</v>
      </c>
      <c r="BR130" s="400" t="b">
        <v>0</v>
      </c>
      <c r="BS130" s="400" t="b">
        <v>1</v>
      </c>
      <c r="BT130" s="400" t="b">
        <v>1</v>
      </c>
      <c r="BU130" s="400">
        <v>3</v>
      </c>
      <c r="BV130" s="401" t="s">
        <v>211</v>
      </c>
      <c r="BW130" s="400">
        <v>5</v>
      </c>
      <c r="BX130" s="401" t="s">
        <v>211</v>
      </c>
      <c r="BY130" s="401" t="s">
        <v>211</v>
      </c>
    </row>
    <row r="131" spans="1:77" x14ac:dyDescent="0.35">
      <c r="A131" s="400">
        <v>355</v>
      </c>
      <c r="B131" s="401" t="s">
        <v>856</v>
      </c>
      <c r="C131" s="401" t="s">
        <v>857</v>
      </c>
      <c r="D131" s="401" t="s">
        <v>211</v>
      </c>
      <c r="E131" s="401" t="s">
        <v>858</v>
      </c>
      <c r="F131" s="401" t="s">
        <v>356</v>
      </c>
      <c r="G131" s="400">
        <v>20499983</v>
      </c>
      <c r="H131" s="400">
        <v>20499983</v>
      </c>
      <c r="I131" s="401" t="s">
        <v>710</v>
      </c>
      <c r="J131" s="402">
        <v>41563</v>
      </c>
      <c r="K131" s="401" t="s">
        <v>454</v>
      </c>
      <c r="L131" s="401" t="s">
        <v>859</v>
      </c>
      <c r="M131" s="401" t="s">
        <v>386</v>
      </c>
      <c r="N131" s="401" t="s">
        <v>386</v>
      </c>
      <c r="O131" s="401" t="s">
        <v>461</v>
      </c>
      <c r="R131" s="400">
        <v>0</v>
      </c>
      <c r="S131" s="400">
        <v>0</v>
      </c>
      <c r="T131" s="401" t="s">
        <v>3129</v>
      </c>
      <c r="U131" s="401" t="s">
        <v>211</v>
      </c>
      <c r="V131" s="400">
        <v>3</v>
      </c>
      <c r="W131" s="400">
        <v>7</v>
      </c>
      <c r="X131" s="400">
        <v>10</v>
      </c>
      <c r="Y131" s="400">
        <v>0</v>
      </c>
      <c r="Z131" s="400">
        <v>0</v>
      </c>
      <c r="AA131" s="400">
        <v>0</v>
      </c>
      <c r="AB131" s="400">
        <v>3</v>
      </c>
      <c r="AC131" s="400">
        <v>7</v>
      </c>
      <c r="AD131" s="400">
        <v>10</v>
      </c>
      <c r="AE131" s="400">
        <v>0</v>
      </c>
      <c r="AF131" s="400">
        <v>0</v>
      </c>
      <c r="AG131" s="400">
        <v>0</v>
      </c>
      <c r="AH131" s="400">
        <v>5</v>
      </c>
      <c r="AI131" s="400">
        <v>5</v>
      </c>
      <c r="AJ131" s="400">
        <v>10</v>
      </c>
      <c r="AK131" s="400">
        <v>0</v>
      </c>
      <c r="AL131" s="400">
        <v>0</v>
      </c>
      <c r="AM131" s="400">
        <v>0</v>
      </c>
      <c r="AN131" s="400">
        <v>60</v>
      </c>
      <c r="AO131" s="400">
        <v>44</v>
      </c>
      <c r="AP131" s="400">
        <v>104</v>
      </c>
      <c r="AQ131" s="400">
        <v>30</v>
      </c>
      <c r="AR131" s="400">
        <v>25</v>
      </c>
      <c r="AS131" s="400">
        <v>55</v>
      </c>
      <c r="AT131" s="400">
        <v>6</v>
      </c>
      <c r="AU131" s="400">
        <v>9</v>
      </c>
      <c r="AV131" s="400">
        <v>15</v>
      </c>
      <c r="AW131" s="400">
        <v>7</v>
      </c>
      <c r="AX131" s="400">
        <v>8</v>
      </c>
      <c r="AY131" s="400">
        <v>15</v>
      </c>
      <c r="AZ131" s="400">
        <v>7</v>
      </c>
      <c r="BA131" s="400">
        <v>8</v>
      </c>
      <c r="BB131" s="400">
        <v>15</v>
      </c>
      <c r="BC131" s="401" t="s">
        <v>0</v>
      </c>
      <c r="BD131" s="401" t="s">
        <v>212</v>
      </c>
      <c r="BE131" s="400">
        <v>1</v>
      </c>
      <c r="BF131" s="400" t="b">
        <v>1</v>
      </c>
      <c r="BG131" s="400">
        <v>1</v>
      </c>
      <c r="BH131" s="400" t="b">
        <v>0</v>
      </c>
      <c r="BI131" s="400" t="b">
        <v>1</v>
      </c>
      <c r="BJ131" s="401" t="s">
        <v>2</v>
      </c>
      <c r="BK131" s="400">
        <v>2</v>
      </c>
      <c r="BL131" s="400" t="b">
        <v>1</v>
      </c>
      <c r="BM131" s="404">
        <v>1</v>
      </c>
      <c r="BN131" s="400" t="b">
        <v>0</v>
      </c>
      <c r="BP131" s="400" t="b">
        <v>1</v>
      </c>
      <c r="BQ131" s="400" t="b">
        <v>1</v>
      </c>
      <c r="BR131" s="400" t="b">
        <v>1</v>
      </c>
      <c r="BS131" s="400" t="b">
        <v>1</v>
      </c>
      <c r="BT131" s="400" t="b">
        <v>1</v>
      </c>
      <c r="BU131" s="380"/>
      <c r="BV131" s="401" t="s">
        <v>211</v>
      </c>
      <c r="BW131" s="380"/>
      <c r="BX131" s="401" t="s">
        <v>211</v>
      </c>
      <c r="BY131" s="401" t="s">
        <v>211</v>
      </c>
    </row>
    <row r="132" spans="1:77" x14ac:dyDescent="0.35">
      <c r="A132" s="400">
        <v>380</v>
      </c>
      <c r="B132" s="401" t="s">
        <v>860</v>
      </c>
      <c r="C132" s="401" t="s">
        <v>211</v>
      </c>
      <c r="D132" s="401" t="s">
        <v>861</v>
      </c>
      <c r="E132" s="401" t="s">
        <v>856</v>
      </c>
      <c r="F132" s="401" t="s">
        <v>356</v>
      </c>
      <c r="G132" s="400">
        <v>20500008</v>
      </c>
      <c r="H132" s="400">
        <v>20500008</v>
      </c>
      <c r="I132" s="401" t="s">
        <v>390</v>
      </c>
      <c r="J132" s="402">
        <v>41512</v>
      </c>
      <c r="K132" s="401" t="s">
        <v>374</v>
      </c>
      <c r="L132" s="401" t="s">
        <v>856</v>
      </c>
      <c r="M132" s="401" t="s">
        <v>375</v>
      </c>
      <c r="N132" s="401" t="s">
        <v>375</v>
      </c>
      <c r="O132" s="401" t="s">
        <v>855</v>
      </c>
      <c r="R132" s="400">
        <v>0</v>
      </c>
      <c r="S132" s="400">
        <v>0</v>
      </c>
      <c r="T132" s="401" t="s">
        <v>445</v>
      </c>
      <c r="U132" s="401" t="s">
        <v>211</v>
      </c>
      <c r="V132" s="400">
        <v>4</v>
      </c>
      <c r="W132" s="400">
        <v>5</v>
      </c>
      <c r="X132" s="400">
        <v>9</v>
      </c>
      <c r="Y132" s="400">
        <v>4</v>
      </c>
      <c r="Z132" s="400">
        <v>5</v>
      </c>
      <c r="AA132" s="400">
        <v>9</v>
      </c>
      <c r="AB132" s="400">
        <v>0</v>
      </c>
      <c r="AC132" s="400">
        <v>0</v>
      </c>
      <c r="AD132" s="400">
        <v>0</v>
      </c>
      <c r="AE132" s="400">
        <v>0</v>
      </c>
      <c r="AF132" s="400">
        <v>0</v>
      </c>
      <c r="AG132" s="400">
        <v>0</v>
      </c>
      <c r="AH132" s="400">
        <v>5</v>
      </c>
      <c r="AI132" s="400">
        <v>5</v>
      </c>
      <c r="AJ132" s="400">
        <v>10</v>
      </c>
      <c r="AK132" s="400">
        <v>0</v>
      </c>
      <c r="AL132" s="400">
        <v>0</v>
      </c>
      <c r="AM132" s="400">
        <v>0</v>
      </c>
      <c r="AN132" s="400">
        <v>51</v>
      </c>
      <c r="AO132" s="400">
        <v>75</v>
      </c>
      <c r="AP132" s="400">
        <v>126</v>
      </c>
      <c r="AQ132" s="400">
        <v>40</v>
      </c>
      <c r="AR132" s="400">
        <v>64</v>
      </c>
      <c r="AS132" s="400">
        <v>104</v>
      </c>
      <c r="AT132" s="400">
        <v>10</v>
      </c>
      <c r="AU132" s="400">
        <v>5</v>
      </c>
      <c r="AV132" s="400">
        <v>15</v>
      </c>
      <c r="AW132" s="400">
        <v>2</v>
      </c>
      <c r="AX132" s="400">
        <v>2</v>
      </c>
      <c r="AY132" s="400">
        <v>4</v>
      </c>
      <c r="AZ132" s="400">
        <v>1</v>
      </c>
      <c r="BA132" s="400">
        <v>0</v>
      </c>
      <c r="BB132" s="400">
        <v>1</v>
      </c>
      <c r="BC132" s="401" t="s">
        <v>3</v>
      </c>
      <c r="BD132" s="401" t="s">
        <v>7</v>
      </c>
      <c r="BE132" s="400">
        <v>1</v>
      </c>
      <c r="BF132" s="400" t="b">
        <v>1</v>
      </c>
      <c r="BG132" s="400">
        <v>2</v>
      </c>
      <c r="BH132" s="400" t="b">
        <v>1</v>
      </c>
      <c r="BI132" s="400" t="b">
        <v>1</v>
      </c>
      <c r="BJ132" s="401" t="s">
        <v>2</v>
      </c>
      <c r="BK132" s="400">
        <v>100</v>
      </c>
      <c r="BL132" s="400" t="b">
        <v>1</v>
      </c>
      <c r="BM132" s="404">
        <v>1</v>
      </c>
      <c r="BN132" s="400" t="b">
        <v>0</v>
      </c>
      <c r="BP132" s="400" t="b">
        <v>1</v>
      </c>
      <c r="BQ132" s="400" t="b">
        <v>0</v>
      </c>
      <c r="BR132" s="400" t="b">
        <v>0</v>
      </c>
      <c r="BS132" s="400" t="b">
        <v>1</v>
      </c>
      <c r="BT132" s="400" t="b">
        <v>1</v>
      </c>
      <c r="BU132" s="400">
        <v>1.5</v>
      </c>
      <c r="BV132" s="401" t="s">
        <v>211</v>
      </c>
      <c r="BW132" s="400">
        <v>5</v>
      </c>
      <c r="BX132" s="401" t="s">
        <v>211</v>
      </c>
      <c r="BY132" s="401" t="s">
        <v>211</v>
      </c>
    </row>
    <row r="133" spans="1:77" ht="29" x14ac:dyDescent="0.35">
      <c r="A133" s="400">
        <v>1708</v>
      </c>
      <c r="B133" s="401" t="s">
        <v>862</v>
      </c>
      <c r="C133" s="401" t="s">
        <v>382</v>
      </c>
      <c r="D133" s="401" t="s">
        <v>863</v>
      </c>
      <c r="E133" s="401" t="s">
        <v>514</v>
      </c>
      <c r="F133" s="401" t="s">
        <v>356</v>
      </c>
      <c r="G133" s="400">
        <v>20402012</v>
      </c>
      <c r="H133" s="400">
        <v>20402012</v>
      </c>
      <c r="I133" s="401" t="s">
        <v>515</v>
      </c>
      <c r="J133" s="402">
        <v>41548</v>
      </c>
      <c r="K133" s="401" t="s">
        <v>516</v>
      </c>
      <c r="L133" s="401" t="s">
        <v>864</v>
      </c>
      <c r="M133" s="401" t="s">
        <v>402</v>
      </c>
      <c r="N133" s="401" t="s">
        <v>402</v>
      </c>
      <c r="O133" s="401" t="s">
        <v>864</v>
      </c>
      <c r="P133" s="404">
        <v>-13.387848999999999</v>
      </c>
      <c r="Q133" s="404">
        <v>33.566771000000003</v>
      </c>
      <c r="R133" s="400">
        <v>561365</v>
      </c>
      <c r="S133" s="400">
        <v>8519902</v>
      </c>
      <c r="T133" s="401" t="s">
        <v>3129</v>
      </c>
      <c r="U133" s="401" t="s">
        <v>517</v>
      </c>
      <c r="V133" s="400">
        <v>2</v>
      </c>
      <c r="W133" s="400">
        <v>2</v>
      </c>
      <c r="X133" s="400">
        <v>4</v>
      </c>
      <c r="Y133" s="400">
        <v>0</v>
      </c>
      <c r="Z133" s="400">
        <v>0</v>
      </c>
      <c r="AA133" s="400">
        <v>0</v>
      </c>
      <c r="AB133" s="400">
        <v>2</v>
      </c>
      <c r="AC133" s="400">
        <v>0</v>
      </c>
      <c r="AD133" s="400">
        <v>2</v>
      </c>
      <c r="AE133" s="400">
        <v>0</v>
      </c>
      <c r="AF133" s="400">
        <v>1</v>
      </c>
      <c r="AG133" s="400">
        <v>1</v>
      </c>
      <c r="AH133" s="400">
        <v>4</v>
      </c>
      <c r="AI133" s="400">
        <v>6</v>
      </c>
      <c r="AJ133" s="400">
        <v>10</v>
      </c>
      <c r="AK133" s="400">
        <v>0</v>
      </c>
      <c r="AL133" s="400">
        <v>0</v>
      </c>
      <c r="AM133" s="400">
        <v>0</v>
      </c>
      <c r="AN133" s="400">
        <v>24</v>
      </c>
      <c r="AO133" s="400">
        <v>30</v>
      </c>
      <c r="AP133" s="400">
        <v>54</v>
      </c>
      <c r="AQ133" s="400">
        <v>12</v>
      </c>
      <c r="AR133" s="400">
        <v>8</v>
      </c>
      <c r="AS133" s="400">
        <v>20</v>
      </c>
      <c r="AT133" s="400">
        <v>8</v>
      </c>
      <c r="AU133" s="400">
        <v>10</v>
      </c>
      <c r="AV133" s="400">
        <v>18</v>
      </c>
      <c r="AW133" s="400">
        <v>1</v>
      </c>
      <c r="AX133" s="400">
        <v>7</v>
      </c>
      <c r="AY133" s="400">
        <v>8</v>
      </c>
      <c r="AZ133" s="380"/>
      <c r="BA133" s="380"/>
      <c r="BB133" s="380"/>
      <c r="BC133" s="401" t="s">
        <v>0</v>
      </c>
      <c r="BD133" s="401" t="s">
        <v>212</v>
      </c>
      <c r="BE133" s="400">
        <v>1</v>
      </c>
      <c r="BF133" s="400" t="b">
        <v>1</v>
      </c>
      <c r="BG133" s="404">
        <v>1</v>
      </c>
      <c r="BH133" s="400" t="b">
        <v>1</v>
      </c>
      <c r="BI133" s="400" t="b">
        <v>1</v>
      </c>
      <c r="BJ133" s="401" t="s">
        <v>2</v>
      </c>
      <c r="BK133" s="400">
        <v>30</v>
      </c>
      <c r="BL133" s="400" t="b">
        <v>0</v>
      </c>
      <c r="BN133" s="400" t="b">
        <v>0</v>
      </c>
      <c r="BP133" s="400" t="b">
        <v>1</v>
      </c>
      <c r="BQ133" s="400" t="b">
        <v>1</v>
      </c>
      <c r="BR133" s="400" t="b">
        <v>1</v>
      </c>
      <c r="BS133" s="400" t="b">
        <v>0</v>
      </c>
      <c r="BT133" s="400" t="b">
        <v>1</v>
      </c>
      <c r="BU133" s="404">
        <v>0.5</v>
      </c>
      <c r="BV133" s="401" t="s">
        <v>211</v>
      </c>
      <c r="BW133" s="400">
        <v>7</v>
      </c>
      <c r="BX133" s="401" t="s">
        <v>211</v>
      </c>
      <c r="BY133" s="401" t="s">
        <v>211</v>
      </c>
    </row>
    <row r="134" spans="1:77" x14ac:dyDescent="0.35">
      <c r="A134" s="400">
        <v>346</v>
      </c>
      <c r="B134" s="401" t="s">
        <v>865</v>
      </c>
      <c r="C134" s="401" t="s">
        <v>382</v>
      </c>
      <c r="D134" s="401" t="s">
        <v>866</v>
      </c>
      <c r="E134" s="401" t="s">
        <v>867</v>
      </c>
      <c r="F134" s="401" t="s">
        <v>356</v>
      </c>
      <c r="G134" s="400">
        <v>20499974</v>
      </c>
      <c r="H134" s="400">
        <v>20499974</v>
      </c>
      <c r="I134" s="401" t="s">
        <v>3131</v>
      </c>
      <c r="J134" s="402">
        <v>41533</v>
      </c>
      <c r="K134" s="401" t="s">
        <v>365</v>
      </c>
      <c r="L134" s="401" t="s">
        <v>868</v>
      </c>
      <c r="M134" s="401" t="s">
        <v>367</v>
      </c>
      <c r="N134" s="401" t="s">
        <v>367</v>
      </c>
      <c r="O134" s="401" t="s">
        <v>507</v>
      </c>
      <c r="R134" s="400">
        <v>0</v>
      </c>
      <c r="S134" s="400">
        <v>0</v>
      </c>
      <c r="T134" s="401" t="s">
        <v>3129</v>
      </c>
      <c r="U134" s="401" t="s">
        <v>865</v>
      </c>
      <c r="V134" s="400">
        <v>5</v>
      </c>
      <c r="W134" s="400">
        <v>5</v>
      </c>
      <c r="X134" s="400">
        <v>10</v>
      </c>
      <c r="Y134" s="400">
        <v>1</v>
      </c>
      <c r="Z134" s="400">
        <v>0</v>
      </c>
      <c r="AA134" s="400">
        <v>1</v>
      </c>
      <c r="AB134" s="400">
        <v>4</v>
      </c>
      <c r="AC134" s="400">
        <v>5</v>
      </c>
      <c r="AD134" s="400">
        <v>9</v>
      </c>
      <c r="AE134" s="400">
        <v>3</v>
      </c>
      <c r="AF134" s="400">
        <v>3</v>
      </c>
      <c r="AG134" s="400">
        <v>6</v>
      </c>
      <c r="AH134" s="400">
        <v>5</v>
      </c>
      <c r="AI134" s="400">
        <v>5</v>
      </c>
      <c r="AJ134" s="400">
        <v>10</v>
      </c>
      <c r="AK134" s="400">
        <v>0</v>
      </c>
      <c r="AL134" s="400">
        <v>0</v>
      </c>
      <c r="AM134" s="400">
        <v>0</v>
      </c>
      <c r="AN134" s="400">
        <v>23</v>
      </c>
      <c r="AO134" s="400">
        <v>19</v>
      </c>
      <c r="AP134" s="400">
        <v>42</v>
      </c>
      <c r="AQ134" s="400">
        <v>23</v>
      </c>
      <c r="AR134" s="400">
        <v>19</v>
      </c>
      <c r="AS134" s="400">
        <v>42</v>
      </c>
      <c r="AT134" s="400">
        <v>11</v>
      </c>
      <c r="AU134" s="400">
        <v>3</v>
      </c>
      <c r="AV134" s="400">
        <v>14</v>
      </c>
      <c r="AW134" s="400">
        <v>3</v>
      </c>
      <c r="AX134" s="400">
        <v>2</v>
      </c>
      <c r="AY134" s="400">
        <v>5</v>
      </c>
      <c r="AZ134" s="400">
        <v>3</v>
      </c>
      <c r="BA134" s="400">
        <v>1</v>
      </c>
      <c r="BB134" s="400">
        <v>4</v>
      </c>
      <c r="BC134" s="401" t="s">
        <v>0</v>
      </c>
      <c r="BD134" s="401" t="s">
        <v>7</v>
      </c>
      <c r="BE134" s="400">
        <v>1</v>
      </c>
      <c r="BF134" s="400" t="b">
        <v>1</v>
      </c>
      <c r="BG134" s="400">
        <v>1</v>
      </c>
      <c r="BH134" s="400" t="b">
        <v>0</v>
      </c>
      <c r="BI134" s="400" t="b">
        <v>1</v>
      </c>
      <c r="BJ134" s="401" t="s">
        <v>2</v>
      </c>
      <c r="BK134" s="400">
        <v>100</v>
      </c>
      <c r="BL134" s="400" t="b">
        <v>0</v>
      </c>
      <c r="BN134" s="400" t="b">
        <v>0</v>
      </c>
      <c r="BP134" s="400" t="b">
        <v>1</v>
      </c>
      <c r="BQ134" s="400" t="b">
        <v>1</v>
      </c>
      <c r="BR134" s="400" t="b">
        <v>1</v>
      </c>
      <c r="BS134" s="400" t="b">
        <v>1</v>
      </c>
      <c r="BT134" s="400" t="b">
        <v>1</v>
      </c>
      <c r="BU134" s="400">
        <v>3.5</v>
      </c>
      <c r="BV134" s="401" t="s">
        <v>211</v>
      </c>
      <c r="BW134" s="400">
        <v>8</v>
      </c>
      <c r="BX134" s="401" t="s">
        <v>367</v>
      </c>
      <c r="BY134" s="401" t="s">
        <v>211</v>
      </c>
    </row>
    <row r="135" spans="1:77" ht="43.5" x14ac:dyDescent="0.35">
      <c r="A135" s="400">
        <v>348</v>
      </c>
      <c r="B135" s="401" t="s">
        <v>869</v>
      </c>
      <c r="C135" s="401" t="s">
        <v>382</v>
      </c>
      <c r="D135" s="401" t="s">
        <v>870</v>
      </c>
      <c r="E135" s="401" t="s">
        <v>871</v>
      </c>
      <c r="F135" s="401" t="s">
        <v>356</v>
      </c>
      <c r="G135" s="400">
        <v>20499976</v>
      </c>
      <c r="H135" s="400">
        <v>20499976</v>
      </c>
      <c r="I135" s="401" t="s">
        <v>3131</v>
      </c>
      <c r="J135" s="402">
        <v>41523</v>
      </c>
      <c r="K135" s="401" t="s">
        <v>365</v>
      </c>
      <c r="L135" s="401" t="s">
        <v>367</v>
      </c>
      <c r="M135" s="401" t="s">
        <v>367</v>
      </c>
      <c r="N135" s="401" t="s">
        <v>367</v>
      </c>
      <c r="O135" s="401" t="s">
        <v>872</v>
      </c>
      <c r="R135" s="400">
        <v>0</v>
      </c>
      <c r="S135" s="400">
        <v>0</v>
      </c>
      <c r="T135" s="401" t="s">
        <v>3127</v>
      </c>
      <c r="U135" s="401" t="s">
        <v>211</v>
      </c>
      <c r="V135" s="400">
        <v>1</v>
      </c>
      <c r="W135" s="400">
        <v>1</v>
      </c>
      <c r="X135" s="400">
        <v>2</v>
      </c>
      <c r="Y135" s="400">
        <v>1</v>
      </c>
      <c r="Z135" s="400">
        <v>0</v>
      </c>
      <c r="AA135" s="400">
        <v>1</v>
      </c>
      <c r="AB135" s="400">
        <v>0</v>
      </c>
      <c r="AC135" s="400">
        <v>1</v>
      </c>
      <c r="AD135" s="400">
        <v>1</v>
      </c>
      <c r="AE135" s="400">
        <v>3</v>
      </c>
      <c r="AF135" s="400">
        <v>1</v>
      </c>
      <c r="AG135" s="400">
        <v>4</v>
      </c>
      <c r="AH135" s="400">
        <v>5</v>
      </c>
      <c r="AI135" s="400">
        <v>5</v>
      </c>
      <c r="AJ135" s="400">
        <v>10</v>
      </c>
      <c r="AK135" s="400">
        <v>3</v>
      </c>
      <c r="AL135" s="400">
        <v>1</v>
      </c>
      <c r="AM135" s="400">
        <v>4</v>
      </c>
      <c r="AN135" s="400">
        <v>60</v>
      </c>
      <c r="AO135" s="400">
        <v>90</v>
      </c>
      <c r="AP135" s="400">
        <v>150</v>
      </c>
      <c r="AQ135" s="400">
        <v>25</v>
      </c>
      <c r="AR135" s="400">
        <v>35</v>
      </c>
      <c r="AS135" s="400">
        <v>60</v>
      </c>
      <c r="AT135" s="400">
        <v>20</v>
      </c>
      <c r="AU135" s="400">
        <v>30</v>
      </c>
      <c r="AV135" s="400">
        <v>50</v>
      </c>
      <c r="AW135" s="400">
        <v>4</v>
      </c>
      <c r="AX135" s="400">
        <v>6</v>
      </c>
      <c r="AY135" s="400">
        <v>10</v>
      </c>
      <c r="AZ135" s="400">
        <v>0</v>
      </c>
      <c r="BA135" s="400">
        <v>0</v>
      </c>
      <c r="BB135" s="400">
        <v>0</v>
      </c>
      <c r="BC135" s="401" t="s">
        <v>0</v>
      </c>
      <c r="BD135" s="401" t="s">
        <v>212</v>
      </c>
      <c r="BE135" s="400">
        <v>1</v>
      </c>
      <c r="BF135" s="400" t="b">
        <v>1</v>
      </c>
      <c r="BG135" s="400">
        <v>1</v>
      </c>
      <c r="BH135" s="400" t="b">
        <v>1</v>
      </c>
      <c r="BI135" s="400" t="b">
        <v>1</v>
      </c>
      <c r="BJ135" s="401" t="s">
        <v>9</v>
      </c>
      <c r="BK135" s="400">
        <v>200</v>
      </c>
      <c r="BL135" s="400" t="b">
        <v>0</v>
      </c>
      <c r="BN135" s="400" t="b">
        <v>0</v>
      </c>
      <c r="BP135" s="400" t="b">
        <v>1</v>
      </c>
      <c r="BQ135" s="400" t="b">
        <v>0</v>
      </c>
      <c r="BR135" s="400" t="b">
        <v>0</v>
      </c>
      <c r="BS135" s="400" t="b">
        <v>1</v>
      </c>
      <c r="BT135" s="400" t="b">
        <v>1</v>
      </c>
      <c r="BU135" s="400">
        <v>0.16</v>
      </c>
      <c r="BV135" s="401" t="s">
        <v>211</v>
      </c>
      <c r="BW135" s="400">
        <v>0.06</v>
      </c>
      <c r="BX135" s="401" t="s">
        <v>211</v>
      </c>
      <c r="BY135" s="401" t="s">
        <v>873</v>
      </c>
    </row>
    <row r="136" spans="1:77" x14ac:dyDescent="0.35">
      <c r="A136" s="400">
        <v>1660</v>
      </c>
      <c r="B136" s="401" t="s">
        <v>874</v>
      </c>
      <c r="C136" s="401" t="s">
        <v>875</v>
      </c>
      <c r="D136" s="401" t="s">
        <v>211</v>
      </c>
      <c r="E136" s="401" t="s">
        <v>356</v>
      </c>
      <c r="F136" s="401" t="s">
        <v>356</v>
      </c>
      <c r="G136" s="400">
        <v>20499904</v>
      </c>
      <c r="H136" s="400">
        <v>20499904</v>
      </c>
      <c r="I136" s="401" t="s">
        <v>357</v>
      </c>
      <c r="J136" s="402">
        <v>41801</v>
      </c>
      <c r="K136" s="401" t="s">
        <v>374</v>
      </c>
      <c r="L136" s="401" t="s">
        <v>876</v>
      </c>
      <c r="M136" s="401" t="s">
        <v>375</v>
      </c>
      <c r="N136" s="401" t="s">
        <v>375</v>
      </c>
      <c r="O136" s="401" t="s">
        <v>376</v>
      </c>
      <c r="P136" s="404">
        <v>-13.68619228</v>
      </c>
      <c r="Q136" s="404">
        <v>33.993289269999998</v>
      </c>
      <c r="R136" s="400">
        <v>607414</v>
      </c>
      <c r="S136" s="400">
        <v>8486758</v>
      </c>
      <c r="T136" s="401" t="s">
        <v>3129</v>
      </c>
      <c r="U136" s="401" t="s">
        <v>211</v>
      </c>
      <c r="V136" s="400">
        <v>2</v>
      </c>
      <c r="W136" s="400">
        <v>5</v>
      </c>
      <c r="X136" s="400">
        <v>7</v>
      </c>
      <c r="Y136" s="400">
        <v>0</v>
      </c>
      <c r="Z136" s="400">
        <v>0</v>
      </c>
      <c r="AA136" s="400">
        <v>0</v>
      </c>
      <c r="AB136" s="400">
        <v>2</v>
      </c>
      <c r="AC136" s="400">
        <v>7</v>
      </c>
      <c r="AD136" s="400">
        <v>9</v>
      </c>
      <c r="AE136" s="400">
        <v>0</v>
      </c>
      <c r="AF136" s="400">
        <v>0</v>
      </c>
      <c r="AG136" s="400">
        <v>0</v>
      </c>
      <c r="AH136" s="400">
        <v>4</v>
      </c>
      <c r="AI136" s="400">
        <v>6</v>
      </c>
      <c r="AJ136" s="400">
        <v>10</v>
      </c>
      <c r="AK136" s="400">
        <v>0</v>
      </c>
      <c r="AL136" s="400">
        <v>0</v>
      </c>
      <c r="AM136" s="400">
        <v>0</v>
      </c>
      <c r="AN136" s="400">
        <v>73</v>
      </c>
      <c r="AO136" s="400">
        <v>87</v>
      </c>
      <c r="AP136" s="400">
        <v>160</v>
      </c>
      <c r="AQ136" s="400">
        <v>0</v>
      </c>
      <c r="AR136" s="400">
        <v>0</v>
      </c>
      <c r="AS136" s="400">
        <v>0</v>
      </c>
      <c r="AT136" s="400">
        <v>1</v>
      </c>
      <c r="AU136" s="400">
        <v>3</v>
      </c>
      <c r="AV136" s="400">
        <v>4</v>
      </c>
      <c r="AW136" s="400">
        <v>3</v>
      </c>
      <c r="AX136" s="400">
        <v>6</v>
      </c>
      <c r="AY136" s="400">
        <v>9</v>
      </c>
      <c r="AZ136" s="400">
        <v>0</v>
      </c>
      <c r="BA136" s="400">
        <v>0</v>
      </c>
      <c r="BB136" s="400">
        <v>0</v>
      </c>
      <c r="BC136" s="401" t="s">
        <v>3</v>
      </c>
      <c r="BD136" s="401" t="s">
        <v>1</v>
      </c>
      <c r="BE136" s="400">
        <v>1</v>
      </c>
      <c r="BF136" s="400" t="b">
        <v>1</v>
      </c>
      <c r="BG136" s="404">
        <v>2</v>
      </c>
      <c r="BH136" s="400" t="b">
        <v>0</v>
      </c>
      <c r="BI136" s="400" t="b">
        <v>1</v>
      </c>
      <c r="BJ136" s="401" t="s">
        <v>2</v>
      </c>
      <c r="BK136" s="400">
        <v>100</v>
      </c>
      <c r="BL136" s="400" t="b">
        <v>1</v>
      </c>
      <c r="BM136" s="400">
        <v>1</v>
      </c>
      <c r="BN136" s="400" t="b">
        <v>1</v>
      </c>
      <c r="BO136" s="400">
        <v>0.5</v>
      </c>
      <c r="BP136" s="400" t="b">
        <v>1</v>
      </c>
      <c r="BQ136" s="400" t="b">
        <v>1</v>
      </c>
      <c r="BR136" s="400" t="b">
        <v>1</v>
      </c>
      <c r="BS136" s="400" t="b">
        <v>1</v>
      </c>
      <c r="BT136" s="400" t="b">
        <v>1</v>
      </c>
      <c r="BU136" s="400">
        <v>1.5</v>
      </c>
      <c r="BV136" s="401" t="s">
        <v>211</v>
      </c>
      <c r="BW136" s="400">
        <v>5</v>
      </c>
      <c r="BX136" s="401" t="s">
        <v>211</v>
      </c>
      <c r="BY136" s="401" t="s">
        <v>211</v>
      </c>
    </row>
    <row r="137" spans="1:77" ht="29" x14ac:dyDescent="0.35">
      <c r="A137" s="400">
        <v>311</v>
      </c>
      <c r="B137" s="401" t="s">
        <v>876</v>
      </c>
      <c r="C137" s="401" t="s">
        <v>875</v>
      </c>
      <c r="D137" s="401" t="s">
        <v>211</v>
      </c>
      <c r="E137" s="401" t="s">
        <v>464</v>
      </c>
      <c r="F137" s="401" t="s">
        <v>356</v>
      </c>
      <c r="G137" s="400">
        <v>20499939</v>
      </c>
      <c r="H137" s="400">
        <v>20499939</v>
      </c>
      <c r="I137" s="401" t="s">
        <v>357</v>
      </c>
      <c r="J137" s="402">
        <v>41801</v>
      </c>
      <c r="K137" s="401" t="s">
        <v>374</v>
      </c>
      <c r="L137" s="401" t="s">
        <v>876</v>
      </c>
      <c r="M137" s="401" t="s">
        <v>375</v>
      </c>
      <c r="N137" s="401" t="s">
        <v>375</v>
      </c>
      <c r="O137" s="401" t="s">
        <v>376</v>
      </c>
      <c r="R137" s="400">
        <v>0</v>
      </c>
      <c r="S137" s="400">
        <v>0</v>
      </c>
      <c r="T137" s="401" t="s">
        <v>3137</v>
      </c>
      <c r="U137" s="401" t="s">
        <v>211</v>
      </c>
      <c r="V137" s="400">
        <v>2</v>
      </c>
      <c r="W137" s="400">
        <v>5</v>
      </c>
      <c r="X137" s="400">
        <v>7</v>
      </c>
      <c r="Y137" s="400">
        <v>0</v>
      </c>
      <c r="Z137" s="400">
        <v>0</v>
      </c>
      <c r="AA137" s="400">
        <v>0</v>
      </c>
      <c r="AB137" s="400">
        <v>2</v>
      </c>
      <c r="AC137" s="400">
        <v>7</v>
      </c>
      <c r="AD137" s="400">
        <v>9</v>
      </c>
      <c r="AE137" s="400">
        <v>0</v>
      </c>
      <c r="AF137" s="400">
        <v>0</v>
      </c>
      <c r="AG137" s="400">
        <v>0</v>
      </c>
      <c r="AH137" s="400">
        <v>6</v>
      </c>
      <c r="AI137" s="400">
        <v>4</v>
      </c>
      <c r="AJ137" s="400">
        <v>10</v>
      </c>
      <c r="AK137" s="400">
        <v>0</v>
      </c>
      <c r="AL137" s="400">
        <v>0</v>
      </c>
      <c r="AM137" s="400">
        <v>0</v>
      </c>
      <c r="AN137" s="400">
        <v>73</v>
      </c>
      <c r="AO137" s="400">
        <v>87</v>
      </c>
      <c r="AP137" s="400">
        <v>160</v>
      </c>
      <c r="AQ137" s="400">
        <v>0</v>
      </c>
      <c r="AR137" s="400">
        <v>0</v>
      </c>
      <c r="AS137" s="400">
        <v>0</v>
      </c>
      <c r="AT137" s="400">
        <v>1</v>
      </c>
      <c r="AU137" s="400">
        <v>3</v>
      </c>
      <c r="AV137" s="400">
        <v>4</v>
      </c>
      <c r="AW137" s="400">
        <v>3</v>
      </c>
      <c r="AX137" s="400">
        <v>6</v>
      </c>
      <c r="AY137" s="400">
        <v>9</v>
      </c>
      <c r="AZ137" s="400">
        <v>0</v>
      </c>
      <c r="BA137" s="400">
        <v>0</v>
      </c>
      <c r="BB137" s="400">
        <v>0</v>
      </c>
      <c r="BC137" s="401" t="s">
        <v>3</v>
      </c>
      <c r="BD137" s="401" t="s">
        <v>1</v>
      </c>
      <c r="BE137" s="400">
        <v>1</v>
      </c>
      <c r="BF137" s="400" t="b">
        <v>1</v>
      </c>
      <c r="BG137" s="400">
        <v>2</v>
      </c>
      <c r="BH137" s="400" t="b">
        <v>0</v>
      </c>
      <c r="BI137" s="400" t="b">
        <v>1</v>
      </c>
      <c r="BJ137" s="401" t="s">
        <v>2</v>
      </c>
      <c r="BK137" s="400">
        <v>100</v>
      </c>
      <c r="BL137" s="400" t="b">
        <v>1</v>
      </c>
      <c r="BM137" s="404">
        <v>1</v>
      </c>
      <c r="BN137" s="400" t="b">
        <v>1</v>
      </c>
      <c r="BO137" s="400">
        <v>0.5</v>
      </c>
      <c r="BP137" s="400" t="b">
        <v>1</v>
      </c>
      <c r="BQ137" s="400" t="b">
        <v>1</v>
      </c>
      <c r="BR137" s="400" t="b">
        <v>1</v>
      </c>
      <c r="BS137" s="400" t="b">
        <v>1</v>
      </c>
      <c r="BT137" s="400" t="b">
        <v>1</v>
      </c>
      <c r="BU137" s="400">
        <v>1.5</v>
      </c>
      <c r="BV137" s="401" t="s">
        <v>211</v>
      </c>
      <c r="BW137" s="400">
        <v>5</v>
      </c>
      <c r="BX137" s="401" t="s">
        <v>211</v>
      </c>
      <c r="BY137" s="401" t="s">
        <v>211</v>
      </c>
    </row>
    <row r="138" spans="1:77" ht="29" x14ac:dyDescent="0.35">
      <c r="A138" s="400">
        <v>303</v>
      </c>
      <c r="B138" s="401" t="s">
        <v>877</v>
      </c>
      <c r="C138" s="401" t="s">
        <v>382</v>
      </c>
      <c r="D138" s="401" t="s">
        <v>878</v>
      </c>
      <c r="E138" s="401" t="s">
        <v>738</v>
      </c>
      <c r="F138" s="401" t="s">
        <v>356</v>
      </c>
      <c r="G138" s="400">
        <v>20499931</v>
      </c>
      <c r="H138" s="400">
        <v>20499931</v>
      </c>
      <c r="I138" s="401" t="s">
        <v>619</v>
      </c>
      <c r="J138" s="402">
        <v>41801</v>
      </c>
      <c r="K138" s="401" t="s">
        <v>405</v>
      </c>
      <c r="L138" s="401" t="s">
        <v>879</v>
      </c>
      <c r="M138" s="401" t="s">
        <v>402</v>
      </c>
      <c r="N138" s="401" t="s">
        <v>402</v>
      </c>
      <c r="O138" s="401" t="s">
        <v>497</v>
      </c>
      <c r="R138" s="400">
        <v>0</v>
      </c>
      <c r="S138" s="400">
        <v>0</v>
      </c>
      <c r="T138" s="401" t="s">
        <v>211</v>
      </c>
      <c r="U138" s="401" t="s">
        <v>211</v>
      </c>
      <c r="V138" s="400">
        <v>0</v>
      </c>
      <c r="W138" s="400">
        <v>4</v>
      </c>
      <c r="X138" s="400">
        <v>4</v>
      </c>
      <c r="Y138" s="400">
        <v>0</v>
      </c>
      <c r="Z138" s="400">
        <v>0</v>
      </c>
      <c r="AA138" s="400">
        <v>0</v>
      </c>
      <c r="AB138" s="400">
        <v>0</v>
      </c>
      <c r="AC138" s="400">
        <v>4</v>
      </c>
      <c r="AD138" s="400">
        <v>4</v>
      </c>
      <c r="AE138" s="400">
        <v>0</v>
      </c>
      <c r="AF138" s="400">
        <v>2</v>
      </c>
      <c r="AG138" s="400">
        <v>2</v>
      </c>
      <c r="AH138" s="400">
        <v>5</v>
      </c>
      <c r="AI138" s="400">
        <v>5</v>
      </c>
      <c r="AJ138" s="400">
        <v>10</v>
      </c>
      <c r="AK138" s="400">
        <v>0</v>
      </c>
      <c r="AL138" s="400">
        <v>0</v>
      </c>
      <c r="AM138" s="400">
        <v>0</v>
      </c>
      <c r="AN138" s="400">
        <v>24</v>
      </c>
      <c r="AO138" s="400">
        <v>36</v>
      </c>
      <c r="AP138" s="400">
        <v>60</v>
      </c>
      <c r="AQ138" s="400">
        <v>4</v>
      </c>
      <c r="AR138" s="400">
        <v>8</v>
      </c>
      <c r="AS138" s="400">
        <v>12</v>
      </c>
      <c r="AT138" s="400">
        <v>3</v>
      </c>
      <c r="AU138" s="400">
        <v>5</v>
      </c>
      <c r="AV138" s="400">
        <v>8</v>
      </c>
      <c r="AW138" s="400">
        <v>4</v>
      </c>
      <c r="AX138" s="400">
        <v>6</v>
      </c>
      <c r="AY138" s="400">
        <v>10</v>
      </c>
      <c r="AZ138" s="400">
        <v>0</v>
      </c>
      <c r="BA138" s="400">
        <v>0</v>
      </c>
      <c r="BB138" s="400">
        <v>0</v>
      </c>
      <c r="BC138" s="401" t="s">
        <v>3</v>
      </c>
      <c r="BD138" s="401" t="s">
        <v>212</v>
      </c>
      <c r="BE138" s="400">
        <v>2</v>
      </c>
      <c r="BF138" s="400" t="b">
        <v>1</v>
      </c>
      <c r="BG138" s="400">
        <v>1</v>
      </c>
      <c r="BH138" s="400" t="b">
        <v>1</v>
      </c>
      <c r="BI138" s="400" t="b">
        <v>1</v>
      </c>
      <c r="BJ138" s="401" t="s">
        <v>6</v>
      </c>
      <c r="BK138" s="400">
        <v>4</v>
      </c>
      <c r="BL138" s="400" t="b">
        <v>0</v>
      </c>
      <c r="BM138" s="380"/>
      <c r="BN138" s="400" t="b">
        <v>0</v>
      </c>
      <c r="BP138" s="400" t="b">
        <v>0</v>
      </c>
      <c r="BQ138" s="400" t="b">
        <v>0</v>
      </c>
      <c r="BR138" s="400" t="b">
        <v>0</v>
      </c>
      <c r="BS138" s="400" t="b">
        <v>1</v>
      </c>
      <c r="BT138" s="400" t="b">
        <v>0</v>
      </c>
      <c r="BU138" s="400">
        <v>2.5</v>
      </c>
      <c r="BV138" s="401" t="s">
        <v>211</v>
      </c>
      <c r="BW138" s="400">
        <v>6</v>
      </c>
      <c r="BX138" s="401" t="s">
        <v>211</v>
      </c>
      <c r="BY138" s="401" t="s">
        <v>211</v>
      </c>
    </row>
    <row r="139" spans="1:77" x14ac:dyDescent="0.35">
      <c r="A139" s="400">
        <v>1854</v>
      </c>
      <c r="B139" s="401" t="s">
        <v>880</v>
      </c>
      <c r="C139" s="401" t="s">
        <v>881</v>
      </c>
      <c r="D139" s="401" t="s">
        <v>211</v>
      </c>
      <c r="E139" s="401" t="s">
        <v>882</v>
      </c>
      <c r="F139" s="401" t="s">
        <v>356</v>
      </c>
      <c r="G139" s="400">
        <v>20407011</v>
      </c>
      <c r="H139" s="400">
        <v>20407011</v>
      </c>
      <c r="I139" s="401" t="s">
        <v>883</v>
      </c>
      <c r="J139" s="402">
        <v>41312</v>
      </c>
      <c r="K139" s="401" t="s">
        <v>454</v>
      </c>
      <c r="L139" s="401" t="s">
        <v>884</v>
      </c>
      <c r="M139" s="401" t="s">
        <v>461</v>
      </c>
      <c r="N139" s="401" t="s">
        <v>461</v>
      </c>
      <c r="O139" s="401" t="s">
        <v>461</v>
      </c>
      <c r="P139" s="404">
        <v>-13.572593850000001</v>
      </c>
      <c r="Q139" s="404">
        <v>33.767136299999997</v>
      </c>
      <c r="R139" s="400">
        <v>582996</v>
      </c>
      <c r="S139" s="400">
        <v>8499411</v>
      </c>
      <c r="T139" s="401" t="s">
        <v>3129</v>
      </c>
      <c r="U139" s="401" t="s">
        <v>791</v>
      </c>
      <c r="V139" s="400">
        <v>3</v>
      </c>
      <c r="W139" s="400">
        <v>7</v>
      </c>
      <c r="X139" s="400">
        <v>10</v>
      </c>
      <c r="Y139" s="400">
        <v>0</v>
      </c>
      <c r="Z139" s="400">
        <v>0</v>
      </c>
      <c r="AA139" s="400">
        <v>0</v>
      </c>
      <c r="AB139" s="400">
        <v>3</v>
      </c>
      <c r="AC139" s="400">
        <v>7</v>
      </c>
      <c r="AD139" s="400">
        <v>10</v>
      </c>
      <c r="AE139" s="400">
        <v>0</v>
      </c>
      <c r="AF139" s="400">
        <v>0</v>
      </c>
      <c r="AG139" s="400">
        <v>0</v>
      </c>
      <c r="AH139" s="400">
        <v>6</v>
      </c>
      <c r="AI139" s="400">
        <v>4</v>
      </c>
      <c r="AJ139" s="400">
        <v>10</v>
      </c>
      <c r="AK139" s="400">
        <v>0</v>
      </c>
      <c r="AL139" s="400">
        <v>0</v>
      </c>
      <c r="AM139" s="400">
        <v>0</v>
      </c>
      <c r="AN139" s="400">
        <v>38</v>
      </c>
      <c r="AO139" s="400">
        <v>55</v>
      </c>
      <c r="AP139" s="400">
        <v>93</v>
      </c>
      <c r="AQ139" s="400">
        <v>28</v>
      </c>
      <c r="AR139" s="400">
        <v>35</v>
      </c>
      <c r="AS139" s="400">
        <v>63</v>
      </c>
      <c r="AT139" s="400">
        <v>14</v>
      </c>
      <c r="AU139" s="400">
        <v>13</v>
      </c>
      <c r="AV139" s="400">
        <v>27</v>
      </c>
      <c r="AW139" s="400">
        <v>5</v>
      </c>
      <c r="AX139" s="400">
        <v>10</v>
      </c>
      <c r="AY139" s="400">
        <v>15</v>
      </c>
      <c r="AZ139" s="400">
        <v>0</v>
      </c>
      <c r="BA139" s="400">
        <v>0</v>
      </c>
      <c r="BB139" s="400">
        <v>0</v>
      </c>
      <c r="BC139" s="401" t="s">
        <v>0</v>
      </c>
      <c r="BD139" s="401" t="s">
        <v>212</v>
      </c>
      <c r="BE139" s="400">
        <v>1</v>
      </c>
      <c r="BF139" s="400" t="b">
        <v>0</v>
      </c>
      <c r="BG139" s="380">
        <v>0</v>
      </c>
      <c r="BH139" s="400" t="b">
        <v>0</v>
      </c>
      <c r="BI139" s="400" t="b">
        <v>1</v>
      </c>
      <c r="BJ139" s="401" t="s">
        <v>2</v>
      </c>
      <c r="BK139" s="400">
        <v>300</v>
      </c>
      <c r="BL139" s="400" t="b">
        <v>0</v>
      </c>
      <c r="BM139" s="380"/>
      <c r="BN139" s="400" t="b">
        <v>1</v>
      </c>
      <c r="BO139" s="404">
        <v>0.5</v>
      </c>
      <c r="BP139" s="400" t="b">
        <v>1</v>
      </c>
      <c r="BQ139" s="400" t="b">
        <v>1</v>
      </c>
      <c r="BR139" s="400" t="b">
        <v>1</v>
      </c>
      <c r="BS139" s="400" t="b">
        <v>0</v>
      </c>
      <c r="BT139" s="400" t="b">
        <v>1</v>
      </c>
      <c r="BU139" s="400">
        <v>1.5</v>
      </c>
      <c r="BV139" s="401" t="s">
        <v>211</v>
      </c>
      <c r="BW139" s="400">
        <v>5.5</v>
      </c>
      <c r="BX139" s="401" t="s">
        <v>467</v>
      </c>
      <c r="BY139" s="401" t="s">
        <v>211</v>
      </c>
    </row>
    <row r="140" spans="1:77" ht="29" x14ac:dyDescent="0.35">
      <c r="A140" s="400">
        <v>301</v>
      </c>
      <c r="B140" s="401" t="s">
        <v>885</v>
      </c>
      <c r="C140" s="401" t="s">
        <v>382</v>
      </c>
      <c r="D140" s="401" t="s">
        <v>886</v>
      </c>
      <c r="E140" s="401" t="s">
        <v>887</v>
      </c>
      <c r="F140" s="401" t="s">
        <v>356</v>
      </c>
      <c r="G140" s="400">
        <v>20499929</v>
      </c>
      <c r="H140" s="400">
        <v>20499929</v>
      </c>
      <c r="I140" s="401" t="s">
        <v>619</v>
      </c>
      <c r="J140" s="402">
        <v>41801</v>
      </c>
      <c r="K140" s="401" t="s">
        <v>405</v>
      </c>
      <c r="L140" s="401" t="s">
        <v>887</v>
      </c>
      <c r="M140" s="401" t="s">
        <v>402</v>
      </c>
      <c r="N140" s="401" t="s">
        <v>402</v>
      </c>
      <c r="O140" s="401" t="s">
        <v>410</v>
      </c>
      <c r="R140" s="400">
        <v>0</v>
      </c>
      <c r="S140" s="400">
        <v>0</v>
      </c>
      <c r="T140" s="401" t="s">
        <v>211</v>
      </c>
      <c r="U140" s="401" t="s">
        <v>211</v>
      </c>
      <c r="V140" s="400">
        <v>1</v>
      </c>
      <c r="W140" s="400">
        <v>3</v>
      </c>
      <c r="X140" s="400">
        <v>4</v>
      </c>
      <c r="Y140" s="400">
        <v>0</v>
      </c>
      <c r="Z140" s="400">
        <v>0</v>
      </c>
      <c r="AA140" s="400">
        <v>0</v>
      </c>
      <c r="AB140" s="400">
        <v>1</v>
      </c>
      <c r="AC140" s="400">
        <v>3</v>
      </c>
      <c r="AD140" s="400">
        <v>4</v>
      </c>
      <c r="AE140" s="400">
        <v>0</v>
      </c>
      <c r="AF140" s="400">
        <v>0</v>
      </c>
      <c r="AG140" s="400">
        <v>0</v>
      </c>
      <c r="AH140" s="400">
        <v>4</v>
      </c>
      <c r="AI140" s="400">
        <v>6</v>
      </c>
      <c r="AJ140" s="400">
        <v>10</v>
      </c>
      <c r="AK140" s="400">
        <v>0</v>
      </c>
      <c r="AL140" s="400">
        <v>0</v>
      </c>
      <c r="AM140" s="400">
        <v>0</v>
      </c>
      <c r="AN140" s="400">
        <v>41</v>
      </c>
      <c r="AO140" s="400">
        <v>57</v>
      </c>
      <c r="AP140" s="400">
        <v>98</v>
      </c>
      <c r="AQ140" s="400">
        <v>20</v>
      </c>
      <c r="AR140" s="400">
        <v>30</v>
      </c>
      <c r="AS140" s="400">
        <v>50</v>
      </c>
      <c r="AT140" s="400">
        <v>7</v>
      </c>
      <c r="AU140" s="400">
        <v>8</v>
      </c>
      <c r="AV140" s="400">
        <v>15</v>
      </c>
      <c r="AW140" s="400">
        <v>2</v>
      </c>
      <c r="AX140" s="400">
        <v>3</v>
      </c>
      <c r="AY140" s="400">
        <v>5</v>
      </c>
      <c r="AZ140" s="400">
        <v>0</v>
      </c>
      <c r="BA140" s="400">
        <v>0</v>
      </c>
      <c r="BB140" s="400">
        <v>0</v>
      </c>
      <c r="BC140" s="401" t="s">
        <v>3</v>
      </c>
      <c r="BD140" s="401" t="s">
        <v>7</v>
      </c>
      <c r="BE140" s="400">
        <v>1</v>
      </c>
      <c r="BF140" s="400" t="b">
        <v>1</v>
      </c>
      <c r="BG140" s="400">
        <v>2</v>
      </c>
      <c r="BH140" s="400" t="b">
        <v>0</v>
      </c>
      <c r="BI140" s="400" t="b">
        <v>1</v>
      </c>
      <c r="BJ140" s="401" t="s">
        <v>6</v>
      </c>
      <c r="BK140" s="400">
        <v>2</v>
      </c>
      <c r="BL140" s="400" t="b">
        <v>1</v>
      </c>
      <c r="BM140" s="400">
        <v>0.5</v>
      </c>
      <c r="BN140" s="400" t="b">
        <v>0</v>
      </c>
      <c r="BP140" s="400" t="b">
        <v>0</v>
      </c>
      <c r="BQ140" s="400" t="b">
        <v>0</v>
      </c>
      <c r="BR140" s="400" t="b">
        <v>1</v>
      </c>
      <c r="BS140" s="400" t="b">
        <v>0</v>
      </c>
      <c r="BT140" s="400" t="b">
        <v>0</v>
      </c>
      <c r="BU140" s="400">
        <v>2.4</v>
      </c>
      <c r="BV140" s="401" t="s">
        <v>211</v>
      </c>
      <c r="BW140" s="400">
        <v>5.4</v>
      </c>
      <c r="BX140" s="401" t="s">
        <v>211</v>
      </c>
      <c r="BY140" s="401" t="s">
        <v>211</v>
      </c>
    </row>
    <row r="141" spans="1:77" ht="29" x14ac:dyDescent="0.35">
      <c r="A141" s="400">
        <v>352</v>
      </c>
      <c r="B141" s="401" t="s">
        <v>888</v>
      </c>
      <c r="C141" s="401" t="s">
        <v>382</v>
      </c>
      <c r="D141" s="401" t="s">
        <v>211</v>
      </c>
      <c r="E141" s="401" t="s">
        <v>599</v>
      </c>
      <c r="F141" s="401" t="s">
        <v>356</v>
      </c>
      <c r="G141" s="400">
        <v>20499980</v>
      </c>
      <c r="H141" s="400">
        <v>20499980</v>
      </c>
      <c r="I141" s="401" t="s">
        <v>3150</v>
      </c>
      <c r="J141" s="402">
        <v>41704</v>
      </c>
      <c r="K141" s="401" t="s">
        <v>454</v>
      </c>
      <c r="L141" s="401" t="s">
        <v>889</v>
      </c>
      <c r="M141" s="401" t="s">
        <v>386</v>
      </c>
      <c r="N141" s="401" t="s">
        <v>386</v>
      </c>
      <c r="O141" s="401" t="s">
        <v>467</v>
      </c>
      <c r="R141" s="400">
        <v>0</v>
      </c>
      <c r="S141" s="400">
        <v>0</v>
      </c>
      <c r="T141" s="401" t="s">
        <v>3129</v>
      </c>
      <c r="U141" s="401" t="s">
        <v>211</v>
      </c>
      <c r="V141" s="400">
        <v>5</v>
      </c>
      <c r="W141" s="400">
        <v>5</v>
      </c>
      <c r="X141" s="400">
        <v>10</v>
      </c>
      <c r="Y141" s="400">
        <v>2</v>
      </c>
      <c r="Z141" s="400">
        <v>2</v>
      </c>
      <c r="AA141" s="400">
        <v>4</v>
      </c>
      <c r="AB141" s="400">
        <v>1</v>
      </c>
      <c r="AC141" s="400">
        <v>1</v>
      </c>
      <c r="AD141" s="400">
        <v>2</v>
      </c>
      <c r="AE141" s="400">
        <v>1</v>
      </c>
      <c r="AF141" s="400">
        <v>3</v>
      </c>
      <c r="AG141" s="400">
        <v>4</v>
      </c>
      <c r="AH141" s="400">
        <v>6</v>
      </c>
      <c r="AI141" s="400">
        <v>4</v>
      </c>
      <c r="AJ141" s="400">
        <v>10</v>
      </c>
      <c r="AK141" s="400">
        <v>0</v>
      </c>
      <c r="AL141" s="400">
        <v>0</v>
      </c>
      <c r="AM141" s="400">
        <v>0</v>
      </c>
      <c r="AN141" s="400">
        <v>63</v>
      </c>
      <c r="AO141" s="400">
        <v>67</v>
      </c>
      <c r="AP141" s="400">
        <v>130</v>
      </c>
      <c r="AQ141" s="400">
        <v>42</v>
      </c>
      <c r="AR141" s="400">
        <v>56</v>
      </c>
      <c r="AS141" s="400">
        <v>98</v>
      </c>
      <c r="AT141" s="400">
        <v>2</v>
      </c>
      <c r="AU141" s="400">
        <v>4</v>
      </c>
      <c r="AV141" s="400">
        <v>6</v>
      </c>
      <c r="AW141" s="400">
        <v>9</v>
      </c>
      <c r="AX141" s="400">
        <v>13</v>
      </c>
      <c r="AY141" s="400">
        <v>22</v>
      </c>
      <c r="AZ141" s="400">
        <v>1</v>
      </c>
      <c r="BA141" s="400">
        <v>0</v>
      </c>
      <c r="BB141" s="400">
        <v>1</v>
      </c>
      <c r="BC141" s="401" t="s">
        <v>3</v>
      </c>
      <c r="BD141" s="401" t="s">
        <v>1</v>
      </c>
      <c r="BE141" s="400">
        <v>1</v>
      </c>
      <c r="BF141" s="400" t="b">
        <v>1</v>
      </c>
      <c r="BG141" s="400">
        <v>2</v>
      </c>
      <c r="BH141" s="400" t="b">
        <v>1</v>
      </c>
      <c r="BI141" s="400" t="b">
        <v>1</v>
      </c>
      <c r="BJ141" s="401" t="s">
        <v>2</v>
      </c>
      <c r="BK141" s="400">
        <v>300</v>
      </c>
      <c r="BL141" s="400" t="b">
        <v>1</v>
      </c>
      <c r="BM141" s="404">
        <v>0.75</v>
      </c>
      <c r="BN141" s="400" t="b">
        <v>0</v>
      </c>
      <c r="BP141" s="400" t="b">
        <v>1</v>
      </c>
      <c r="BQ141" s="400" t="b">
        <v>1</v>
      </c>
      <c r="BR141" s="400" t="b">
        <v>1</v>
      </c>
      <c r="BS141" s="400" t="b">
        <v>1</v>
      </c>
      <c r="BT141" s="400" t="b">
        <v>1</v>
      </c>
      <c r="BU141" s="400">
        <v>1</v>
      </c>
      <c r="BV141" s="401" t="s">
        <v>211</v>
      </c>
      <c r="BW141" s="400">
        <v>8</v>
      </c>
      <c r="BX141" s="401" t="s">
        <v>211</v>
      </c>
      <c r="BY141" s="401" t="s">
        <v>890</v>
      </c>
    </row>
    <row r="142" spans="1:77" x14ac:dyDescent="0.35">
      <c r="A142" s="400">
        <v>1666</v>
      </c>
      <c r="B142" s="401" t="s">
        <v>891</v>
      </c>
      <c r="C142" s="401" t="s">
        <v>211</v>
      </c>
      <c r="D142" s="401" t="s">
        <v>211</v>
      </c>
      <c r="E142" s="401" t="s">
        <v>892</v>
      </c>
      <c r="F142" s="401" t="s">
        <v>356</v>
      </c>
      <c r="G142" s="400">
        <v>20401001</v>
      </c>
      <c r="H142" s="400">
        <v>20401001</v>
      </c>
      <c r="I142" s="401" t="s">
        <v>816</v>
      </c>
      <c r="J142" s="402">
        <v>41793</v>
      </c>
      <c r="K142" s="401" t="s">
        <v>454</v>
      </c>
      <c r="L142" s="401" t="s">
        <v>893</v>
      </c>
      <c r="M142" s="401" t="s">
        <v>386</v>
      </c>
      <c r="N142" s="401" t="s">
        <v>386</v>
      </c>
      <c r="O142" s="401" t="s">
        <v>894</v>
      </c>
      <c r="P142" s="404">
        <v>-13.47688291</v>
      </c>
      <c r="Q142" s="404">
        <v>33.764399769999997</v>
      </c>
      <c r="R142" s="400">
        <v>582733</v>
      </c>
      <c r="S142" s="400">
        <v>8509997</v>
      </c>
      <c r="T142" s="401" t="s">
        <v>3129</v>
      </c>
      <c r="U142" s="401" t="s">
        <v>211</v>
      </c>
      <c r="V142" s="400">
        <v>2</v>
      </c>
      <c r="W142" s="400">
        <v>8</v>
      </c>
      <c r="X142" s="400">
        <v>10</v>
      </c>
      <c r="Y142" s="400">
        <v>0</v>
      </c>
      <c r="Z142" s="400">
        <v>0</v>
      </c>
      <c r="AA142" s="400">
        <v>0</v>
      </c>
      <c r="AB142" s="400">
        <v>0</v>
      </c>
      <c r="AC142" s="400">
        <v>0</v>
      </c>
      <c r="AD142" s="400">
        <v>0</v>
      </c>
      <c r="AE142" s="400">
        <v>2</v>
      </c>
      <c r="AF142" s="400">
        <v>3</v>
      </c>
      <c r="AG142" s="400">
        <v>5</v>
      </c>
      <c r="AH142" s="400">
        <v>4</v>
      </c>
      <c r="AI142" s="400">
        <v>6</v>
      </c>
      <c r="AJ142" s="400">
        <v>10</v>
      </c>
      <c r="AK142" s="400">
        <v>3</v>
      </c>
      <c r="AL142" s="400">
        <v>2</v>
      </c>
      <c r="AM142" s="400">
        <v>5</v>
      </c>
      <c r="AN142" s="400">
        <v>50</v>
      </c>
      <c r="AO142" s="400">
        <v>87</v>
      </c>
      <c r="AP142" s="400">
        <v>137</v>
      </c>
      <c r="AQ142" s="400">
        <v>20</v>
      </c>
      <c r="AR142" s="400">
        <v>31</v>
      </c>
      <c r="AS142" s="400">
        <v>51</v>
      </c>
      <c r="AT142" s="400">
        <v>20</v>
      </c>
      <c r="AU142" s="400">
        <v>27</v>
      </c>
      <c r="AV142" s="400">
        <v>47</v>
      </c>
      <c r="AW142" s="400">
        <v>15</v>
      </c>
      <c r="AX142" s="400">
        <v>20</v>
      </c>
      <c r="AY142" s="400">
        <v>35</v>
      </c>
      <c r="AZ142" s="400">
        <v>1</v>
      </c>
      <c r="BA142" s="400">
        <v>0</v>
      </c>
      <c r="BB142" s="400">
        <v>1</v>
      </c>
      <c r="BC142" s="401" t="s">
        <v>3</v>
      </c>
      <c r="BD142" s="401" t="s">
        <v>1</v>
      </c>
      <c r="BE142" s="400">
        <v>1</v>
      </c>
      <c r="BF142" s="400" t="b">
        <v>1</v>
      </c>
      <c r="BG142" s="400">
        <v>2</v>
      </c>
      <c r="BH142" s="400" t="b">
        <v>0</v>
      </c>
      <c r="BI142" s="400" t="b">
        <v>1</v>
      </c>
      <c r="BJ142" s="401" t="s">
        <v>2</v>
      </c>
      <c r="BK142" s="400">
        <v>100</v>
      </c>
      <c r="BL142" s="400" t="b">
        <v>0</v>
      </c>
      <c r="BN142" s="400" t="b">
        <v>0</v>
      </c>
      <c r="BP142" s="400" t="b">
        <v>1</v>
      </c>
      <c r="BQ142" s="400" t="b">
        <v>1</v>
      </c>
      <c r="BR142" s="400" t="b">
        <v>1</v>
      </c>
      <c r="BS142" s="400" t="b">
        <v>1</v>
      </c>
      <c r="BT142" s="400" t="b">
        <v>1</v>
      </c>
      <c r="BU142" s="400">
        <v>0.5</v>
      </c>
      <c r="BV142" s="401" t="s">
        <v>211</v>
      </c>
      <c r="BW142" s="400">
        <v>5</v>
      </c>
      <c r="BX142" s="401" t="s">
        <v>211</v>
      </c>
      <c r="BY142" s="401" t="s">
        <v>211</v>
      </c>
    </row>
    <row r="143" spans="1:77" ht="29" x14ac:dyDescent="0.35">
      <c r="A143" s="400">
        <v>1713</v>
      </c>
      <c r="B143" s="401" t="s">
        <v>895</v>
      </c>
      <c r="C143" s="401" t="s">
        <v>211</v>
      </c>
      <c r="D143" s="401" t="s">
        <v>211</v>
      </c>
      <c r="E143" s="401" t="s">
        <v>896</v>
      </c>
      <c r="F143" s="401" t="s">
        <v>356</v>
      </c>
      <c r="G143" s="400">
        <v>20403003</v>
      </c>
      <c r="H143" s="400">
        <v>20403003</v>
      </c>
      <c r="I143" s="401" t="s">
        <v>3131</v>
      </c>
      <c r="J143" s="402">
        <v>41534</v>
      </c>
      <c r="K143" s="401" t="s">
        <v>365</v>
      </c>
      <c r="L143" s="401" t="s">
        <v>897</v>
      </c>
      <c r="M143" s="401" t="s">
        <v>367</v>
      </c>
      <c r="N143" s="401" t="s">
        <v>367</v>
      </c>
      <c r="O143" s="401" t="s">
        <v>898</v>
      </c>
      <c r="P143" s="404">
        <v>-13.635516000000001</v>
      </c>
      <c r="Q143" s="404">
        <v>33.471071000000002</v>
      </c>
      <c r="R143" s="400">
        <v>550951</v>
      </c>
      <c r="S143" s="400">
        <v>8492533</v>
      </c>
      <c r="T143" s="401" t="s">
        <v>211</v>
      </c>
      <c r="U143" s="401" t="s">
        <v>899</v>
      </c>
      <c r="V143" s="400">
        <v>1</v>
      </c>
      <c r="W143" s="400">
        <v>1</v>
      </c>
      <c r="X143" s="400">
        <v>2</v>
      </c>
      <c r="Y143" s="400">
        <v>0</v>
      </c>
      <c r="Z143" s="400">
        <v>0</v>
      </c>
      <c r="AA143" s="400">
        <v>0</v>
      </c>
      <c r="AB143" s="400">
        <v>1</v>
      </c>
      <c r="AC143" s="400">
        <v>1</v>
      </c>
      <c r="AD143" s="400">
        <v>2</v>
      </c>
      <c r="AE143" s="400">
        <v>2</v>
      </c>
      <c r="AF143" s="400">
        <v>3</v>
      </c>
      <c r="AG143" s="400">
        <v>5</v>
      </c>
      <c r="AH143" s="400">
        <v>5</v>
      </c>
      <c r="AI143" s="400">
        <v>5</v>
      </c>
      <c r="AJ143" s="400">
        <v>10</v>
      </c>
      <c r="AK143" s="400">
        <v>0</v>
      </c>
      <c r="AL143" s="400">
        <v>0</v>
      </c>
      <c r="AM143" s="400">
        <v>0</v>
      </c>
      <c r="AN143" s="400">
        <v>37</v>
      </c>
      <c r="AO143" s="400">
        <v>48</v>
      </c>
      <c r="AP143" s="400">
        <v>85</v>
      </c>
      <c r="AQ143" s="400">
        <v>23</v>
      </c>
      <c r="AR143" s="400">
        <v>43</v>
      </c>
      <c r="AS143" s="400">
        <v>66</v>
      </c>
      <c r="AT143" s="400">
        <v>4</v>
      </c>
      <c r="AU143" s="400">
        <v>4</v>
      </c>
      <c r="AV143" s="400">
        <v>8</v>
      </c>
      <c r="AW143" s="400">
        <v>3</v>
      </c>
      <c r="AX143" s="400">
        <v>6</v>
      </c>
      <c r="AY143" s="400">
        <v>9</v>
      </c>
      <c r="AZ143" s="400">
        <v>0</v>
      </c>
      <c r="BA143" s="400">
        <v>2</v>
      </c>
      <c r="BB143" s="400">
        <v>2</v>
      </c>
      <c r="BC143" s="401" t="s">
        <v>0</v>
      </c>
      <c r="BD143" s="401" t="s">
        <v>7</v>
      </c>
      <c r="BE143" s="400">
        <v>1</v>
      </c>
      <c r="BF143" s="400" t="b">
        <v>1</v>
      </c>
      <c r="BG143" s="400">
        <v>1</v>
      </c>
      <c r="BH143" s="400" t="b">
        <v>0</v>
      </c>
      <c r="BI143" s="400" t="b">
        <v>1</v>
      </c>
      <c r="BJ143" s="401" t="s">
        <v>6</v>
      </c>
      <c r="BK143" s="400">
        <v>200</v>
      </c>
      <c r="BL143" s="400" t="b">
        <v>0</v>
      </c>
      <c r="BM143" s="380"/>
      <c r="BN143" s="400" t="b">
        <v>0</v>
      </c>
      <c r="BP143" s="400" t="b">
        <v>0</v>
      </c>
      <c r="BQ143" s="400" t="b">
        <v>0</v>
      </c>
      <c r="BR143" s="400" t="b">
        <v>0</v>
      </c>
      <c r="BS143" s="400" t="b">
        <v>0</v>
      </c>
      <c r="BT143" s="400" t="b">
        <v>0</v>
      </c>
      <c r="BU143" s="400">
        <v>1.5</v>
      </c>
      <c r="BV143" s="401" t="s">
        <v>211</v>
      </c>
      <c r="BW143" s="400">
        <v>3.5</v>
      </c>
      <c r="BX143" s="401" t="s">
        <v>367</v>
      </c>
      <c r="BY143" s="401" t="s">
        <v>211</v>
      </c>
    </row>
    <row r="144" spans="1:77" x14ac:dyDescent="0.35">
      <c r="A144" s="400">
        <v>1754</v>
      </c>
      <c r="B144" s="401" t="s">
        <v>900</v>
      </c>
      <c r="C144" s="401" t="s">
        <v>211</v>
      </c>
      <c r="D144" s="401" t="s">
        <v>901</v>
      </c>
      <c r="E144" s="401" t="s">
        <v>902</v>
      </c>
      <c r="F144" s="401" t="s">
        <v>356</v>
      </c>
      <c r="G144" s="400">
        <v>20404018</v>
      </c>
      <c r="H144" s="400">
        <v>20404018</v>
      </c>
      <c r="I144" s="401" t="s">
        <v>390</v>
      </c>
      <c r="J144" s="402">
        <v>41512</v>
      </c>
      <c r="K144" s="401" t="s">
        <v>374</v>
      </c>
      <c r="L144" s="401" t="s">
        <v>903</v>
      </c>
      <c r="M144" s="401" t="s">
        <v>375</v>
      </c>
      <c r="N144" s="401" t="s">
        <v>375</v>
      </c>
      <c r="O144" s="401" t="s">
        <v>511</v>
      </c>
      <c r="P144" s="404">
        <v>-13.712366449999999</v>
      </c>
      <c r="Q144" s="404">
        <v>34.105299240000001</v>
      </c>
      <c r="R144" s="400">
        <v>619515</v>
      </c>
      <c r="S144" s="400">
        <v>8483810</v>
      </c>
      <c r="T144" s="401" t="s">
        <v>3129</v>
      </c>
      <c r="U144" s="401" t="s">
        <v>211</v>
      </c>
      <c r="V144" s="400">
        <v>4</v>
      </c>
      <c r="W144" s="400">
        <v>6</v>
      </c>
      <c r="X144" s="400">
        <v>10</v>
      </c>
      <c r="Y144" s="400">
        <v>4</v>
      </c>
      <c r="Z144" s="400">
        <v>4</v>
      </c>
      <c r="AA144" s="400">
        <v>8</v>
      </c>
      <c r="AB144" s="400">
        <v>0</v>
      </c>
      <c r="AC144" s="400">
        <v>2</v>
      </c>
      <c r="AD144" s="400">
        <v>2</v>
      </c>
      <c r="AE144" s="400">
        <v>0</v>
      </c>
      <c r="AF144" s="400">
        <v>0</v>
      </c>
      <c r="AG144" s="400">
        <v>0</v>
      </c>
      <c r="AH144" s="400">
        <v>5</v>
      </c>
      <c r="AI144" s="400">
        <v>5</v>
      </c>
      <c r="AJ144" s="400">
        <v>10</v>
      </c>
      <c r="AK144" s="400">
        <v>0</v>
      </c>
      <c r="AL144" s="400">
        <v>0</v>
      </c>
      <c r="AM144" s="400">
        <v>0</v>
      </c>
      <c r="AN144" s="400">
        <v>63</v>
      </c>
      <c r="AO144" s="400">
        <v>59</v>
      </c>
      <c r="AP144" s="400">
        <v>122</v>
      </c>
      <c r="AQ144" s="400">
        <v>65</v>
      </c>
      <c r="AR144" s="400">
        <v>60</v>
      </c>
      <c r="AS144" s="400">
        <v>125</v>
      </c>
      <c r="AT144" s="400">
        <v>10</v>
      </c>
      <c r="AU144" s="400">
        <v>4</v>
      </c>
      <c r="AV144" s="400">
        <v>14</v>
      </c>
      <c r="AW144" s="400">
        <v>0</v>
      </c>
      <c r="AX144" s="400">
        <v>0</v>
      </c>
      <c r="AY144" s="400">
        <v>0</v>
      </c>
      <c r="AZ144" s="400">
        <v>0</v>
      </c>
      <c r="BA144" s="400">
        <v>1</v>
      </c>
      <c r="BB144" s="400">
        <v>1</v>
      </c>
      <c r="BC144" s="401" t="s">
        <v>3</v>
      </c>
      <c r="BD144" s="401" t="s">
        <v>1</v>
      </c>
      <c r="BE144" s="400">
        <v>1</v>
      </c>
      <c r="BF144" s="400" t="b">
        <v>1</v>
      </c>
      <c r="BG144" s="400">
        <v>2</v>
      </c>
      <c r="BH144" s="400" t="b">
        <v>1</v>
      </c>
      <c r="BI144" s="400" t="b">
        <v>1</v>
      </c>
      <c r="BJ144" s="401" t="s">
        <v>2</v>
      </c>
      <c r="BK144" s="400">
        <v>100</v>
      </c>
      <c r="BL144" s="400" t="b">
        <v>1</v>
      </c>
      <c r="BM144" s="404">
        <v>1</v>
      </c>
      <c r="BN144" s="400" t="b">
        <v>0</v>
      </c>
      <c r="BP144" s="400" t="b">
        <v>1</v>
      </c>
      <c r="BQ144" s="400" t="b">
        <v>1</v>
      </c>
      <c r="BR144" s="400" t="b">
        <v>1</v>
      </c>
      <c r="BS144" s="400" t="b">
        <v>1</v>
      </c>
      <c r="BT144" s="400" t="b">
        <v>1</v>
      </c>
      <c r="BU144" s="400">
        <v>0.25</v>
      </c>
      <c r="BV144" s="401" t="s">
        <v>211</v>
      </c>
      <c r="BW144" s="400">
        <v>0.5</v>
      </c>
      <c r="BX144" s="401" t="s">
        <v>211</v>
      </c>
      <c r="BY144" s="401" t="s">
        <v>211</v>
      </c>
    </row>
    <row r="145" spans="1:77" ht="29" x14ac:dyDescent="0.35">
      <c r="A145" s="400">
        <v>1716</v>
      </c>
      <c r="B145" s="401" t="s">
        <v>904</v>
      </c>
      <c r="C145" s="401" t="s">
        <v>211</v>
      </c>
      <c r="D145" s="401" t="s">
        <v>905</v>
      </c>
      <c r="E145" s="401" t="s">
        <v>906</v>
      </c>
      <c r="F145" s="401" t="s">
        <v>356</v>
      </c>
      <c r="G145" s="400">
        <v>20403006</v>
      </c>
      <c r="H145" s="400">
        <v>20403006</v>
      </c>
      <c r="I145" s="401" t="s">
        <v>211</v>
      </c>
      <c r="J145" s="402">
        <v>41528</v>
      </c>
      <c r="K145" s="401" t="s">
        <v>365</v>
      </c>
      <c r="L145" s="401" t="s">
        <v>906</v>
      </c>
      <c r="M145" s="401" t="s">
        <v>367</v>
      </c>
      <c r="N145" s="401" t="s">
        <v>367</v>
      </c>
      <c r="O145" s="401" t="s">
        <v>907</v>
      </c>
      <c r="P145" s="404">
        <v>-13.553744999999999</v>
      </c>
      <c r="Q145" s="404">
        <v>33.586936000000001</v>
      </c>
      <c r="R145" s="400">
        <v>563505</v>
      </c>
      <c r="S145" s="400">
        <v>8501550</v>
      </c>
      <c r="T145" s="401" t="s">
        <v>3127</v>
      </c>
      <c r="U145" s="401" t="s">
        <v>211</v>
      </c>
      <c r="V145" s="400">
        <v>1</v>
      </c>
      <c r="W145" s="400">
        <v>1</v>
      </c>
      <c r="X145" s="400">
        <v>2</v>
      </c>
      <c r="Y145" s="400">
        <v>0</v>
      </c>
      <c r="Z145" s="400">
        <v>1</v>
      </c>
      <c r="AA145" s="400">
        <v>1</v>
      </c>
      <c r="AB145" s="400">
        <v>1</v>
      </c>
      <c r="AC145" s="400">
        <v>0</v>
      </c>
      <c r="AD145" s="400">
        <v>1</v>
      </c>
      <c r="AE145" s="400">
        <v>1</v>
      </c>
      <c r="AF145" s="400">
        <v>2</v>
      </c>
      <c r="AG145" s="400">
        <v>3</v>
      </c>
      <c r="AH145" s="400">
        <v>1</v>
      </c>
      <c r="AI145" s="400">
        <v>9</v>
      </c>
      <c r="AJ145" s="400">
        <v>10</v>
      </c>
      <c r="AK145" s="400">
        <v>1</v>
      </c>
      <c r="AL145" s="400">
        <v>0</v>
      </c>
      <c r="AM145" s="400">
        <v>1</v>
      </c>
      <c r="AN145" s="400">
        <v>47</v>
      </c>
      <c r="AO145" s="400">
        <v>57</v>
      </c>
      <c r="AP145" s="400">
        <v>104</v>
      </c>
      <c r="AQ145" s="400">
        <v>4</v>
      </c>
      <c r="AR145" s="400">
        <v>8</v>
      </c>
      <c r="AS145" s="400">
        <v>12</v>
      </c>
      <c r="AT145" s="400">
        <v>8</v>
      </c>
      <c r="AU145" s="400">
        <v>10</v>
      </c>
      <c r="AV145" s="400">
        <v>18</v>
      </c>
      <c r="AW145" s="400">
        <v>1</v>
      </c>
      <c r="AX145" s="400">
        <v>2</v>
      </c>
      <c r="AY145" s="400">
        <v>3</v>
      </c>
      <c r="AZ145" s="380"/>
      <c r="BA145" s="380"/>
      <c r="BB145" s="380"/>
      <c r="BC145" s="401" t="s">
        <v>0</v>
      </c>
      <c r="BD145" s="401" t="s">
        <v>212</v>
      </c>
      <c r="BE145" s="400">
        <v>2</v>
      </c>
      <c r="BF145" s="400" t="b">
        <v>1</v>
      </c>
      <c r="BG145" s="400">
        <v>1</v>
      </c>
      <c r="BH145" s="400" t="b">
        <v>1</v>
      </c>
      <c r="BI145" s="400" t="b">
        <v>1</v>
      </c>
      <c r="BJ145" s="401" t="s">
        <v>9</v>
      </c>
      <c r="BK145" s="400">
        <v>200</v>
      </c>
      <c r="BL145" s="400" t="b">
        <v>0</v>
      </c>
      <c r="BN145" s="400" t="b">
        <v>0</v>
      </c>
      <c r="BP145" s="400" t="b">
        <v>1</v>
      </c>
      <c r="BQ145" s="400" t="b">
        <v>0</v>
      </c>
      <c r="BR145" s="400" t="b">
        <v>0</v>
      </c>
      <c r="BS145" s="400" t="b">
        <v>1</v>
      </c>
      <c r="BT145" s="400" t="b">
        <v>1</v>
      </c>
      <c r="BU145" s="400">
        <v>3.5</v>
      </c>
      <c r="BV145" s="401" t="s">
        <v>211</v>
      </c>
      <c r="BW145" s="400">
        <v>1.5</v>
      </c>
      <c r="BX145" s="401" t="s">
        <v>211</v>
      </c>
      <c r="BY145" s="401" t="s">
        <v>211</v>
      </c>
    </row>
    <row r="146" spans="1:77" ht="72.5" x14ac:dyDescent="0.35">
      <c r="A146" s="400">
        <v>344</v>
      </c>
      <c r="B146" s="401" t="s">
        <v>728</v>
      </c>
      <c r="C146" s="401" t="s">
        <v>382</v>
      </c>
      <c r="D146" s="401" t="s">
        <v>211</v>
      </c>
      <c r="E146" s="401" t="s">
        <v>728</v>
      </c>
      <c r="F146" s="401" t="s">
        <v>356</v>
      </c>
      <c r="G146" s="400">
        <v>20499972</v>
      </c>
      <c r="H146" s="400">
        <v>20499972</v>
      </c>
      <c r="I146" s="401" t="s">
        <v>3131</v>
      </c>
      <c r="J146" s="403">
        <v>41530</v>
      </c>
      <c r="K146" s="401" t="s">
        <v>365</v>
      </c>
      <c r="L146" s="401" t="s">
        <v>908</v>
      </c>
      <c r="M146" s="401" t="s">
        <v>367</v>
      </c>
      <c r="N146" s="401" t="s">
        <v>367</v>
      </c>
      <c r="O146" s="401" t="s">
        <v>728</v>
      </c>
      <c r="R146" s="400">
        <v>0</v>
      </c>
      <c r="S146" s="400">
        <v>0</v>
      </c>
      <c r="T146" s="401" t="s">
        <v>3127</v>
      </c>
      <c r="U146" s="401" t="s">
        <v>909</v>
      </c>
      <c r="V146" s="400">
        <v>0</v>
      </c>
      <c r="W146" s="400">
        <v>6</v>
      </c>
      <c r="X146" s="400">
        <v>6</v>
      </c>
      <c r="Y146" s="400">
        <v>0</v>
      </c>
      <c r="Z146" s="400">
        <v>2</v>
      </c>
      <c r="AA146" s="400">
        <v>2</v>
      </c>
      <c r="AB146" s="400">
        <v>0</v>
      </c>
      <c r="AC146" s="400">
        <v>4</v>
      </c>
      <c r="AD146" s="400">
        <v>4</v>
      </c>
      <c r="AE146" s="400">
        <v>4</v>
      </c>
      <c r="AF146" s="400">
        <v>3</v>
      </c>
      <c r="AG146" s="400">
        <v>7</v>
      </c>
      <c r="AH146" s="400">
        <v>5</v>
      </c>
      <c r="AI146" s="400">
        <v>5</v>
      </c>
      <c r="AJ146" s="400">
        <v>10</v>
      </c>
      <c r="AK146" s="400">
        <v>2</v>
      </c>
      <c r="AL146" s="400">
        <v>0</v>
      </c>
      <c r="AM146" s="400">
        <v>2</v>
      </c>
      <c r="AN146" s="400">
        <v>17</v>
      </c>
      <c r="AO146" s="400">
        <v>25</v>
      </c>
      <c r="AP146" s="400">
        <v>42</v>
      </c>
      <c r="AQ146" s="400">
        <v>8</v>
      </c>
      <c r="AR146" s="400">
        <v>13</v>
      </c>
      <c r="AS146" s="400">
        <v>21</v>
      </c>
      <c r="AT146" s="400">
        <v>4</v>
      </c>
      <c r="AU146" s="400">
        <v>8</v>
      </c>
      <c r="AV146" s="400">
        <v>12</v>
      </c>
      <c r="AW146" s="400">
        <v>0</v>
      </c>
      <c r="AX146" s="400">
        <v>1</v>
      </c>
      <c r="AY146" s="400">
        <v>1</v>
      </c>
      <c r="AZ146" s="400">
        <v>0</v>
      </c>
      <c r="BA146" s="400">
        <v>1</v>
      </c>
      <c r="BB146" s="400">
        <v>1</v>
      </c>
      <c r="BC146" s="401" t="s">
        <v>0</v>
      </c>
      <c r="BD146" s="401" t="s">
        <v>7</v>
      </c>
      <c r="BE146" s="400">
        <v>1</v>
      </c>
      <c r="BF146" s="400" t="b">
        <v>1</v>
      </c>
      <c r="BG146" s="400">
        <v>1</v>
      </c>
      <c r="BH146" s="400" t="b">
        <v>0</v>
      </c>
      <c r="BI146" s="400" t="b">
        <v>1</v>
      </c>
      <c r="BJ146" s="401" t="s">
        <v>2</v>
      </c>
      <c r="BK146" s="400">
        <v>70</v>
      </c>
      <c r="BL146" s="400" t="b">
        <v>0</v>
      </c>
      <c r="BN146" s="400" t="b">
        <v>0</v>
      </c>
      <c r="BP146" s="400" t="b">
        <v>1</v>
      </c>
      <c r="BQ146" s="400" t="b">
        <v>0</v>
      </c>
      <c r="BR146" s="400" t="b">
        <v>0</v>
      </c>
      <c r="BS146" s="400" t="b">
        <v>0</v>
      </c>
      <c r="BT146" s="400" t="b">
        <v>0</v>
      </c>
      <c r="BU146" s="400">
        <v>1.5</v>
      </c>
      <c r="BV146" s="401" t="s">
        <v>211</v>
      </c>
      <c r="BW146" s="400">
        <v>12</v>
      </c>
      <c r="BX146" s="401" t="s">
        <v>910</v>
      </c>
      <c r="BY146" s="401" t="s">
        <v>911</v>
      </c>
    </row>
    <row r="147" spans="1:77" x14ac:dyDescent="0.35">
      <c r="A147" s="400">
        <v>1753</v>
      </c>
      <c r="B147" s="401" t="s">
        <v>912</v>
      </c>
      <c r="C147" s="401" t="s">
        <v>211</v>
      </c>
      <c r="D147" s="401" t="s">
        <v>913</v>
      </c>
      <c r="E147" s="401" t="s">
        <v>914</v>
      </c>
      <c r="F147" s="401" t="s">
        <v>356</v>
      </c>
      <c r="G147" s="400">
        <v>20404017</v>
      </c>
      <c r="H147" s="400">
        <v>20404017</v>
      </c>
      <c r="I147" s="401" t="s">
        <v>390</v>
      </c>
      <c r="J147" s="402">
        <v>41512</v>
      </c>
      <c r="K147" s="401" t="s">
        <v>374</v>
      </c>
      <c r="L147" s="401" t="s">
        <v>914</v>
      </c>
      <c r="M147" s="401" t="s">
        <v>375</v>
      </c>
      <c r="N147" s="401" t="s">
        <v>375</v>
      </c>
      <c r="O147" s="401" t="s">
        <v>401</v>
      </c>
      <c r="P147" s="404">
        <v>-13.72544532</v>
      </c>
      <c r="Q147" s="404">
        <v>34.238544339999997</v>
      </c>
      <c r="R147" s="400">
        <v>633917</v>
      </c>
      <c r="S147" s="400">
        <v>8482294</v>
      </c>
      <c r="T147" s="401" t="s">
        <v>3129</v>
      </c>
      <c r="U147" s="401" t="s">
        <v>211</v>
      </c>
      <c r="V147" s="400">
        <v>3</v>
      </c>
      <c r="W147" s="400">
        <v>7</v>
      </c>
      <c r="X147" s="400">
        <v>10</v>
      </c>
      <c r="Y147" s="400">
        <v>0</v>
      </c>
      <c r="Z147" s="400">
        <v>0</v>
      </c>
      <c r="AA147" s="400">
        <v>0</v>
      </c>
      <c r="AB147" s="400">
        <v>3</v>
      </c>
      <c r="AC147" s="400">
        <v>7</v>
      </c>
      <c r="AD147" s="400">
        <v>10</v>
      </c>
      <c r="AE147" s="400">
        <v>0</v>
      </c>
      <c r="AF147" s="400">
        <v>0</v>
      </c>
      <c r="AG147" s="400">
        <v>0</v>
      </c>
      <c r="AH147" s="400">
        <v>4</v>
      </c>
      <c r="AI147" s="400">
        <v>6</v>
      </c>
      <c r="AJ147" s="400">
        <v>10</v>
      </c>
      <c r="AK147" s="400">
        <v>0</v>
      </c>
      <c r="AL147" s="400">
        <v>0</v>
      </c>
      <c r="AM147" s="400">
        <v>0</v>
      </c>
      <c r="AN147" s="400">
        <v>65</v>
      </c>
      <c r="AO147" s="400">
        <v>56</v>
      </c>
      <c r="AP147" s="400">
        <v>121</v>
      </c>
      <c r="AQ147" s="400">
        <v>40</v>
      </c>
      <c r="AR147" s="400">
        <v>31</v>
      </c>
      <c r="AS147" s="400">
        <v>71</v>
      </c>
      <c r="AT147" s="400">
        <v>12</v>
      </c>
      <c r="AU147" s="400">
        <v>14</v>
      </c>
      <c r="AV147" s="400">
        <v>26</v>
      </c>
      <c r="AW147" s="400">
        <v>2</v>
      </c>
      <c r="AX147" s="400">
        <v>1</v>
      </c>
      <c r="AY147" s="400">
        <v>3</v>
      </c>
      <c r="AZ147" s="400">
        <v>1</v>
      </c>
      <c r="BA147" s="400">
        <v>0</v>
      </c>
      <c r="BB147" s="400">
        <v>1</v>
      </c>
      <c r="BC147" s="401" t="s">
        <v>3</v>
      </c>
      <c r="BD147" s="401" t="s">
        <v>1</v>
      </c>
      <c r="BE147" s="400">
        <v>1</v>
      </c>
      <c r="BF147" s="400" t="b">
        <v>1</v>
      </c>
      <c r="BG147" s="400">
        <v>1</v>
      </c>
      <c r="BH147" s="400" t="b">
        <v>1</v>
      </c>
      <c r="BI147" s="400" t="b">
        <v>1</v>
      </c>
      <c r="BJ147" s="401" t="s">
        <v>2</v>
      </c>
      <c r="BK147" s="400">
        <v>30</v>
      </c>
      <c r="BL147" s="400" t="b">
        <v>1</v>
      </c>
      <c r="BM147" s="400">
        <v>0.25</v>
      </c>
      <c r="BN147" s="400" t="b">
        <v>0</v>
      </c>
      <c r="BO147" s="380"/>
      <c r="BP147" s="400" t="b">
        <v>1</v>
      </c>
      <c r="BQ147" s="400" t="b">
        <v>1</v>
      </c>
      <c r="BR147" s="400" t="b">
        <v>1</v>
      </c>
      <c r="BS147" s="400" t="b">
        <v>1</v>
      </c>
      <c r="BT147" s="400" t="b">
        <v>1</v>
      </c>
      <c r="BU147" s="400">
        <v>0.1</v>
      </c>
      <c r="BV147" s="401" t="s">
        <v>211</v>
      </c>
      <c r="BW147" s="400">
        <v>0.1</v>
      </c>
      <c r="BX147" s="401" t="s">
        <v>211</v>
      </c>
      <c r="BY147" s="401" t="s">
        <v>211</v>
      </c>
    </row>
    <row r="148" spans="1:77" ht="29" x14ac:dyDescent="0.35">
      <c r="A148" s="400">
        <v>407</v>
      </c>
      <c r="B148" s="401" t="s">
        <v>915</v>
      </c>
      <c r="C148" s="401" t="s">
        <v>916</v>
      </c>
      <c r="D148" s="401" t="s">
        <v>211</v>
      </c>
      <c r="E148" s="401" t="s">
        <v>917</v>
      </c>
      <c r="F148" s="401" t="s">
        <v>356</v>
      </c>
      <c r="G148" s="400">
        <v>20500035</v>
      </c>
      <c r="H148" s="400">
        <v>20500035</v>
      </c>
      <c r="I148" s="401" t="s">
        <v>390</v>
      </c>
      <c r="J148" s="380"/>
      <c r="K148" s="401" t="s">
        <v>358</v>
      </c>
      <c r="L148" s="401" t="s">
        <v>448</v>
      </c>
      <c r="M148" s="401" t="s">
        <v>359</v>
      </c>
      <c r="N148" s="401" t="s">
        <v>359</v>
      </c>
      <c r="O148" s="401" t="s">
        <v>918</v>
      </c>
      <c r="R148" s="400">
        <v>0</v>
      </c>
      <c r="S148" s="400">
        <v>0</v>
      </c>
      <c r="T148" s="401" t="s">
        <v>3129</v>
      </c>
      <c r="U148" s="401"/>
      <c r="V148" s="400">
        <v>3</v>
      </c>
      <c r="W148" s="400">
        <v>7</v>
      </c>
      <c r="X148" s="400">
        <v>10</v>
      </c>
      <c r="Y148" s="400">
        <v>0</v>
      </c>
      <c r="Z148" s="400">
        <v>0</v>
      </c>
      <c r="AA148" s="400">
        <v>0</v>
      </c>
      <c r="AB148" s="400">
        <v>3</v>
      </c>
      <c r="AC148" s="400">
        <v>7</v>
      </c>
      <c r="AD148" s="400">
        <v>10</v>
      </c>
      <c r="AE148" s="400">
        <v>0</v>
      </c>
      <c r="AF148" s="400">
        <v>0</v>
      </c>
      <c r="AG148" s="400">
        <v>0</v>
      </c>
      <c r="AH148" s="400">
        <v>2</v>
      </c>
      <c r="AI148" s="400">
        <v>8</v>
      </c>
      <c r="AJ148" s="400">
        <v>10</v>
      </c>
      <c r="AK148" s="400">
        <v>0</v>
      </c>
      <c r="AL148" s="400">
        <v>0</v>
      </c>
      <c r="AM148" s="400">
        <v>0</v>
      </c>
      <c r="AN148" s="400">
        <v>91</v>
      </c>
      <c r="AO148" s="400">
        <v>159</v>
      </c>
      <c r="AP148" s="400">
        <v>250</v>
      </c>
      <c r="AQ148" s="400">
        <v>0</v>
      </c>
      <c r="AR148" s="400">
        <v>0</v>
      </c>
      <c r="AS148" s="400">
        <v>0</v>
      </c>
      <c r="AT148" s="400">
        <v>0</v>
      </c>
      <c r="AU148" s="400">
        <v>0</v>
      </c>
      <c r="AV148" s="400">
        <v>0</v>
      </c>
      <c r="AW148" s="400">
        <v>40</v>
      </c>
      <c r="AX148" s="400">
        <v>73</v>
      </c>
      <c r="AY148" s="400">
        <v>113</v>
      </c>
      <c r="AZ148" s="400">
        <v>14</v>
      </c>
      <c r="BA148" s="400">
        <v>17</v>
      </c>
      <c r="BB148" s="400">
        <v>31</v>
      </c>
      <c r="BC148" s="401" t="s">
        <v>3</v>
      </c>
      <c r="BD148" s="401" t="s">
        <v>7</v>
      </c>
      <c r="BE148" s="400">
        <v>1</v>
      </c>
      <c r="BF148" s="400" t="b">
        <v>1</v>
      </c>
      <c r="BG148" s="400">
        <v>2</v>
      </c>
      <c r="BH148" s="400" t="b">
        <v>0</v>
      </c>
      <c r="BI148" s="400" t="b">
        <v>1</v>
      </c>
      <c r="BJ148" s="401" t="s">
        <v>5</v>
      </c>
      <c r="BK148" s="400">
        <v>100</v>
      </c>
      <c r="BL148" s="400" t="b">
        <v>1</v>
      </c>
      <c r="BM148" s="404">
        <v>1</v>
      </c>
      <c r="BN148" s="400" t="b">
        <v>0</v>
      </c>
      <c r="BP148" s="400" t="b">
        <v>1</v>
      </c>
      <c r="BQ148" s="400" t="b">
        <v>1</v>
      </c>
      <c r="BR148" s="400" t="b">
        <v>1</v>
      </c>
      <c r="BS148" s="400" t="b">
        <v>0</v>
      </c>
      <c r="BT148" s="400" t="b">
        <v>1</v>
      </c>
      <c r="BU148" s="380"/>
      <c r="BV148" s="401" t="s">
        <v>211</v>
      </c>
      <c r="BW148" s="380"/>
      <c r="BX148" s="401" t="s">
        <v>211</v>
      </c>
      <c r="BY148" s="401" t="s">
        <v>919</v>
      </c>
    </row>
    <row r="149" spans="1:77" ht="29" x14ac:dyDescent="0.35">
      <c r="A149" s="400">
        <v>1809</v>
      </c>
      <c r="B149" s="401" t="s">
        <v>920</v>
      </c>
      <c r="C149" s="401" t="s">
        <v>921</v>
      </c>
      <c r="D149" s="401" t="s">
        <v>211</v>
      </c>
      <c r="E149" s="401" t="s">
        <v>920</v>
      </c>
      <c r="F149" s="401" t="s">
        <v>356</v>
      </c>
      <c r="G149" s="400">
        <v>20406013</v>
      </c>
      <c r="H149" s="400">
        <v>20406013</v>
      </c>
      <c r="I149" s="401" t="s">
        <v>357</v>
      </c>
      <c r="J149" s="402">
        <v>41795</v>
      </c>
      <c r="K149" s="401" t="s">
        <v>527</v>
      </c>
      <c r="L149" s="401" t="s">
        <v>920</v>
      </c>
      <c r="M149" s="401" t="s">
        <v>529</v>
      </c>
      <c r="N149" s="401" t="s">
        <v>529</v>
      </c>
      <c r="O149" s="401" t="s">
        <v>376</v>
      </c>
      <c r="P149" s="404">
        <v>-13.644037000000001</v>
      </c>
      <c r="Q149" s="404">
        <v>33.885199</v>
      </c>
      <c r="R149" s="400">
        <v>595742</v>
      </c>
      <c r="S149" s="400">
        <v>8491466</v>
      </c>
      <c r="T149" s="401" t="s">
        <v>922</v>
      </c>
      <c r="U149" s="401" t="s">
        <v>211</v>
      </c>
      <c r="V149" s="400">
        <v>3</v>
      </c>
      <c r="W149" s="400">
        <v>4</v>
      </c>
      <c r="X149" s="400">
        <v>7</v>
      </c>
      <c r="Y149" s="400">
        <v>0</v>
      </c>
      <c r="Z149" s="400">
        <v>0</v>
      </c>
      <c r="AA149" s="400">
        <v>0</v>
      </c>
      <c r="AB149" s="400">
        <v>3</v>
      </c>
      <c r="AC149" s="400">
        <v>4</v>
      </c>
      <c r="AD149" s="400">
        <v>7</v>
      </c>
      <c r="AE149" s="400">
        <v>0</v>
      </c>
      <c r="AF149" s="400">
        <v>0</v>
      </c>
      <c r="AG149" s="400">
        <v>0</v>
      </c>
      <c r="AH149" s="400">
        <v>5</v>
      </c>
      <c r="AI149" s="400">
        <v>6</v>
      </c>
      <c r="AJ149" s="400">
        <v>11</v>
      </c>
      <c r="AK149" s="400">
        <v>0</v>
      </c>
      <c r="AL149" s="400">
        <v>0</v>
      </c>
      <c r="AM149" s="400">
        <v>0</v>
      </c>
      <c r="AN149" s="400">
        <v>32</v>
      </c>
      <c r="AO149" s="400">
        <v>38</v>
      </c>
      <c r="AP149" s="400">
        <v>70</v>
      </c>
      <c r="AQ149" s="400">
        <v>0</v>
      </c>
      <c r="AR149" s="400">
        <v>0</v>
      </c>
      <c r="AS149" s="400">
        <v>0</v>
      </c>
      <c r="AT149" s="400">
        <v>0</v>
      </c>
      <c r="AU149" s="400">
        <v>0</v>
      </c>
      <c r="AV149" s="400">
        <v>0</v>
      </c>
      <c r="AW149" s="400">
        <v>8</v>
      </c>
      <c r="AX149" s="400">
        <v>19</v>
      </c>
      <c r="AY149" s="400">
        <v>27</v>
      </c>
      <c r="AZ149" s="400">
        <v>3</v>
      </c>
      <c r="BA149" s="400">
        <v>3</v>
      </c>
      <c r="BB149" s="400">
        <v>6</v>
      </c>
      <c r="BC149" s="401" t="s">
        <v>3</v>
      </c>
      <c r="BD149" s="401" t="s">
        <v>7</v>
      </c>
      <c r="BE149" s="400">
        <v>1</v>
      </c>
      <c r="BF149" s="400" t="b">
        <v>1</v>
      </c>
      <c r="BG149" s="400">
        <v>4</v>
      </c>
      <c r="BH149" s="400" t="b">
        <v>0</v>
      </c>
      <c r="BI149" s="400" t="b">
        <v>1</v>
      </c>
      <c r="BJ149" s="401" t="s">
        <v>6</v>
      </c>
      <c r="BK149" s="380"/>
      <c r="BL149" s="400" t="b">
        <v>1</v>
      </c>
      <c r="BN149" s="400" t="b">
        <v>0</v>
      </c>
      <c r="BP149" s="400" t="b">
        <v>1</v>
      </c>
      <c r="BQ149" s="400" t="b">
        <v>0</v>
      </c>
      <c r="BR149" s="400" t="b">
        <v>1</v>
      </c>
      <c r="BS149" s="400" t="b">
        <v>0</v>
      </c>
      <c r="BT149" s="400" t="b">
        <v>1</v>
      </c>
      <c r="BU149" s="380"/>
      <c r="BV149" s="401" t="s">
        <v>211</v>
      </c>
      <c r="BW149" s="380"/>
      <c r="BX149" s="401" t="s">
        <v>211</v>
      </c>
      <c r="BY149" s="401" t="s">
        <v>211</v>
      </c>
    </row>
    <row r="150" spans="1:77" ht="29" x14ac:dyDescent="0.35">
      <c r="A150" s="400">
        <v>282</v>
      </c>
      <c r="B150" s="401" t="s">
        <v>678</v>
      </c>
      <c r="C150" s="401" t="s">
        <v>211</v>
      </c>
      <c r="D150" s="401" t="s">
        <v>923</v>
      </c>
      <c r="E150" s="401" t="s">
        <v>924</v>
      </c>
      <c r="F150" s="401" t="s">
        <v>356</v>
      </c>
      <c r="G150" s="400">
        <v>20499910</v>
      </c>
      <c r="H150" s="400">
        <v>20499910</v>
      </c>
      <c r="I150" s="401" t="s">
        <v>404</v>
      </c>
      <c r="J150" s="402">
        <v>41800</v>
      </c>
      <c r="K150" s="401" t="s">
        <v>405</v>
      </c>
      <c r="L150" s="401" t="s">
        <v>924</v>
      </c>
      <c r="M150" s="401" t="s">
        <v>402</v>
      </c>
      <c r="N150" s="401" t="s">
        <v>402</v>
      </c>
      <c r="O150" s="401" t="s">
        <v>925</v>
      </c>
      <c r="R150" s="400">
        <v>0</v>
      </c>
      <c r="S150" s="400">
        <v>0</v>
      </c>
      <c r="T150" s="401" t="s">
        <v>3140</v>
      </c>
      <c r="U150" s="401" t="s">
        <v>678</v>
      </c>
      <c r="V150" s="400">
        <v>1</v>
      </c>
      <c r="W150" s="400">
        <v>4</v>
      </c>
      <c r="X150" s="400">
        <v>5</v>
      </c>
      <c r="Y150" s="400">
        <v>1</v>
      </c>
      <c r="Z150" s="400">
        <v>4</v>
      </c>
      <c r="AA150" s="400">
        <v>5</v>
      </c>
      <c r="AB150" s="400">
        <v>0</v>
      </c>
      <c r="AC150" s="400">
        <v>0</v>
      </c>
      <c r="AD150" s="400">
        <v>0</v>
      </c>
      <c r="AE150" s="400">
        <v>1</v>
      </c>
      <c r="AF150" s="400">
        <v>3</v>
      </c>
      <c r="AG150" s="400">
        <v>4</v>
      </c>
      <c r="AH150" s="400">
        <v>5</v>
      </c>
      <c r="AI150" s="400">
        <v>5</v>
      </c>
      <c r="AJ150" s="400">
        <v>10</v>
      </c>
      <c r="AK150" s="400">
        <v>1</v>
      </c>
      <c r="AL150" s="400">
        <v>0</v>
      </c>
      <c r="AM150" s="400">
        <v>1</v>
      </c>
      <c r="AN150" s="400">
        <v>49</v>
      </c>
      <c r="AO150" s="400">
        <v>51</v>
      </c>
      <c r="AP150" s="400">
        <v>100</v>
      </c>
      <c r="AQ150" s="400">
        <v>39</v>
      </c>
      <c r="AR150" s="400">
        <v>42</v>
      </c>
      <c r="AS150" s="400">
        <v>81</v>
      </c>
      <c r="AT150" s="400">
        <v>6</v>
      </c>
      <c r="AU150" s="400">
        <v>5</v>
      </c>
      <c r="AV150" s="400">
        <v>11</v>
      </c>
      <c r="AW150" s="400">
        <v>0</v>
      </c>
      <c r="AX150" s="400">
        <v>3</v>
      </c>
      <c r="AY150" s="400">
        <v>3</v>
      </c>
      <c r="AZ150" s="400">
        <v>0</v>
      </c>
      <c r="BA150" s="400">
        <v>0</v>
      </c>
      <c r="BB150" s="400">
        <v>0</v>
      </c>
      <c r="BC150" s="401" t="s">
        <v>3</v>
      </c>
      <c r="BD150" s="401" t="s">
        <v>212</v>
      </c>
      <c r="BE150" s="400">
        <v>1</v>
      </c>
      <c r="BF150" s="400" t="b">
        <v>1</v>
      </c>
      <c r="BG150" s="400">
        <v>1</v>
      </c>
      <c r="BH150" s="400" t="b">
        <v>1</v>
      </c>
      <c r="BI150" s="400" t="b">
        <v>1</v>
      </c>
      <c r="BJ150" s="401" t="s">
        <v>2</v>
      </c>
      <c r="BK150" s="400">
        <v>300</v>
      </c>
      <c r="BL150" s="400" t="b">
        <v>1</v>
      </c>
      <c r="BM150" s="400">
        <v>1</v>
      </c>
      <c r="BN150" s="400" t="b">
        <v>0</v>
      </c>
      <c r="BO150" s="380"/>
      <c r="BP150" s="400" t="b">
        <v>1</v>
      </c>
      <c r="BQ150" s="400" t="b">
        <v>1</v>
      </c>
      <c r="BR150" s="400" t="b">
        <v>1</v>
      </c>
      <c r="BS150" s="400" t="b">
        <v>1</v>
      </c>
      <c r="BT150" s="400" t="b">
        <v>1</v>
      </c>
      <c r="BU150" s="400">
        <v>2.5</v>
      </c>
      <c r="BV150" s="401" t="s">
        <v>211</v>
      </c>
      <c r="BW150" s="400">
        <v>6</v>
      </c>
      <c r="BX150" s="401" t="s">
        <v>211</v>
      </c>
      <c r="BY150" s="401" t="s">
        <v>211</v>
      </c>
    </row>
    <row r="151" spans="1:77" ht="29" x14ac:dyDescent="0.35">
      <c r="A151" s="400">
        <v>306</v>
      </c>
      <c r="B151" s="401" t="s">
        <v>926</v>
      </c>
      <c r="C151" s="401" t="s">
        <v>211</v>
      </c>
      <c r="D151" s="401" t="s">
        <v>211</v>
      </c>
      <c r="E151" s="401" t="s">
        <v>926</v>
      </c>
      <c r="F151" s="401" t="s">
        <v>356</v>
      </c>
      <c r="G151" s="400">
        <v>20499934</v>
      </c>
      <c r="H151" s="400">
        <v>20499934</v>
      </c>
      <c r="I151" s="401" t="s">
        <v>404</v>
      </c>
      <c r="J151" s="402">
        <v>41801</v>
      </c>
      <c r="K151" s="401" t="s">
        <v>405</v>
      </c>
      <c r="L151" s="401" t="s">
        <v>926</v>
      </c>
      <c r="M151" s="401" t="s">
        <v>402</v>
      </c>
      <c r="N151" s="401" t="s">
        <v>402</v>
      </c>
      <c r="O151" s="401" t="s">
        <v>539</v>
      </c>
      <c r="R151" s="400">
        <v>0</v>
      </c>
      <c r="S151" s="400">
        <v>0</v>
      </c>
      <c r="T151" s="401" t="s">
        <v>3127</v>
      </c>
      <c r="U151" s="401" t="s">
        <v>211</v>
      </c>
      <c r="V151" s="400">
        <v>0</v>
      </c>
      <c r="W151" s="400">
        <v>3</v>
      </c>
      <c r="X151" s="400">
        <v>3</v>
      </c>
      <c r="Y151" s="400">
        <v>0</v>
      </c>
      <c r="Z151" s="400">
        <v>0</v>
      </c>
      <c r="AA151" s="400">
        <v>0</v>
      </c>
      <c r="AB151" s="400">
        <v>0</v>
      </c>
      <c r="AC151" s="400">
        <v>3</v>
      </c>
      <c r="AD151" s="400">
        <v>3</v>
      </c>
      <c r="AE151" s="400">
        <v>37</v>
      </c>
      <c r="AF151" s="400">
        <v>43</v>
      </c>
      <c r="AG151" s="400">
        <v>80</v>
      </c>
      <c r="AH151" s="400">
        <v>5</v>
      </c>
      <c r="AI151" s="400">
        <v>5</v>
      </c>
      <c r="AJ151" s="400">
        <v>10</v>
      </c>
      <c r="AK151" s="400">
        <v>0</v>
      </c>
      <c r="AL151" s="400">
        <v>0</v>
      </c>
      <c r="AM151" s="400">
        <v>0</v>
      </c>
      <c r="AN151" s="400">
        <v>41</v>
      </c>
      <c r="AO151" s="400">
        <v>46</v>
      </c>
      <c r="AP151" s="400">
        <v>87</v>
      </c>
      <c r="AQ151" s="400">
        <v>37</v>
      </c>
      <c r="AR151" s="400">
        <v>43</v>
      </c>
      <c r="AS151" s="400">
        <v>80</v>
      </c>
      <c r="AT151" s="400">
        <v>9</v>
      </c>
      <c r="AU151" s="400">
        <v>13</v>
      </c>
      <c r="AV151" s="400">
        <v>22</v>
      </c>
      <c r="AW151" s="400">
        <v>1</v>
      </c>
      <c r="AX151" s="400">
        <v>2</v>
      </c>
      <c r="AY151" s="400">
        <v>3</v>
      </c>
      <c r="AZ151" s="400">
        <v>0</v>
      </c>
      <c r="BA151" s="400">
        <v>1</v>
      </c>
      <c r="BB151" s="400">
        <v>1</v>
      </c>
      <c r="BC151" s="401" t="s">
        <v>0</v>
      </c>
      <c r="BD151" s="401" t="s">
        <v>7</v>
      </c>
      <c r="BE151" s="400">
        <v>1</v>
      </c>
      <c r="BF151" s="400" t="b">
        <v>1</v>
      </c>
      <c r="BG151" s="400">
        <v>1</v>
      </c>
      <c r="BH151" s="400" t="b">
        <v>0</v>
      </c>
      <c r="BI151" s="400" t="b">
        <v>1</v>
      </c>
      <c r="BJ151" s="401" t="s">
        <v>2</v>
      </c>
      <c r="BK151" s="400">
        <v>300</v>
      </c>
      <c r="BL151" s="400" t="b">
        <v>0</v>
      </c>
      <c r="BM151" s="380"/>
      <c r="BN151" s="400" t="b">
        <v>0</v>
      </c>
      <c r="BP151" s="400" t="b">
        <v>1</v>
      </c>
      <c r="BQ151" s="400" t="b">
        <v>0</v>
      </c>
      <c r="BR151" s="400" t="b">
        <v>0</v>
      </c>
      <c r="BS151" s="400" t="b">
        <v>1</v>
      </c>
      <c r="BT151" s="400" t="b">
        <v>0</v>
      </c>
      <c r="BU151" s="400">
        <v>0.2</v>
      </c>
      <c r="BV151" s="401" t="s">
        <v>211</v>
      </c>
      <c r="BW151" s="400">
        <v>6</v>
      </c>
      <c r="BX151" s="401" t="s">
        <v>211</v>
      </c>
      <c r="BY151" s="401" t="s">
        <v>211</v>
      </c>
    </row>
    <row r="152" spans="1:77" ht="29" x14ac:dyDescent="0.35">
      <c r="A152" s="400">
        <v>399</v>
      </c>
      <c r="B152" s="401" t="s">
        <v>927</v>
      </c>
      <c r="C152" s="401" t="s">
        <v>928</v>
      </c>
      <c r="D152" s="401" t="s">
        <v>211</v>
      </c>
      <c r="E152" s="401" t="s">
        <v>929</v>
      </c>
      <c r="F152" s="401" t="s">
        <v>356</v>
      </c>
      <c r="G152" s="400">
        <v>20500027</v>
      </c>
      <c r="H152" s="400">
        <v>20500027</v>
      </c>
      <c r="I152" s="401" t="s">
        <v>357</v>
      </c>
      <c r="J152" s="402">
        <v>41807</v>
      </c>
      <c r="K152" s="401" t="s">
        <v>358</v>
      </c>
      <c r="L152" s="401" t="s">
        <v>929</v>
      </c>
      <c r="M152" s="401" t="s">
        <v>359</v>
      </c>
      <c r="N152" s="401" t="s">
        <v>359</v>
      </c>
      <c r="O152" s="401" t="s">
        <v>211</v>
      </c>
      <c r="R152" s="400">
        <v>0</v>
      </c>
      <c r="S152" s="400">
        <v>0</v>
      </c>
      <c r="T152" s="401" t="s">
        <v>211</v>
      </c>
      <c r="U152" s="401" t="s">
        <v>211</v>
      </c>
      <c r="V152" s="400">
        <v>6</v>
      </c>
      <c r="W152" s="400">
        <v>5</v>
      </c>
      <c r="X152" s="400">
        <v>11</v>
      </c>
      <c r="Y152" s="400">
        <v>0</v>
      </c>
      <c r="Z152" s="400">
        <v>0</v>
      </c>
      <c r="AA152" s="400">
        <v>0</v>
      </c>
      <c r="AB152" s="400">
        <v>5</v>
      </c>
      <c r="AC152" s="400">
        <v>5</v>
      </c>
      <c r="AD152" s="400">
        <v>10</v>
      </c>
      <c r="AE152" s="400">
        <v>0</v>
      </c>
      <c r="AF152" s="400">
        <v>0</v>
      </c>
      <c r="AG152" s="400">
        <v>0</v>
      </c>
      <c r="AH152" s="400">
        <v>4</v>
      </c>
      <c r="AI152" s="400">
        <v>6</v>
      </c>
      <c r="AJ152" s="400">
        <v>10</v>
      </c>
      <c r="AK152" s="400">
        <v>0</v>
      </c>
      <c r="AL152" s="400">
        <v>0</v>
      </c>
      <c r="AM152" s="400">
        <v>0</v>
      </c>
      <c r="AN152" s="400">
        <v>43</v>
      </c>
      <c r="AO152" s="400">
        <v>55</v>
      </c>
      <c r="AP152" s="400">
        <v>98</v>
      </c>
      <c r="AQ152" s="400">
        <v>0</v>
      </c>
      <c r="AR152" s="400">
        <v>0</v>
      </c>
      <c r="AS152" s="400">
        <v>0</v>
      </c>
      <c r="AT152" s="400">
        <v>0</v>
      </c>
      <c r="AU152" s="400">
        <v>0</v>
      </c>
      <c r="AV152" s="400">
        <v>0</v>
      </c>
      <c r="AW152" s="400">
        <v>3</v>
      </c>
      <c r="AX152" s="400">
        <v>5</v>
      </c>
      <c r="AY152" s="400">
        <v>8</v>
      </c>
      <c r="AZ152" s="400">
        <v>6</v>
      </c>
      <c r="BA152" s="400">
        <v>10</v>
      </c>
      <c r="BB152" s="400">
        <v>16</v>
      </c>
      <c r="BC152" s="401" t="s">
        <v>0</v>
      </c>
      <c r="BD152" s="401" t="s">
        <v>7</v>
      </c>
      <c r="BE152" s="400">
        <v>1</v>
      </c>
      <c r="BF152" s="400" t="b">
        <v>1</v>
      </c>
      <c r="BG152" s="400">
        <v>2</v>
      </c>
      <c r="BH152" s="400" t="b">
        <v>0</v>
      </c>
      <c r="BI152" s="400" t="b">
        <v>1</v>
      </c>
      <c r="BJ152" s="401" t="s">
        <v>2</v>
      </c>
      <c r="BK152" s="400">
        <v>50</v>
      </c>
      <c r="BL152" s="400" t="b">
        <v>0</v>
      </c>
      <c r="BM152" s="380"/>
      <c r="BN152" s="400" t="b">
        <v>0</v>
      </c>
      <c r="BO152" s="380"/>
      <c r="BP152" s="400" t="b">
        <v>0</v>
      </c>
      <c r="BQ152" s="400" t="b">
        <v>0</v>
      </c>
      <c r="BR152" s="400" t="b">
        <v>0</v>
      </c>
      <c r="BS152" s="400" t="b">
        <v>1</v>
      </c>
      <c r="BT152" s="400" t="b">
        <v>0</v>
      </c>
      <c r="BU152" s="380"/>
      <c r="BV152" s="401" t="s">
        <v>211</v>
      </c>
      <c r="BW152" s="380"/>
      <c r="BX152" s="401" t="s">
        <v>211</v>
      </c>
      <c r="BY152" s="401" t="s">
        <v>211</v>
      </c>
    </row>
    <row r="153" spans="1:77" ht="29" x14ac:dyDescent="0.35">
      <c r="A153" s="400">
        <v>1699</v>
      </c>
      <c r="B153" s="401" t="s">
        <v>784</v>
      </c>
      <c r="C153" s="401" t="s">
        <v>211</v>
      </c>
      <c r="D153" s="401" t="s">
        <v>930</v>
      </c>
      <c r="E153" s="401" t="s">
        <v>931</v>
      </c>
      <c r="F153" s="401" t="s">
        <v>356</v>
      </c>
      <c r="G153" s="400">
        <v>20402003</v>
      </c>
      <c r="H153" s="400">
        <v>20402003</v>
      </c>
      <c r="I153" s="401" t="s">
        <v>515</v>
      </c>
      <c r="J153" s="402">
        <v>41548</v>
      </c>
      <c r="K153" s="401" t="s">
        <v>516</v>
      </c>
      <c r="L153" s="401" t="s">
        <v>932</v>
      </c>
      <c r="M153" s="401" t="s">
        <v>402</v>
      </c>
      <c r="N153" s="401" t="s">
        <v>402</v>
      </c>
      <c r="O153" s="401" t="s">
        <v>933</v>
      </c>
      <c r="P153" s="404">
        <v>-13.44403</v>
      </c>
      <c r="Q153" s="404">
        <v>33.528472000000001</v>
      </c>
      <c r="R153" s="400">
        <v>557205</v>
      </c>
      <c r="S153" s="400">
        <v>8513698</v>
      </c>
      <c r="T153" s="401" t="s">
        <v>211</v>
      </c>
      <c r="U153" s="401" t="s">
        <v>934</v>
      </c>
      <c r="V153" s="400">
        <v>2</v>
      </c>
      <c r="W153" s="400">
        <v>2</v>
      </c>
      <c r="X153" s="400">
        <v>4</v>
      </c>
      <c r="Y153" s="400">
        <v>0</v>
      </c>
      <c r="Z153" s="400">
        <v>0</v>
      </c>
      <c r="AA153" s="400">
        <v>0</v>
      </c>
      <c r="AB153" s="400">
        <v>2</v>
      </c>
      <c r="AC153" s="400">
        <v>2</v>
      </c>
      <c r="AD153" s="400">
        <v>4</v>
      </c>
      <c r="AE153" s="400">
        <v>1</v>
      </c>
      <c r="AF153" s="400">
        <v>1</v>
      </c>
      <c r="AG153" s="400">
        <v>2</v>
      </c>
      <c r="AH153" s="380"/>
      <c r="AI153" s="380"/>
      <c r="AJ153" s="380"/>
      <c r="AK153" s="380"/>
      <c r="AL153" s="380"/>
      <c r="AM153" s="380"/>
      <c r="AN153" s="400">
        <v>15</v>
      </c>
      <c r="AO153" s="400">
        <v>25</v>
      </c>
      <c r="AP153" s="400">
        <v>40</v>
      </c>
      <c r="AQ153" s="400">
        <v>7</v>
      </c>
      <c r="AR153" s="400">
        <v>20</v>
      </c>
      <c r="AS153" s="400">
        <v>27</v>
      </c>
      <c r="AT153" s="400">
        <v>4</v>
      </c>
      <c r="AU153" s="400">
        <v>2</v>
      </c>
      <c r="AV153" s="400">
        <v>6</v>
      </c>
      <c r="AW153" s="400">
        <v>5</v>
      </c>
      <c r="AX153" s="400">
        <v>4</v>
      </c>
      <c r="AY153" s="400">
        <v>9</v>
      </c>
      <c r="AZ153" s="380"/>
      <c r="BA153" s="380"/>
      <c r="BB153" s="380"/>
      <c r="BC153" s="401" t="s">
        <v>3</v>
      </c>
      <c r="BD153" s="401" t="s">
        <v>7</v>
      </c>
      <c r="BE153" s="400">
        <v>1</v>
      </c>
      <c r="BF153" s="400" t="b">
        <v>1</v>
      </c>
      <c r="BG153" s="400">
        <v>2</v>
      </c>
      <c r="BH153" s="400" t="b">
        <v>1</v>
      </c>
      <c r="BI153" s="400" t="b">
        <v>1</v>
      </c>
      <c r="BJ153" s="401" t="s">
        <v>2</v>
      </c>
      <c r="BK153" s="400">
        <v>10</v>
      </c>
      <c r="BL153" s="400" t="b">
        <v>0</v>
      </c>
      <c r="BM153" s="380"/>
      <c r="BN153" s="400" t="b">
        <v>1</v>
      </c>
      <c r="BO153" s="400">
        <v>2</v>
      </c>
      <c r="BP153" s="400" t="b">
        <v>1</v>
      </c>
      <c r="BQ153" s="400" t="b">
        <v>0</v>
      </c>
      <c r="BR153" s="400" t="b">
        <v>0</v>
      </c>
      <c r="BS153" s="400" t="b">
        <v>0</v>
      </c>
      <c r="BT153" s="400" t="b">
        <v>0</v>
      </c>
      <c r="BU153" s="400">
        <v>0.5</v>
      </c>
      <c r="BV153" s="401" t="s">
        <v>211</v>
      </c>
      <c r="BW153" s="400">
        <v>3.5</v>
      </c>
      <c r="BX153" s="401" t="s">
        <v>933</v>
      </c>
      <c r="BY153" s="401" t="s">
        <v>211</v>
      </c>
    </row>
    <row r="154" spans="1:77" ht="29" x14ac:dyDescent="0.35">
      <c r="A154" s="400">
        <v>1829</v>
      </c>
      <c r="B154" s="401" t="s">
        <v>935</v>
      </c>
      <c r="C154" s="401" t="s">
        <v>936</v>
      </c>
      <c r="D154" s="401" t="s">
        <v>211</v>
      </c>
      <c r="E154" s="401" t="s">
        <v>937</v>
      </c>
      <c r="F154" s="401" t="s">
        <v>356</v>
      </c>
      <c r="G154" s="400">
        <v>20406033</v>
      </c>
      <c r="H154" s="400">
        <v>20406033</v>
      </c>
      <c r="I154" s="401" t="s">
        <v>390</v>
      </c>
      <c r="J154" s="402">
        <v>41807</v>
      </c>
      <c r="K154" s="401" t="s">
        <v>358</v>
      </c>
      <c r="L154" s="401" t="s">
        <v>937</v>
      </c>
      <c r="M154" s="401" t="s">
        <v>529</v>
      </c>
      <c r="N154" s="401" t="s">
        <v>529</v>
      </c>
      <c r="O154" s="401" t="s">
        <v>211</v>
      </c>
      <c r="P154" s="404">
        <v>-13.610761</v>
      </c>
      <c r="Q154" s="404">
        <v>33.884932999999997</v>
      </c>
      <c r="R154" s="400">
        <v>595726</v>
      </c>
      <c r="S154" s="400">
        <v>8495146</v>
      </c>
      <c r="T154" s="401" t="s">
        <v>211</v>
      </c>
      <c r="U154" s="401" t="s">
        <v>211</v>
      </c>
      <c r="V154" s="400">
        <v>4</v>
      </c>
      <c r="W154" s="400">
        <v>2</v>
      </c>
      <c r="X154" s="400">
        <v>6</v>
      </c>
      <c r="Y154" s="400">
        <v>2</v>
      </c>
      <c r="Z154" s="400">
        <v>0</v>
      </c>
      <c r="AA154" s="400">
        <v>2</v>
      </c>
      <c r="AB154" s="400">
        <v>2</v>
      </c>
      <c r="AC154" s="400">
        <v>2</v>
      </c>
      <c r="AD154" s="400">
        <v>4</v>
      </c>
      <c r="AE154" s="400">
        <v>0</v>
      </c>
      <c r="AF154" s="400">
        <v>0</v>
      </c>
      <c r="AG154" s="400">
        <v>0</v>
      </c>
      <c r="AH154" s="400">
        <v>2</v>
      </c>
      <c r="AI154" s="400">
        <v>8</v>
      </c>
      <c r="AJ154" s="400">
        <v>10</v>
      </c>
      <c r="AK154" s="400">
        <v>0</v>
      </c>
      <c r="AL154" s="400">
        <v>0</v>
      </c>
      <c r="AM154" s="400">
        <v>0</v>
      </c>
      <c r="AN154" s="400">
        <v>34</v>
      </c>
      <c r="AO154" s="400">
        <v>60</v>
      </c>
      <c r="AP154" s="400">
        <v>94</v>
      </c>
      <c r="AQ154" s="400">
        <v>0</v>
      </c>
      <c r="AR154" s="400">
        <v>0</v>
      </c>
      <c r="AS154" s="400">
        <v>0</v>
      </c>
      <c r="AT154" s="400">
        <v>4</v>
      </c>
      <c r="AU154" s="400">
        <v>6</v>
      </c>
      <c r="AV154" s="400">
        <v>10</v>
      </c>
      <c r="AW154" s="400">
        <v>1</v>
      </c>
      <c r="AX154" s="400">
        <v>3</v>
      </c>
      <c r="AY154" s="400">
        <v>4</v>
      </c>
      <c r="AZ154" s="400">
        <v>0</v>
      </c>
      <c r="BA154" s="400">
        <v>0</v>
      </c>
      <c r="BB154" s="400">
        <v>0</v>
      </c>
      <c r="BC154" s="401" t="s">
        <v>3</v>
      </c>
      <c r="BD154" s="401" t="s">
        <v>1</v>
      </c>
      <c r="BE154" s="400">
        <v>1</v>
      </c>
      <c r="BF154" s="400" t="b">
        <v>1</v>
      </c>
      <c r="BG154" s="400">
        <v>1</v>
      </c>
      <c r="BH154" s="400" t="b">
        <v>0</v>
      </c>
      <c r="BI154" s="400" t="b">
        <v>1</v>
      </c>
      <c r="BJ154" s="401" t="s">
        <v>2</v>
      </c>
      <c r="BK154" s="380"/>
      <c r="BL154" s="400" t="b">
        <v>1</v>
      </c>
      <c r="BM154" s="380"/>
      <c r="BN154" s="400" t="b">
        <v>0</v>
      </c>
      <c r="BP154" s="400" t="b">
        <v>1</v>
      </c>
      <c r="BQ154" s="400" t="b">
        <v>1</v>
      </c>
      <c r="BR154" s="400" t="b">
        <v>1</v>
      </c>
      <c r="BS154" s="400" t="b">
        <v>1</v>
      </c>
      <c r="BT154" s="400" t="b">
        <v>1</v>
      </c>
      <c r="BU154" s="380"/>
      <c r="BV154" s="401" t="s">
        <v>211</v>
      </c>
      <c r="BW154" s="380"/>
      <c r="BX154" s="401" t="s">
        <v>211</v>
      </c>
      <c r="BY154" s="401" t="s">
        <v>211</v>
      </c>
    </row>
    <row r="155" spans="1:77" ht="29" x14ac:dyDescent="0.35">
      <c r="A155" s="400">
        <v>1728</v>
      </c>
      <c r="B155" s="401" t="s">
        <v>938</v>
      </c>
      <c r="C155" s="401" t="s">
        <v>939</v>
      </c>
      <c r="D155" s="401" t="s">
        <v>211</v>
      </c>
      <c r="E155" s="401" t="s">
        <v>612</v>
      </c>
      <c r="F155" s="401" t="s">
        <v>356</v>
      </c>
      <c r="G155" s="400">
        <v>20403018</v>
      </c>
      <c r="H155" s="400">
        <v>20403018</v>
      </c>
      <c r="I155" s="401" t="s">
        <v>390</v>
      </c>
      <c r="J155" s="402">
        <v>41800</v>
      </c>
      <c r="K155" s="401" t="s">
        <v>365</v>
      </c>
      <c r="L155" s="401" t="s">
        <v>940</v>
      </c>
      <c r="M155" s="401" t="s">
        <v>367</v>
      </c>
      <c r="N155" s="401" t="s">
        <v>367</v>
      </c>
      <c r="O155" s="401" t="s">
        <v>587</v>
      </c>
      <c r="P155" s="404">
        <v>-13.651014</v>
      </c>
      <c r="Q155" s="404">
        <v>33.462181999999999</v>
      </c>
      <c r="R155" s="400">
        <v>549986</v>
      </c>
      <c r="S155" s="400">
        <v>8490821</v>
      </c>
      <c r="T155" s="401" t="s">
        <v>3127</v>
      </c>
      <c r="U155" s="401" t="s">
        <v>211</v>
      </c>
      <c r="V155" s="400">
        <v>4</v>
      </c>
      <c r="W155" s="400">
        <v>6</v>
      </c>
      <c r="X155" s="400">
        <v>10</v>
      </c>
      <c r="Y155" s="400">
        <v>0</v>
      </c>
      <c r="Z155" s="400">
        <v>1</v>
      </c>
      <c r="AA155" s="400">
        <v>1</v>
      </c>
      <c r="AB155" s="400">
        <v>4</v>
      </c>
      <c r="AC155" s="400">
        <v>5</v>
      </c>
      <c r="AD155" s="400">
        <v>9</v>
      </c>
      <c r="AE155" s="380"/>
      <c r="AF155" s="380"/>
      <c r="AG155" s="380"/>
      <c r="AH155" s="380"/>
      <c r="AI155" s="380"/>
      <c r="AJ155" s="380"/>
      <c r="AK155" s="380"/>
      <c r="AL155" s="380"/>
      <c r="AM155" s="380"/>
      <c r="AN155" s="400">
        <v>25</v>
      </c>
      <c r="AO155" s="400">
        <v>33</v>
      </c>
      <c r="AP155" s="400">
        <v>58</v>
      </c>
      <c r="AQ155" s="380"/>
      <c r="AR155" s="380"/>
      <c r="AS155" s="380"/>
      <c r="AT155" s="380"/>
      <c r="AU155" s="380"/>
      <c r="AV155" s="380"/>
      <c r="AW155" s="400">
        <v>3</v>
      </c>
      <c r="AX155" s="400">
        <v>4</v>
      </c>
      <c r="AY155" s="400">
        <v>7</v>
      </c>
      <c r="AZ155" s="400">
        <v>0</v>
      </c>
      <c r="BA155" s="400">
        <v>1</v>
      </c>
      <c r="BB155" s="400">
        <v>1</v>
      </c>
      <c r="BC155" s="401" t="s">
        <v>0</v>
      </c>
      <c r="BD155" s="401" t="s">
        <v>212</v>
      </c>
      <c r="BE155" s="400">
        <v>1</v>
      </c>
      <c r="BF155" s="400" t="b">
        <v>1</v>
      </c>
      <c r="BG155" s="400">
        <v>1</v>
      </c>
      <c r="BH155" s="400" t="b">
        <v>1</v>
      </c>
      <c r="BI155" s="400" t="b">
        <v>1</v>
      </c>
      <c r="BJ155" s="401" t="s">
        <v>6</v>
      </c>
      <c r="BK155" s="400">
        <v>50</v>
      </c>
      <c r="BL155" s="400" t="b">
        <v>0</v>
      </c>
      <c r="BM155" s="380"/>
      <c r="BN155" s="400" t="b">
        <v>0</v>
      </c>
      <c r="BP155" s="400" t="b">
        <v>1</v>
      </c>
      <c r="BQ155" s="400" t="b">
        <v>0</v>
      </c>
      <c r="BR155" s="400" t="b">
        <v>0</v>
      </c>
      <c r="BS155" s="400" t="b">
        <v>1</v>
      </c>
      <c r="BT155" s="400" t="b">
        <v>0</v>
      </c>
      <c r="BU155" s="400">
        <v>1.5</v>
      </c>
      <c r="BV155" s="401" t="s">
        <v>211</v>
      </c>
      <c r="BW155" s="400">
        <v>1.5</v>
      </c>
      <c r="BX155" s="401" t="s">
        <v>211</v>
      </c>
      <c r="BY155" s="401" t="s">
        <v>211</v>
      </c>
    </row>
    <row r="156" spans="1:77" ht="58" x14ac:dyDescent="0.35">
      <c r="A156" s="400">
        <v>330</v>
      </c>
      <c r="B156" s="401" t="s">
        <v>941</v>
      </c>
      <c r="C156" s="401" t="s">
        <v>211</v>
      </c>
      <c r="D156" s="401" t="s">
        <v>942</v>
      </c>
      <c r="E156" s="401" t="s">
        <v>943</v>
      </c>
      <c r="F156" s="401" t="s">
        <v>356</v>
      </c>
      <c r="G156" s="400">
        <v>20499958</v>
      </c>
      <c r="H156" s="400">
        <v>20499958</v>
      </c>
      <c r="I156" s="401" t="s">
        <v>384</v>
      </c>
      <c r="J156" s="402">
        <v>41552</v>
      </c>
      <c r="K156" s="401" t="s">
        <v>365</v>
      </c>
      <c r="L156" s="401" t="s">
        <v>944</v>
      </c>
      <c r="M156" s="401" t="s">
        <v>386</v>
      </c>
      <c r="N156" s="401" t="s">
        <v>386</v>
      </c>
      <c r="O156" s="401" t="s">
        <v>945</v>
      </c>
      <c r="R156" s="400">
        <v>0</v>
      </c>
      <c r="S156" s="400">
        <v>0</v>
      </c>
      <c r="T156" s="401" t="s">
        <v>211</v>
      </c>
      <c r="U156" s="401"/>
      <c r="V156" s="400">
        <v>3</v>
      </c>
      <c r="W156" s="400">
        <v>3</v>
      </c>
      <c r="X156" s="400">
        <v>6</v>
      </c>
      <c r="Y156" s="400">
        <v>0</v>
      </c>
      <c r="Z156" s="400">
        <v>2</v>
      </c>
      <c r="AA156" s="400">
        <v>2</v>
      </c>
      <c r="AB156" s="400">
        <v>3</v>
      </c>
      <c r="AC156" s="400">
        <v>1</v>
      </c>
      <c r="AD156" s="400">
        <v>4</v>
      </c>
      <c r="AE156" s="400">
        <v>0</v>
      </c>
      <c r="AF156" s="400">
        <v>0</v>
      </c>
      <c r="AG156" s="400">
        <v>0</v>
      </c>
      <c r="AH156" s="400">
        <v>3</v>
      </c>
      <c r="AI156" s="400">
        <v>7</v>
      </c>
      <c r="AJ156" s="400">
        <v>10</v>
      </c>
      <c r="AK156" s="400">
        <v>0</v>
      </c>
      <c r="AL156" s="400">
        <v>0</v>
      </c>
      <c r="AM156" s="400">
        <v>0</v>
      </c>
      <c r="AN156" s="400">
        <v>45</v>
      </c>
      <c r="AO156" s="400">
        <v>43</v>
      </c>
      <c r="AP156" s="400">
        <v>88</v>
      </c>
      <c r="AQ156" s="400">
        <v>0</v>
      </c>
      <c r="AR156" s="400">
        <v>0</v>
      </c>
      <c r="AS156" s="400">
        <v>0</v>
      </c>
      <c r="AT156" s="400">
        <v>3</v>
      </c>
      <c r="AU156" s="400">
        <v>4</v>
      </c>
      <c r="AV156" s="400">
        <v>7</v>
      </c>
      <c r="AW156" s="400">
        <v>8</v>
      </c>
      <c r="AX156" s="400">
        <v>9</v>
      </c>
      <c r="AY156" s="400">
        <v>17</v>
      </c>
      <c r="AZ156" s="400">
        <v>4</v>
      </c>
      <c r="BA156" s="400">
        <v>3</v>
      </c>
      <c r="BB156" s="400">
        <v>7</v>
      </c>
      <c r="BC156" s="401" t="s">
        <v>0</v>
      </c>
      <c r="BD156" s="401" t="s">
        <v>7</v>
      </c>
      <c r="BE156" s="380">
        <v>1</v>
      </c>
      <c r="BF156" s="400" t="b">
        <v>1</v>
      </c>
      <c r="BG156" s="400">
        <v>2</v>
      </c>
      <c r="BH156" s="400" t="b">
        <v>1</v>
      </c>
      <c r="BI156" s="400" t="b">
        <v>1</v>
      </c>
      <c r="BJ156" s="401" t="s">
        <v>2</v>
      </c>
      <c r="BK156" s="400">
        <v>6</v>
      </c>
      <c r="BL156" s="400" t="b">
        <v>1</v>
      </c>
      <c r="BM156" s="400">
        <v>1</v>
      </c>
      <c r="BN156" s="400" t="b">
        <v>0</v>
      </c>
      <c r="BP156" s="400" t="b">
        <v>1</v>
      </c>
      <c r="BQ156" s="400" t="b">
        <v>0</v>
      </c>
      <c r="BR156" s="400" t="b">
        <v>0</v>
      </c>
      <c r="BS156" s="400" t="b">
        <v>1</v>
      </c>
      <c r="BT156" s="400" t="b">
        <v>0</v>
      </c>
      <c r="BU156" s="400">
        <v>1.5</v>
      </c>
      <c r="BV156" s="401" t="s">
        <v>211</v>
      </c>
      <c r="BW156" s="380"/>
      <c r="BX156" s="401" t="s">
        <v>211</v>
      </c>
      <c r="BY156" s="401" t="s">
        <v>946</v>
      </c>
    </row>
    <row r="157" spans="1:77" ht="29" x14ac:dyDescent="0.35">
      <c r="A157" s="400">
        <v>347</v>
      </c>
      <c r="B157" s="401" t="s">
        <v>947</v>
      </c>
      <c r="C157" s="401" t="s">
        <v>382</v>
      </c>
      <c r="D157" s="401" t="s">
        <v>948</v>
      </c>
      <c r="E157" s="401" t="s">
        <v>949</v>
      </c>
      <c r="F157" s="401" t="s">
        <v>356</v>
      </c>
      <c r="G157" s="400">
        <v>20499975</v>
      </c>
      <c r="H157" s="400">
        <v>20499975</v>
      </c>
      <c r="I157" s="401" t="s">
        <v>211</v>
      </c>
      <c r="J157" s="402">
        <v>41533</v>
      </c>
      <c r="K157" s="401" t="s">
        <v>365</v>
      </c>
      <c r="L157" s="401" t="s">
        <v>950</v>
      </c>
      <c r="M157" s="401" t="s">
        <v>367</v>
      </c>
      <c r="N157" s="401" t="s">
        <v>367</v>
      </c>
      <c r="O157" s="401" t="s">
        <v>368</v>
      </c>
      <c r="R157" s="400">
        <v>0</v>
      </c>
      <c r="S157" s="400">
        <v>0</v>
      </c>
      <c r="T157" s="401" t="s">
        <v>3127</v>
      </c>
      <c r="U157" s="401" t="s">
        <v>211</v>
      </c>
      <c r="V157" s="400">
        <v>1</v>
      </c>
      <c r="W157" s="400">
        <v>3</v>
      </c>
      <c r="X157" s="400">
        <v>4</v>
      </c>
      <c r="Y157" s="400">
        <v>0</v>
      </c>
      <c r="Z157" s="400">
        <v>0</v>
      </c>
      <c r="AA157" s="400">
        <v>0</v>
      </c>
      <c r="AB157" s="400">
        <v>1</v>
      </c>
      <c r="AC157" s="400">
        <v>3</v>
      </c>
      <c r="AD157" s="400">
        <v>4</v>
      </c>
      <c r="AE157" s="400">
        <v>0</v>
      </c>
      <c r="AF157" s="400">
        <v>5</v>
      </c>
      <c r="AG157" s="400">
        <v>5</v>
      </c>
      <c r="AH157" s="400">
        <v>4</v>
      </c>
      <c r="AI157" s="400">
        <v>6</v>
      </c>
      <c r="AJ157" s="400">
        <v>10</v>
      </c>
      <c r="AK157" s="400">
        <v>1</v>
      </c>
      <c r="AL157" s="400">
        <v>0</v>
      </c>
      <c r="AM157" s="400">
        <v>1</v>
      </c>
      <c r="AN157" s="400">
        <v>35</v>
      </c>
      <c r="AO157" s="400">
        <v>48</v>
      </c>
      <c r="AP157" s="400">
        <v>83</v>
      </c>
      <c r="AQ157" s="400">
        <v>10</v>
      </c>
      <c r="AR157" s="400">
        <v>15</v>
      </c>
      <c r="AS157" s="400">
        <v>25</v>
      </c>
      <c r="AT157" s="400">
        <v>15</v>
      </c>
      <c r="AU157" s="400">
        <v>25</v>
      </c>
      <c r="AV157" s="400">
        <v>40</v>
      </c>
      <c r="AW157" s="400">
        <v>2</v>
      </c>
      <c r="AX157" s="400">
        <v>2</v>
      </c>
      <c r="AY157" s="400">
        <v>4</v>
      </c>
      <c r="AZ157" s="400">
        <v>0</v>
      </c>
      <c r="BA157" s="400">
        <v>0</v>
      </c>
      <c r="BB157" s="400">
        <v>0</v>
      </c>
      <c r="BC157" s="401" t="s">
        <v>0</v>
      </c>
      <c r="BD157" s="401" t="s">
        <v>212</v>
      </c>
      <c r="BE157" s="400">
        <v>1</v>
      </c>
      <c r="BF157" s="400" t="b">
        <v>1</v>
      </c>
      <c r="BG157" s="400">
        <v>2</v>
      </c>
      <c r="BH157" s="400" t="b">
        <v>1</v>
      </c>
      <c r="BI157" s="400" t="b">
        <v>1</v>
      </c>
      <c r="BJ157" s="401" t="s">
        <v>9</v>
      </c>
      <c r="BK157" s="400">
        <v>30</v>
      </c>
      <c r="BL157" s="400" t="b">
        <v>0</v>
      </c>
      <c r="BN157" s="400" t="b">
        <v>0</v>
      </c>
      <c r="BP157" s="400" t="b">
        <v>1</v>
      </c>
      <c r="BQ157" s="400" t="b">
        <v>1</v>
      </c>
      <c r="BR157" s="400" t="b">
        <v>1</v>
      </c>
      <c r="BS157" s="400" t="b">
        <v>1</v>
      </c>
      <c r="BT157" s="400" t="b">
        <v>0</v>
      </c>
      <c r="BU157" s="400">
        <v>5</v>
      </c>
      <c r="BV157" s="401" t="s">
        <v>211</v>
      </c>
      <c r="BW157" s="400">
        <v>9</v>
      </c>
      <c r="BX157" s="401" t="s">
        <v>211</v>
      </c>
      <c r="BY157" s="401" t="s">
        <v>211</v>
      </c>
    </row>
    <row r="158" spans="1:77" ht="29" x14ac:dyDescent="0.35">
      <c r="A158" s="400">
        <v>287</v>
      </c>
      <c r="B158" s="401" t="s">
        <v>951</v>
      </c>
      <c r="C158" s="401" t="s">
        <v>382</v>
      </c>
      <c r="D158" s="401" t="s">
        <v>952</v>
      </c>
      <c r="E158" s="401" t="s">
        <v>951</v>
      </c>
      <c r="F158" s="401" t="s">
        <v>356</v>
      </c>
      <c r="G158" s="400">
        <v>20499915</v>
      </c>
      <c r="H158" s="400">
        <v>20499915</v>
      </c>
      <c r="I158" s="401" t="s">
        <v>404</v>
      </c>
      <c r="J158" s="402">
        <v>41800</v>
      </c>
      <c r="K158" s="401" t="s">
        <v>405</v>
      </c>
      <c r="L158" s="401" t="s">
        <v>951</v>
      </c>
      <c r="M158" s="401" t="s">
        <v>402</v>
      </c>
      <c r="N158" s="401" t="s">
        <v>402</v>
      </c>
      <c r="O158" s="401" t="s">
        <v>539</v>
      </c>
      <c r="R158" s="400">
        <v>0</v>
      </c>
      <c r="S158" s="400">
        <v>0</v>
      </c>
      <c r="T158" s="401" t="s">
        <v>3140</v>
      </c>
      <c r="U158" s="401" t="s">
        <v>539</v>
      </c>
      <c r="V158" s="400">
        <v>1</v>
      </c>
      <c r="W158" s="400">
        <v>2</v>
      </c>
      <c r="X158" s="400">
        <v>3</v>
      </c>
      <c r="Y158" s="400">
        <v>1</v>
      </c>
      <c r="Z158" s="400">
        <v>1</v>
      </c>
      <c r="AA158" s="400">
        <v>2</v>
      </c>
      <c r="AB158" s="400">
        <v>0</v>
      </c>
      <c r="AC158" s="400">
        <v>1</v>
      </c>
      <c r="AD158" s="400">
        <v>1</v>
      </c>
      <c r="AE158" s="400">
        <v>2</v>
      </c>
      <c r="AF158" s="400">
        <v>3</v>
      </c>
      <c r="AG158" s="400">
        <v>5</v>
      </c>
      <c r="AH158" s="400">
        <v>5</v>
      </c>
      <c r="AI158" s="400">
        <v>5</v>
      </c>
      <c r="AJ158" s="400">
        <v>10</v>
      </c>
      <c r="AK158" s="400">
        <v>3</v>
      </c>
      <c r="AL158" s="400">
        <v>2</v>
      </c>
      <c r="AM158" s="400">
        <v>5</v>
      </c>
      <c r="AN158" s="400">
        <v>43</v>
      </c>
      <c r="AO158" s="400">
        <v>52</v>
      </c>
      <c r="AP158" s="400">
        <v>95</v>
      </c>
      <c r="AQ158" s="400">
        <v>35</v>
      </c>
      <c r="AR158" s="400">
        <v>43</v>
      </c>
      <c r="AS158" s="400">
        <v>78</v>
      </c>
      <c r="AT158" s="400">
        <v>12</v>
      </c>
      <c r="AU158" s="400">
        <v>17</v>
      </c>
      <c r="AV158" s="400">
        <v>29</v>
      </c>
      <c r="AW158" s="400">
        <v>1</v>
      </c>
      <c r="AX158" s="400">
        <v>1</v>
      </c>
      <c r="AY158" s="400">
        <v>2</v>
      </c>
      <c r="AZ158" s="400">
        <v>1</v>
      </c>
      <c r="BA158" s="400">
        <v>0</v>
      </c>
      <c r="BB158" s="400">
        <v>1</v>
      </c>
      <c r="BC158" s="401" t="s">
        <v>3</v>
      </c>
      <c r="BD158" s="401" t="s">
        <v>1</v>
      </c>
      <c r="BE158" s="400">
        <v>1</v>
      </c>
      <c r="BF158" s="400" t="b">
        <v>0</v>
      </c>
      <c r="BG158" s="380">
        <v>0</v>
      </c>
      <c r="BH158" s="400" t="b">
        <v>0</v>
      </c>
      <c r="BI158" s="400" t="b">
        <v>0</v>
      </c>
      <c r="BJ158" s="401" t="s">
        <v>211</v>
      </c>
      <c r="BK158" s="380"/>
      <c r="BL158" s="400" t="b">
        <v>0</v>
      </c>
      <c r="BM158" s="380"/>
      <c r="BN158" s="400" t="b">
        <v>0</v>
      </c>
      <c r="BO158" s="380"/>
      <c r="BP158" s="400" t="b">
        <v>1</v>
      </c>
      <c r="BQ158" s="400" t="b">
        <v>1</v>
      </c>
      <c r="BR158" s="400" t="b">
        <v>1</v>
      </c>
      <c r="BS158" s="400" t="b">
        <v>1</v>
      </c>
      <c r="BT158" s="400" t="b">
        <v>1</v>
      </c>
      <c r="BU158" s="400">
        <v>2</v>
      </c>
      <c r="BV158" s="401" t="s">
        <v>211</v>
      </c>
      <c r="BW158" s="400">
        <v>5</v>
      </c>
      <c r="BX158" s="401" t="s">
        <v>211</v>
      </c>
      <c r="BY158" s="401" t="s">
        <v>211</v>
      </c>
    </row>
    <row r="159" spans="1:77" ht="29" x14ac:dyDescent="0.35">
      <c r="A159" s="400">
        <v>367</v>
      </c>
      <c r="B159" s="401" t="s">
        <v>953</v>
      </c>
      <c r="C159" s="401" t="s">
        <v>382</v>
      </c>
      <c r="D159" s="401" t="s">
        <v>954</v>
      </c>
      <c r="E159" s="401" t="s">
        <v>495</v>
      </c>
      <c r="F159" s="401" t="s">
        <v>356</v>
      </c>
      <c r="G159" s="400">
        <v>20499995</v>
      </c>
      <c r="H159" s="400">
        <v>20499995</v>
      </c>
      <c r="I159" s="401" t="s">
        <v>3145</v>
      </c>
      <c r="J159" s="402">
        <v>41557</v>
      </c>
      <c r="K159" s="401" t="s">
        <v>365</v>
      </c>
      <c r="L159" s="401" t="s">
        <v>495</v>
      </c>
      <c r="M159" s="401" t="s">
        <v>386</v>
      </c>
      <c r="N159" s="401" t="s">
        <v>386</v>
      </c>
      <c r="O159" s="401" t="s">
        <v>386</v>
      </c>
      <c r="R159" s="400">
        <v>0</v>
      </c>
      <c r="S159" s="400">
        <v>0</v>
      </c>
      <c r="T159" s="401" t="s">
        <v>3129</v>
      </c>
      <c r="U159" s="401"/>
      <c r="V159" s="400">
        <v>3</v>
      </c>
      <c r="W159" s="400">
        <v>7</v>
      </c>
      <c r="X159" s="400">
        <v>10</v>
      </c>
      <c r="Y159" s="400">
        <v>0</v>
      </c>
      <c r="Z159" s="400">
        <v>6</v>
      </c>
      <c r="AA159" s="400">
        <v>6</v>
      </c>
      <c r="AB159" s="400">
        <v>4</v>
      </c>
      <c r="AC159" s="400">
        <v>0</v>
      </c>
      <c r="AD159" s="400">
        <v>4</v>
      </c>
      <c r="AE159" s="400">
        <v>0</v>
      </c>
      <c r="AF159" s="400">
        <v>1</v>
      </c>
      <c r="AG159" s="400">
        <v>1</v>
      </c>
      <c r="AH159" s="400">
        <v>5</v>
      </c>
      <c r="AI159" s="400">
        <v>5</v>
      </c>
      <c r="AJ159" s="400">
        <v>10</v>
      </c>
      <c r="AK159" s="400">
        <v>0</v>
      </c>
      <c r="AL159" s="400">
        <v>0</v>
      </c>
      <c r="AM159" s="400">
        <v>0</v>
      </c>
      <c r="AN159" s="400">
        <v>68</v>
      </c>
      <c r="AO159" s="400">
        <v>70</v>
      </c>
      <c r="AP159" s="400">
        <v>138</v>
      </c>
      <c r="AQ159" s="400">
        <v>27</v>
      </c>
      <c r="AR159" s="400">
        <v>23</v>
      </c>
      <c r="AS159" s="400">
        <v>50</v>
      </c>
      <c r="AT159" s="400">
        <v>10</v>
      </c>
      <c r="AU159" s="400">
        <v>13</v>
      </c>
      <c r="AV159" s="400">
        <v>23</v>
      </c>
      <c r="AW159" s="400">
        <v>12</v>
      </c>
      <c r="AX159" s="400">
        <v>26</v>
      </c>
      <c r="AY159" s="400">
        <v>38</v>
      </c>
      <c r="AZ159" s="400">
        <v>5</v>
      </c>
      <c r="BA159" s="400">
        <v>3</v>
      </c>
      <c r="BB159" s="400">
        <v>8</v>
      </c>
      <c r="BC159" s="401" t="s">
        <v>3</v>
      </c>
      <c r="BD159" s="401" t="s">
        <v>1</v>
      </c>
      <c r="BE159" s="400">
        <v>1</v>
      </c>
      <c r="BF159" s="400" t="b">
        <v>1</v>
      </c>
      <c r="BG159" s="400">
        <v>1</v>
      </c>
      <c r="BH159" s="400" t="b">
        <v>1</v>
      </c>
      <c r="BI159" s="400" t="b">
        <v>1</v>
      </c>
      <c r="BJ159" s="401" t="s">
        <v>9</v>
      </c>
      <c r="BK159" s="404">
        <v>500</v>
      </c>
      <c r="BL159" s="400" t="b">
        <v>0</v>
      </c>
      <c r="BM159" s="404">
        <v>1</v>
      </c>
      <c r="BN159" s="400" t="b">
        <v>0</v>
      </c>
      <c r="BP159" s="400" t="b">
        <v>1</v>
      </c>
      <c r="BQ159" s="400" t="b">
        <v>1</v>
      </c>
      <c r="BR159" s="400" t="b">
        <v>1</v>
      </c>
      <c r="BS159" s="400" t="b">
        <v>1</v>
      </c>
      <c r="BT159" s="400" t="b">
        <v>1</v>
      </c>
      <c r="BU159" s="400">
        <v>1</v>
      </c>
      <c r="BV159" s="401" t="s">
        <v>211</v>
      </c>
      <c r="BW159" s="400">
        <v>2.5</v>
      </c>
      <c r="BX159" s="401" t="s">
        <v>211</v>
      </c>
      <c r="BY159" s="401" t="s">
        <v>211</v>
      </c>
    </row>
    <row r="160" spans="1:77" x14ac:dyDescent="0.35">
      <c r="A160" s="400">
        <v>1678</v>
      </c>
      <c r="B160" s="401" t="s">
        <v>955</v>
      </c>
      <c r="C160" s="401" t="s">
        <v>211</v>
      </c>
      <c r="D160" s="401" t="s">
        <v>211</v>
      </c>
      <c r="E160" s="401" t="s">
        <v>956</v>
      </c>
      <c r="F160" s="401" t="s">
        <v>356</v>
      </c>
      <c r="G160" s="400">
        <v>20401013</v>
      </c>
      <c r="H160" s="400">
        <v>20401013</v>
      </c>
      <c r="I160" s="401" t="s">
        <v>816</v>
      </c>
      <c r="J160" s="402">
        <v>41793</v>
      </c>
      <c r="K160" s="401" t="s">
        <v>454</v>
      </c>
      <c r="L160" s="401" t="s">
        <v>858</v>
      </c>
      <c r="M160" s="401" t="s">
        <v>386</v>
      </c>
      <c r="N160" s="401" t="s">
        <v>386</v>
      </c>
      <c r="O160" s="401" t="s">
        <v>461</v>
      </c>
      <c r="P160" s="404">
        <v>-13.487349</v>
      </c>
      <c r="Q160" s="404">
        <v>33.797463999999998</v>
      </c>
      <c r="R160" s="400">
        <v>586308</v>
      </c>
      <c r="S160" s="400">
        <v>8508829</v>
      </c>
      <c r="T160" s="401" t="s">
        <v>3129</v>
      </c>
      <c r="U160" s="401"/>
      <c r="V160" s="400">
        <v>5</v>
      </c>
      <c r="W160" s="400">
        <v>5</v>
      </c>
      <c r="X160" s="400">
        <v>10</v>
      </c>
      <c r="Y160" s="400">
        <v>3</v>
      </c>
      <c r="Z160" s="400">
        <v>3</v>
      </c>
      <c r="AA160" s="400">
        <v>6</v>
      </c>
      <c r="AB160" s="400">
        <v>2</v>
      </c>
      <c r="AC160" s="400">
        <v>2</v>
      </c>
      <c r="AD160" s="400">
        <v>4</v>
      </c>
      <c r="AE160" s="400">
        <v>0</v>
      </c>
      <c r="AF160" s="400">
        <v>0</v>
      </c>
      <c r="AG160" s="400">
        <v>0</v>
      </c>
      <c r="AH160" s="400">
        <v>5</v>
      </c>
      <c r="AI160" s="400">
        <v>5</v>
      </c>
      <c r="AJ160" s="400">
        <v>10</v>
      </c>
      <c r="AK160" s="400">
        <v>0</v>
      </c>
      <c r="AL160" s="400">
        <v>0</v>
      </c>
      <c r="AM160" s="400">
        <v>0</v>
      </c>
      <c r="AN160" s="400">
        <v>95</v>
      </c>
      <c r="AO160" s="400">
        <v>85</v>
      </c>
      <c r="AP160" s="400">
        <v>180</v>
      </c>
      <c r="AQ160" s="400">
        <v>35</v>
      </c>
      <c r="AR160" s="400">
        <v>28</v>
      </c>
      <c r="AS160" s="400">
        <v>63</v>
      </c>
      <c r="AT160" s="400">
        <v>9</v>
      </c>
      <c r="AU160" s="400">
        <v>6</v>
      </c>
      <c r="AV160" s="400">
        <v>15</v>
      </c>
      <c r="AW160" s="400">
        <v>3</v>
      </c>
      <c r="AX160" s="400">
        <v>2</v>
      </c>
      <c r="AY160" s="400">
        <v>5</v>
      </c>
      <c r="AZ160" s="400">
        <v>0</v>
      </c>
      <c r="BA160" s="400">
        <v>0</v>
      </c>
      <c r="BB160" s="400">
        <v>0</v>
      </c>
      <c r="BC160" s="401" t="s">
        <v>3</v>
      </c>
      <c r="BD160" s="401" t="s">
        <v>212</v>
      </c>
      <c r="BE160" s="400">
        <v>1</v>
      </c>
      <c r="BF160" s="400" t="b">
        <v>1</v>
      </c>
      <c r="BG160" s="404">
        <v>2</v>
      </c>
      <c r="BH160" s="400" t="b">
        <v>0</v>
      </c>
      <c r="BI160" s="400" t="b">
        <v>1</v>
      </c>
      <c r="BJ160" s="401" t="s">
        <v>9</v>
      </c>
      <c r="BK160" s="400">
        <v>100</v>
      </c>
      <c r="BL160" s="400" t="b">
        <v>1</v>
      </c>
      <c r="BM160" s="404">
        <v>1</v>
      </c>
      <c r="BN160" s="400" t="b">
        <v>0</v>
      </c>
      <c r="BP160" s="400" t="b">
        <v>1</v>
      </c>
      <c r="BQ160" s="400" t="b">
        <v>1</v>
      </c>
      <c r="BR160" s="400" t="b">
        <v>1</v>
      </c>
      <c r="BS160" s="400" t="b">
        <v>0</v>
      </c>
      <c r="BT160" s="400" t="b">
        <v>1</v>
      </c>
      <c r="BU160" s="400">
        <v>0.4</v>
      </c>
      <c r="BV160" s="401" t="s">
        <v>211</v>
      </c>
      <c r="BW160" s="404">
        <v>9</v>
      </c>
      <c r="BX160" s="401" t="s">
        <v>211</v>
      </c>
      <c r="BY160" s="401" t="s">
        <v>211</v>
      </c>
    </row>
    <row r="161" spans="1:77" ht="29" x14ac:dyDescent="0.35">
      <c r="A161" s="400">
        <v>357</v>
      </c>
      <c r="B161" s="401" t="s">
        <v>957</v>
      </c>
      <c r="C161" s="401" t="s">
        <v>958</v>
      </c>
      <c r="D161" s="401" t="s">
        <v>211</v>
      </c>
      <c r="E161" s="401" t="s">
        <v>959</v>
      </c>
      <c r="F161" s="401" t="s">
        <v>356</v>
      </c>
      <c r="G161" s="400">
        <v>20499985</v>
      </c>
      <c r="H161" s="400">
        <v>20499985</v>
      </c>
      <c r="I161" s="401" t="s">
        <v>710</v>
      </c>
      <c r="J161" s="402">
        <v>41563</v>
      </c>
      <c r="K161" s="401" t="s">
        <v>454</v>
      </c>
      <c r="L161" s="401" t="s">
        <v>958</v>
      </c>
      <c r="M161" s="401" t="s">
        <v>386</v>
      </c>
      <c r="N161" s="401" t="s">
        <v>386</v>
      </c>
      <c r="O161" s="401" t="s">
        <v>461</v>
      </c>
      <c r="R161" s="400">
        <v>0</v>
      </c>
      <c r="S161" s="400">
        <v>0</v>
      </c>
      <c r="T161" s="401" t="s">
        <v>3132</v>
      </c>
      <c r="U161" s="401" t="s">
        <v>3151</v>
      </c>
      <c r="V161" s="400">
        <v>5</v>
      </c>
      <c r="W161" s="400">
        <v>5</v>
      </c>
      <c r="X161" s="400">
        <v>10</v>
      </c>
      <c r="Y161" s="400">
        <v>0</v>
      </c>
      <c r="Z161" s="400">
        <v>0</v>
      </c>
      <c r="AA161" s="400">
        <v>0</v>
      </c>
      <c r="AB161" s="400">
        <v>5</v>
      </c>
      <c r="AC161" s="400">
        <v>5</v>
      </c>
      <c r="AD161" s="400">
        <v>10</v>
      </c>
      <c r="AE161" s="400">
        <v>0</v>
      </c>
      <c r="AF161" s="400">
        <v>0</v>
      </c>
      <c r="AG161" s="400">
        <v>0</v>
      </c>
      <c r="AH161" s="400">
        <v>5</v>
      </c>
      <c r="AI161" s="400">
        <v>5</v>
      </c>
      <c r="AJ161" s="400">
        <v>10</v>
      </c>
      <c r="AK161" s="400">
        <v>0</v>
      </c>
      <c r="AL161" s="400">
        <v>0</v>
      </c>
      <c r="AM161" s="400">
        <v>0</v>
      </c>
      <c r="AN161" s="400">
        <v>40</v>
      </c>
      <c r="AO161" s="400">
        <v>42</v>
      </c>
      <c r="AP161" s="400">
        <v>82</v>
      </c>
      <c r="AQ161" s="400">
        <v>26</v>
      </c>
      <c r="AR161" s="400">
        <v>10</v>
      </c>
      <c r="AS161" s="400">
        <v>36</v>
      </c>
      <c r="AT161" s="400">
        <v>3</v>
      </c>
      <c r="AU161" s="400">
        <v>6</v>
      </c>
      <c r="AV161" s="400">
        <v>9</v>
      </c>
      <c r="AW161" s="400">
        <v>4</v>
      </c>
      <c r="AX161" s="400">
        <v>8</v>
      </c>
      <c r="AY161" s="400">
        <v>12</v>
      </c>
      <c r="AZ161" s="400">
        <v>3</v>
      </c>
      <c r="BA161" s="400">
        <v>7</v>
      </c>
      <c r="BB161" s="400">
        <v>10</v>
      </c>
      <c r="BC161" s="401" t="s">
        <v>0</v>
      </c>
      <c r="BD161" s="401" t="s">
        <v>212</v>
      </c>
      <c r="BE161" s="400">
        <v>1</v>
      </c>
      <c r="BF161" s="400" t="b">
        <v>1</v>
      </c>
      <c r="BG161" s="404">
        <v>1</v>
      </c>
      <c r="BH161" s="400" t="b">
        <v>1</v>
      </c>
      <c r="BI161" s="400" t="b">
        <v>1</v>
      </c>
      <c r="BJ161" s="401" t="s">
        <v>6</v>
      </c>
      <c r="BK161" s="380"/>
      <c r="BL161" s="400" t="b">
        <v>1</v>
      </c>
      <c r="BM161" s="400">
        <v>1</v>
      </c>
      <c r="BN161" s="400" t="b">
        <v>0</v>
      </c>
      <c r="BP161" s="400" t="b">
        <v>1</v>
      </c>
      <c r="BQ161" s="400" t="b">
        <v>1</v>
      </c>
      <c r="BR161" s="400" t="b">
        <v>1</v>
      </c>
      <c r="BS161" s="400" t="b">
        <v>1</v>
      </c>
      <c r="BT161" s="400" t="b">
        <v>1</v>
      </c>
      <c r="BU161" s="400">
        <v>1.5</v>
      </c>
      <c r="BV161" s="401" t="s">
        <v>211</v>
      </c>
      <c r="BW161" s="400">
        <v>7</v>
      </c>
      <c r="BX161" s="401" t="s">
        <v>211</v>
      </c>
      <c r="BY161" s="401" t="s">
        <v>211</v>
      </c>
    </row>
    <row r="162" spans="1:77" x14ac:dyDescent="0.35">
      <c r="A162" s="400">
        <v>387</v>
      </c>
      <c r="B162" s="401" t="s">
        <v>960</v>
      </c>
      <c r="C162" s="401" t="s">
        <v>211</v>
      </c>
      <c r="D162" s="401" t="s">
        <v>961</v>
      </c>
      <c r="E162" s="401" t="s">
        <v>962</v>
      </c>
      <c r="F162" s="401" t="s">
        <v>356</v>
      </c>
      <c r="G162" s="400">
        <v>20500015</v>
      </c>
      <c r="H162" s="400">
        <v>20500015</v>
      </c>
      <c r="I162" s="401" t="s">
        <v>390</v>
      </c>
      <c r="J162" s="402">
        <v>41512</v>
      </c>
      <c r="K162" s="401" t="s">
        <v>374</v>
      </c>
      <c r="L162" s="401" t="s">
        <v>962</v>
      </c>
      <c r="M162" s="401" t="s">
        <v>375</v>
      </c>
      <c r="N162" s="401" t="s">
        <v>375</v>
      </c>
      <c r="O162" s="401" t="s">
        <v>963</v>
      </c>
      <c r="R162" s="400">
        <v>0</v>
      </c>
      <c r="S162" s="400">
        <v>0</v>
      </c>
      <c r="T162" s="401" t="s">
        <v>211</v>
      </c>
      <c r="U162" s="401" t="s">
        <v>211</v>
      </c>
      <c r="V162" s="400">
        <v>4</v>
      </c>
      <c r="W162" s="400">
        <v>6</v>
      </c>
      <c r="X162" s="400">
        <v>10</v>
      </c>
      <c r="Y162" s="400">
        <v>0</v>
      </c>
      <c r="Z162" s="400">
        <v>0</v>
      </c>
      <c r="AA162" s="400">
        <v>0</v>
      </c>
      <c r="AB162" s="400">
        <v>4</v>
      </c>
      <c r="AC162" s="400">
        <v>6</v>
      </c>
      <c r="AD162" s="400">
        <v>10</v>
      </c>
      <c r="AE162" s="400">
        <v>0</v>
      </c>
      <c r="AF162" s="400">
        <v>0</v>
      </c>
      <c r="AG162" s="400">
        <v>0</v>
      </c>
      <c r="AH162" s="400">
        <v>3</v>
      </c>
      <c r="AI162" s="400">
        <v>7</v>
      </c>
      <c r="AJ162" s="400">
        <v>10</v>
      </c>
      <c r="AK162" s="400">
        <v>0</v>
      </c>
      <c r="AL162" s="400">
        <v>0</v>
      </c>
      <c r="AM162" s="400">
        <v>0</v>
      </c>
      <c r="AN162" s="400">
        <v>27</v>
      </c>
      <c r="AO162" s="400">
        <v>20</v>
      </c>
      <c r="AP162" s="400">
        <v>47</v>
      </c>
      <c r="AQ162" s="400">
        <v>0</v>
      </c>
      <c r="AR162" s="400">
        <v>0</v>
      </c>
      <c r="AS162" s="400">
        <v>0</v>
      </c>
      <c r="AT162" s="400">
        <v>6</v>
      </c>
      <c r="AU162" s="400">
        <v>7</v>
      </c>
      <c r="AV162" s="400">
        <v>13</v>
      </c>
      <c r="AW162" s="400">
        <v>6</v>
      </c>
      <c r="AX162" s="400">
        <v>8</v>
      </c>
      <c r="AY162" s="400">
        <v>14</v>
      </c>
      <c r="AZ162" s="400">
        <v>0</v>
      </c>
      <c r="BA162" s="400">
        <v>0</v>
      </c>
      <c r="BB162" s="400">
        <v>0</v>
      </c>
      <c r="BC162" s="401" t="s">
        <v>3</v>
      </c>
      <c r="BD162" s="401" t="s">
        <v>1</v>
      </c>
      <c r="BE162" s="400">
        <v>1</v>
      </c>
      <c r="BF162" s="400" t="b">
        <v>1</v>
      </c>
      <c r="BH162" s="400" t="b">
        <v>1</v>
      </c>
      <c r="BI162" s="400" t="b">
        <v>1</v>
      </c>
      <c r="BJ162" s="401" t="s">
        <v>2</v>
      </c>
      <c r="BK162" s="400">
        <v>50</v>
      </c>
      <c r="BL162" s="400" t="b">
        <v>1</v>
      </c>
      <c r="BM162" s="400">
        <v>0.5</v>
      </c>
      <c r="BN162" s="400" t="b">
        <v>0</v>
      </c>
      <c r="BP162" s="400" t="b">
        <v>1</v>
      </c>
      <c r="BQ162" s="400" t="b">
        <v>0</v>
      </c>
      <c r="BR162" s="400" t="b">
        <v>0</v>
      </c>
      <c r="BS162" s="400" t="b">
        <v>0</v>
      </c>
      <c r="BT162" s="400" t="b">
        <v>0</v>
      </c>
      <c r="BU162" s="400">
        <v>1</v>
      </c>
      <c r="BV162" s="401" t="s">
        <v>211</v>
      </c>
      <c r="BW162" s="400">
        <v>6</v>
      </c>
      <c r="BX162" s="401" t="s">
        <v>211</v>
      </c>
      <c r="BY162" s="401" t="s">
        <v>211</v>
      </c>
    </row>
    <row r="163" spans="1:77" x14ac:dyDescent="0.35">
      <c r="A163" s="400">
        <v>1759</v>
      </c>
      <c r="B163" s="401" t="s">
        <v>964</v>
      </c>
      <c r="C163" s="401" t="s">
        <v>211</v>
      </c>
      <c r="D163" s="401" t="s">
        <v>965</v>
      </c>
      <c r="E163" s="401" t="s">
        <v>966</v>
      </c>
      <c r="F163" s="401" t="s">
        <v>356</v>
      </c>
      <c r="G163" s="400">
        <v>20404023</v>
      </c>
      <c r="H163" s="400">
        <v>20404023</v>
      </c>
      <c r="I163" s="401" t="s">
        <v>390</v>
      </c>
      <c r="J163" s="402">
        <v>41512</v>
      </c>
      <c r="K163" s="401" t="s">
        <v>374</v>
      </c>
      <c r="L163" s="401" t="s">
        <v>967</v>
      </c>
      <c r="M163" s="401" t="s">
        <v>375</v>
      </c>
      <c r="N163" s="401" t="s">
        <v>375</v>
      </c>
      <c r="O163" s="401" t="s">
        <v>401</v>
      </c>
      <c r="P163" s="404">
        <v>-13.713833620000001</v>
      </c>
      <c r="Q163" s="404">
        <v>34.25044639</v>
      </c>
      <c r="R163" s="400">
        <v>635211</v>
      </c>
      <c r="S163" s="400">
        <v>8483572</v>
      </c>
      <c r="T163" s="401" t="s">
        <v>3129</v>
      </c>
      <c r="U163" s="401" t="s">
        <v>211</v>
      </c>
      <c r="V163" s="400">
        <v>3</v>
      </c>
      <c r="W163" s="400">
        <v>7</v>
      </c>
      <c r="X163" s="400">
        <v>10</v>
      </c>
      <c r="Y163" s="400">
        <v>0</v>
      </c>
      <c r="Z163" s="400">
        <v>0</v>
      </c>
      <c r="AA163" s="400">
        <v>0</v>
      </c>
      <c r="AB163" s="400">
        <v>3</v>
      </c>
      <c r="AC163" s="400">
        <v>7</v>
      </c>
      <c r="AD163" s="400">
        <v>10</v>
      </c>
      <c r="AE163" s="400">
        <v>0</v>
      </c>
      <c r="AF163" s="400">
        <v>0</v>
      </c>
      <c r="AG163" s="400">
        <v>0</v>
      </c>
      <c r="AH163" s="400">
        <v>4</v>
      </c>
      <c r="AI163" s="400">
        <v>6</v>
      </c>
      <c r="AJ163" s="400">
        <v>10</v>
      </c>
      <c r="AK163" s="400">
        <v>0</v>
      </c>
      <c r="AL163" s="400">
        <v>0</v>
      </c>
      <c r="AM163" s="400">
        <v>0</v>
      </c>
      <c r="AN163" s="400">
        <v>91</v>
      </c>
      <c r="AO163" s="400">
        <v>100</v>
      </c>
      <c r="AP163" s="400">
        <v>191</v>
      </c>
      <c r="AQ163" s="400">
        <v>99</v>
      </c>
      <c r="AR163" s="400">
        <v>59</v>
      </c>
      <c r="AS163" s="400">
        <v>158</v>
      </c>
      <c r="AT163" s="400">
        <v>3</v>
      </c>
      <c r="AU163" s="400">
        <v>2</v>
      </c>
      <c r="AV163" s="400">
        <v>5</v>
      </c>
      <c r="AW163" s="400">
        <v>2</v>
      </c>
      <c r="AX163" s="400">
        <v>1</v>
      </c>
      <c r="AY163" s="400">
        <v>3</v>
      </c>
      <c r="AZ163" s="400">
        <v>0</v>
      </c>
      <c r="BA163" s="400">
        <v>1</v>
      </c>
      <c r="BB163" s="400">
        <v>1</v>
      </c>
      <c r="BC163" s="401" t="s">
        <v>3</v>
      </c>
      <c r="BD163" s="401" t="s">
        <v>7</v>
      </c>
      <c r="BE163" s="404">
        <v>1</v>
      </c>
      <c r="BF163" s="400" t="b">
        <v>1</v>
      </c>
      <c r="BG163" s="400">
        <v>2</v>
      </c>
      <c r="BH163" s="400" t="b">
        <v>1</v>
      </c>
      <c r="BI163" s="400" t="b">
        <v>1</v>
      </c>
      <c r="BJ163" s="401" t="s">
        <v>2</v>
      </c>
      <c r="BL163" s="400" t="b">
        <v>1</v>
      </c>
      <c r="BM163" s="400">
        <v>1</v>
      </c>
      <c r="BN163" s="400" t="b">
        <v>0</v>
      </c>
      <c r="BP163" s="400" t="b">
        <v>1</v>
      </c>
      <c r="BQ163" s="400" t="b">
        <v>1</v>
      </c>
      <c r="BR163" s="400" t="b">
        <v>1</v>
      </c>
      <c r="BS163" s="400" t="b">
        <v>1</v>
      </c>
      <c r="BT163" s="400" t="b">
        <v>1</v>
      </c>
      <c r="BU163" s="400">
        <v>4</v>
      </c>
      <c r="BV163" s="401" t="s">
        <v>211</v>
      </c>
      <c r="BW163" s="400">
        <v>4</v>
      </c>
      <c r="BX163" s="401" t="s">
        <v>211</v>
      </c>
      <c r="BY163" s="401" t="s">
        <v>211</v>
      </c>
    </row>
    <row r="164" spans="1:77" ht="29" x14ac:dyDescent="0.35">
      <c r="A164" s="400">
        <v>1698</v>
      </c>
      <c r="B164" s="401" t="s">
        <v>968</v>
      </c>
      <c r="C164" s="401" t="s">
        <v>211</v>
      </c>
      <c r="D164" s="401" t="s">
        <v>969</v>
      </c>
      <c r="E164" s="401" t="s">
        <v>970</v>
      </c>
      <c r="F164" s="401" t="s">
        <v>356</v>
      </c>
      <c r="G164" s="400">
        <v>20402002</v>
      </c>
      <c r="H164" s="400">
        <v>20402002</v>
      </c>
      <c r="I164" s="401" t="s">
        <v>515</v>
      </c>
      <c r="J164" s="402">
        <v>41548</v>
      </c>
      <c r="K164" s="401" t="s">
        <v>516</v>
      </c>
      <c r="L164" s="401" t="s">
        <v>970</v>
      </c>
      <c r="M164" s="401" t="s">
        <v>402</v>
      </c>
      <c r="N164" s="401" t="s">
        <v>402</v>
      </c>
      <c r="O164" s="401" t="s">
        <v>536</v>
      </c>
      <c r="P164" s="404">
        <v>-13.444452999999999</v>
      </c>
      <c r="Q164" s="404">
        <v>33.514007999999997</v>
      </c>
      <c r="R164" s="400">
        <v>555639</v>
      </c>
      <c r="S164" s="400">
        <v>8513655</v>
      </c>
      <c r="T164" s="401" t="s">
        <v>3129</v>
      </c>
      <c r="U164" s="401" t="s">
        <v>971</v>
      </c>
      <c r="V164" s="400">
        <v>1</v>
      </c>
      <c r="W164" s="400">
        <v>1</v>
      </c>
      <c r="X164" s="400">
        <v>2</v>
      </c>
      <c r="Y164" s="380"/>
      <c r="Z164" s="380"/>
      <c r="AA164" s="380"/>
      <c r="AB164" s="380"/>
      <c r="AC164" s="380"/>
      <c r="AD164" s="380"/>
      <c r="AE164" s="400">
        <v>0</v>
      </c>
      <c r="AF164" s="400">
        <v>5</v>
      </c>
      <c r="AG164" s="400">
        <v>5</v>
      </c>
      <c r="AH164" s="400">
        <v>2</v>
      </c>
      <c r="AI164" s="400">
        <v>3</v>
      </c>
      <c r="AJ164" s="400">
        <v>5</v>
      </c>
      <c r="AK164" s="400">
        <v>0</v>
      </c>
      <c r="AL164" s="400">
        <v>0</v>
      </c>
      <c r="AM164" s="400">
        <v>0</v>
      </c>
      <c r="AN164" s="400">
        <v>21</v>
      </c>
      <c r="AO164" s="400">
        <v>29</v>
      </c>
      <c r="AP164" s="400">
        <v>50</v>
      </c>
      <c r="AQ164" s="400">
        <v>13</v>
      </c>
      <c r="AR164" s="400">
        <v>9</v>
      </c>
      <c r="AS164" s="400">
        <v>22</v>
      </c>
      <c r="AT164" s="400">
        <v>3</v>
      </c>
      <c r="AU164" s="400">
        <v>3</v>
      </c>
      <c r="AV164" s="400">
        <v>6</v>
      </c>
      <c r="AW164" s="400">
        <v>2</v>
      </c>
      <c r="AX164" s="400">
        <v>4</v>
      </c>
      <c r="AY164" s="400">
        <v>6</v>
      </c>
      <c r="AZ164" s="380"/>
      <c r="BA164" s="380"/>
      <c r="BB164" s="380"/>
      <c r="BC164" s="401" t="s">
        <v>3</v>
      </c>
      <c r="BD164" s="401" t="s">
        <v>7</v>
      </c>
      <c r="BE164" s="400">
        <v>1</v>
      </c>
      <c r="BF164" s="400" t="b">
        <v>0</v>
      </c>
      <c r="BG164" s="380">
        <v>0</v>
      </c>
      <c r="BH164" s="400" t="b">
        <v>0</v>
      </c>
      <c r="BI164" s="400" t="b">
        <v>1</v>
      </c>
      <c r="BJ164" s="401" t="s">
        <v>2</v>
      </c>
      <c r="BK164" s="404">
        <v>200</v>
      </c>
      <c r="BL164" s="400" t="b">
        <v>1</v>
      </c>
      <c r="BM164" s="400">
        <v>0.5</v>
      </c>
      <c r="BN164" s="400" t="b">
        <v>1</v>
      </c>
      <c r="BO164" s="404">
        <v>1</v>
      </c>
      <c r="BP164" s="400" t="b">
        <v>1</v>
      </c>
      <c r="BQ164" s="400" t="b">
        <v>1</v>
      </c>
      <c r="BR164" s="400" t="b">
        <v>1</v>
      </c>
      <c r="BS164" s="400" t="b">
        <v>0</v>
      </c>
      <c r="BT164" s="400" t="b">
        <v>1</v>
      </c>
      <c r="BU164" s="404">
        <v>1.5</v>
      </c>
      <c r="BV164" s="401" t="s">
        <v>211</v>
      </c>
      <c r="BW164" s="404">
        <v>3</v>
      </c>
      <c r="BX164" s="401" t="s">
        <v>536</v>
      </c>
      <c r="BY164" s="401" t="s">
        <v>211</v>
      </c>
    </row>
    <row r="165" spans="1:77" x14ac:dyDescent="0.35">
      <c r="A165" s="400">
        <v>384</v>
      </c>
      <c r="B165" s="401" t="s">
        <v>972</v>
      </c>
      <c r="C165" s="401" t="s">
        <v>211</v>
      </c>
      <c r="D165" s="401" t="s">
        <v>973</v>
      </c>
      <c r="E165" s="401" t="s">
        <v>974</v>
      </c>
      <c r="F165" s="401" t="s">
        <v>356</v>
      </c>
      <c r="G165" s="400">
        <v>20500012</v>
      </c>
      <c r="H165" s="400">
        <v>20500012</v>
      </c>
      <c r="I165" s="401" t="s">
        <v>390</v>
      </c>
      <c r="J165" s="402">
        <v>41512</v>
      </c>
      <c r="K165" s="401" t="s">
        <v>374</v>
      </c>
      <c r="L165" s="401" t="s">
        <v>974</v>
      </c>
      <c r="M165" s="401" t="s">
        <v>375</v>
      </c>
      <c r="N165" s="401" t="s">
        <v>375</v>
      </c>
      <c r="O165" s="401" t="s">
        <v>401</v>
      </c>
      <c r="R165" s="400">
        <v>0</v>
      </c>
      <c r="S165" s="400">
        <v>0</v>
      </c>
      <c r="T165" s="401" t="s">
        <v>3129</v>
      </c>
      <c r="U165" s="401" t="s">
        <v>211</v>
      </c>
      <c r="V165" s="400">
        <v>4</v>
      </c>
      <c r="W165" s="400">
        <v>6</v>
      </c>
      <c r="X165" s="400">
        <v>10</v>
      </c>
      <c r="Y165" s="400">
        <v>0</v>
      </c>
      <c r="Z165" s="400">
        <v>0</v>
      </c>
      <c r="AA165" s="400">
        <v>0</v>
      </c>
      <c r="AB165" s="400">
        <v>4</v>
      </c>
      <c r="AC165" s="400">
        <v>6</v>
      </c>
      <c r="AD165" s="400">
        <v>10</v>
      </c>
      <c r="AE165" s="400">
        <v>0</v>
      </c>
      <c r="AF165" s="400">
        <v>0</v>
      </c>
      <c r="AG165" s="400">
        <v>0</v>
      </c>
      <c r="AH165" s="400">
        <v>4</v>
      </c>
      <c r="AI165" s="400">
        <v>6</v>
      </c>
      <c r="AJ165" s="400">
        <v>10</v>
      </c>
      <c r="AK165" s="400">
        <v>0</v>
      </c>
      <c r="AL165" s="400">
        <v>0</v>
      </c>
      <c r="AM165" s="400">
        <v>0</v>
      </c>
      <c r="AN165" s="400">
        <v>90</v>
      </c>
      <c r="AO165" s="400">
        <v>70</v>
      </c>
      <c r="AP165" s="400">
        <v>160</v>
      </c>
      <c r="AQ165" s="400">
        <v>87</v>
      </c>
      <c r="AR165" s="400">
        <v>64</v>
      </c>
      <c r="AS165" s="400">
        <v>151</v>
      </c>
      <c r="AT165" s="400">
        <v>4</v>
      </c>
      <c r="AU165" s="400">
        <v>8</v>
      </c>
      <c r="AV165" s="400">
        <v>12</v>
      </c>
      <c r="AW165" s="400">
        <v>1</v>
      </c>
      <c r="AX165" s="400">
        <v>1</v>
      </c>
      <c r="AY165" s="400">
        <v>2</v>
      </c>
      <c r="AZ165" s="400">
        <v>0</v>
      </c>
      <c r="BA165" s="400">
        <v>0</v>
      </c>
      <c r="BB165" s="400">
        <v>0</v>
      </c>
      <c r="BC165" s="401" t="s">
        <v>3</v>
      </c>
      <c r="BD165" s="401" t="s">
        <v>1</v>
      </c>
      <c r="BE165" s="400">
        <v>1</v>
      </c>
      <c r="BF165" s="400" t="b">
        <v>1</v>
      </c>
      <c r="BG165" s="400">
        <v>2</v>
      </c>
      <c r="BH165" s="400" t="b">
        <v>1</v>
      </c>
      <c r="BI165" s="400" t="b">
        <v>1</v>
      </c>
      <c r="BJ165" s="401" t="s">
        <v>5</v>
      </c>
      <c r="BK165" s="400">
        <v>200</v>
      </c>
      <c r="BL165" s="400" t="b">
        <v>1</v>
      </c>
      <c r="BM165" s="404">
        <v>0.5</v>
      </c>
      <c r="BN165" s="400" t="b">
        <v>0</v>
      </c>
      <c r="BP165" s="400" t="b">
        <v>1</v>
      </c>
      <c r="BQ165" s="400" t="b">
        <v>1</v>
      </c>
      <c r="BR165" s="400" t="b">
        <v>1</v>
      </c>
      <c r="BS165" s="400" t="b">
        <v>1</v>
      </c>
      <c r="BT165" s="400" t="b">
        <v>1</v>
      </c>
      <c r="BU165" s="400">
        <v>2</v>
      </c>
      <c r="BV165" s="401" t="s">
        <v>211</v>
      </c>
      <c r="BW165" s="400">
        <v>2</v>
      </c>
      <c r="BX165" s="401" t="s">
        <v>211</v>
      </c>
      <c r="BY165" s="401" t="s">
        <v>211</v>
      </c>
    </row>
    <row r="166" spans="1:77" x14ac:dyDescent="0.35">
      <c r="A166" s="400">
        <v>379</v>
      </c>
      <c r="B166" s="401" t="s">
        <v>975</v>
      </c>
      <c r="C166" s="401" t="s">
        <v>211</v>
      </c>
      <c r="D166" s="401" t="s">
        <v>976</v>
      </c>
      <c r="E166" s="401" t="s">
        <v>423</v>
      </c>
      <c r="F166" s="401" t="s">
        <v>356</v>
      </c>
      <c r="G166" s="400">
        <v>20500007</v>
      </c>
      <c r="H166" s="400">
        <v>20500007</v>
      </c>
      <c r="I166" s="401" t="s">
        <v>390</v>
      </c>
      <c r="J166" s="403">
        <v>41512</v>
      </c>
      <c r="K166" s="401" t="s">
        <v>374</v>
      </c>
      <c r="L166" s="401" t="s">
        <v>576</v>
      </c>
      <c r="M166" s="401" t="s">
        <v>375</v>
      </c>
      <c r="N166" s="401" t="s">
        <v>375</v>
      </c>
      <c r="O166" s="401" t="s">
        <v>977</v>
      </c>
      <c r="R166" s="400">
        <v>0</v>
      </c>
      <c r="S166" s="400">
        <v>0</v>
      </c>
      <c r="T166" s="401" t="s">
        <v>445</v>
      </c>
      <c r="U166" s="401" t="s">
        <v>211</v>
      </c>
      <c r="V166" s="400">
        <v>4</v>
      </c>
      <c r="W166" s="400">
        <v>6</v>
      </c>
      <c r="X166" s="400">
        <v>10</v>
      </c>
      <c r="Y166" s="400">
        <v>2</v>
      </c>
      <c r="Z166" s="400">
        <v>6</v>
      </c>
      <c r="AA166" s="400">
        <v>8</v>
      </c>
      <c r="AB166" s="400">
        <v>2</v>
      </c>
      <c r="AC166" s="400">
        <v>0</v>
      </c>
      <c r="AD166" s="400">
        <v>2</v>
      </c>
      <c r="AE166" s="400">
        <v>0</v>
      </c>
      <c r="AF166" s="400">
        <v>0</v>
      </c>
      <c r="AG166" s="400">
        <v>0</v>
      </c>
      <c r="AH166" s="400">
        <v>3</v>
      </c>
      <c r="AI166" s="400">
        <v>7</v>
      </c>
      <c r="AJ166" s="400">
        <v>10</v>
      </c>
      <c r="AK166" s="400">
        <v>0</v>
      </c>
      <c r="AL166" s="400">
        <v>0</v>
      </c>
      <c r="AM166" s="400">
        <v>0</v>
      </c>
      <c r="AN166" s="400">
        <v>86</v>
      </c>
      <c r="AO166" s="400">
        <v>51</v>
      </c>
      <c r="AP166" s="400">
        <v>137</v>
      </c>
      <c r="AQ166" s="400">
        <v>79</v>
      </c>
      <c r="AR166" s="400">
        <v>40</v>
      </c>
      <c r="AS166" s="400">
        <v>119</v>
      </c>
      <c r="AT166" s="400">
        <v>4</v>
      </c>
      <c r="AU166" s="400">
        <v>7</v>
      </c>
      <c r="AV166" s="400">
        <v>11</v>
      </c>
      <c r="AW166" s="400">
        <v>0</v>
      </c>
      <c r="AX166" s="400">
        <v>1</v>
      </c>
      <c r="AY166" s="400">
        <v>1</v>
      </c>
      <c r="AZ166" s="400">
        <v>1</v>
      </c>
      <c r="BA166" s="400">
        <v>0</v>
      </c>
      <c r="BB166" s="400">
        <v>1</v>
      </c>
      <c r="BC166" s="401" t="s">
        <v>3</v>
      </c>
      <c r="BD166" s="401" t="s">
        <v>1</v>
      </c>
      <c r="BE166" s="400">
        <v>1</v>
      </c>
      <c r="BF166" s="400" t="b">
        <v>1</v>
      </c>
      <c r="BG166" s="404">
        <v>2</v>
      </c>
      <c r="BH166" s="400" t="b">
        <v>1</v>
      </c>
      <c r="BI166" s="400" t="b">
        <v>1</v>
      </c>
      <c r="BJ166" s="401" t="s">
        <v>2</v>
      </c>
      <c r="BK166" s="400">
        <v>15</v>
      </c>
      <c r="BL166" s="400" t="b">
        <v>0</v>
      </c>
      <c r="BM166" s="380"/>
      <c r="BN166" s="400" t="b">
        <v>0</v>
      </c>
      <c r="BP166" s="400" t="b">
        <v>1</v>
      </c>
      <c r="BQ166" s="400" t="b">
        <v>1</v>
      </c>
      <c r="BR166" s="400" t="b">
        <v>1</v>
      </c>
      <c r="BS166" s="400" t="b">
        <v>1</v>
      </c>
      <c r="BT166" s="400" t="b">
        <v>1</v>
      </c>
      <c r="BU166" s="400">
        <v>0.5</v>
      </c>
      <c r="BV166" s="401" t="s">
        <v>211</v>
      </c>
      <c r="BW166" s="400">
        <v>3.7</v>
      </c>
      <c r="BX166" s="401" t="s">
        <v>211</v>
      </c>
      <c r="BY166" s="401" t="s">
        <v>211</v>
      </c>
    </row>
    <row r="167" spans="1:77" ht="29" x14ac:dyDescent="0.35">
      <c r="A167" s="400">
        <v>391</v>
      </c>
      <c r="B167" s="401" t="s">
        <v>978</v>
      </c>
      <c r="C167" s="401" t="s">
        <v>979</v>
      </c>
      <c r="D167" s="401" t="s">
        <v>211</v>
      </c>
      <c r="E167" s="401" t="s">
        <v>980</v>
      </c>
      <c r="F167" s="401" t="s">
        <v>356</v>
      </c>
      <c r="G167" s="400">
        <v>20500019</v>
      </c>
      <c r="H167" s="400">
        <v>20500019</v>
      </c>
      <c r="I167" s="401" t="s">
        <v>357</v>
      </c>
      <c r="J167" s="402">
        <v>41807</v>
      </c>
      <c r="K167" s="401" t="s">
        <v>358</v>
      </c>
      <c r="L167" s="401" t="s">
        <v>981</v>
      </c>
      <c r="M167" s="401" t="s">
        <v>359</v>
      </c>
      <c r="N167" s="401" t="s">
        <v>359</v>
      </c>
      <c r="O167" s="401" t="s">
        <v>480</v>
      </c>
      <c r="R167" s="400">
        <v>0</v>
      </c>
      <c r="S167" s="400">
        <v>0</v>
      </c>
      <c r="T167" s="401" t="s">
        <v>211</v>
      </c>
      <c r="U167" s="401" t="s">
        <v>211</v>
      </c>
      <c r="V167" s="400">
        <v>0</v>
      </c>
      <c r="W167" s="400">
        <v>3</v>
      </c>
      <c r="X167" s="400">
        <v>3</v>
      </c>
      <c r="Y167" s="400">
        <v>0</v>
      </c>
      <c r="Z167" s="400">
        <v>0</v>
      </c>
      <c r="AA167" s="400">
        <v>0</v>
      </c>
      <c r="AB167" s="400">
        <v>0</v>
      </c>
      <c r="AC167" s="400">
        <v>3</v>
      </c>
      <c r="AD167" s="400">
        <v>3</v>
      </c>
      <c r="AE167" s="400">
        <v>0</v>
      </c>
      <c r="AF167" s="400">
        <v>0</v>
      </c>
      <c r="AG167" s="400">
        <v>0</v>
      </c>
      <c r="AH167" s="400">
        <v>8</v>
      </c>
      <c r="AI167" s="400">
        <v>2</v>
      </c>
      <c r="AJ167" s="400">
        <v>10</v>
      </c>
      <c r="AK167" s="400">
        <v>0</v>
      </c>
      <c r="AL167" s="400">
        <v>0</v>
      </c>
      <c r="AM167" s="400">
        <v>0</v>
      </c>
      <c r="AN167" s="400">
        <v>30</v>
      </c>
      <c r="AO167" s="400">
        <v>38</v>
      </c>
      <c r="AP167" s="400">
        <v>68</v>
      </c>
      <c r="AQ167" s="400">
        <v>0</v>
      </c>
      <c r="AR167" s="400">
        <v>0</v>
      </c>
      <c r="AS167" s="400">
        <v>0</v>
      </c>
      <c r="AT167" s="400">
        <v>2</v>
      </c>
      <c r="AU167" s="400">
        <v>1</v>
      </c>
      <c r="AV167" s="400">
        <v>3</v>
      </c>
      <c r="AW167" s="400">
        <v>11</v>
      </c>
      <c r="AX167" s="400">
        <v>11</v>
      </c>
      <c r="AY167" s="400">
        <v>22</v>
      </c>
      <c r="AZ167" s="400">
        <v>9</v>
      </c>
      <c r="BA167" s="400">
        <v>13</v>
      </c>
      <c r="BB167" s="400">
        <v>22</v>
      </c>
      <c r="BC167" s="401" t="s">
        <v>3</v>
      </c>
      <c r="BD167" s="401" t="s">
        <v>7</v>
      </c>
      <c r="BE167" s="400">
        <v>1</v>
      </c>
      <c r="BF167" s="400" t="b">
        <v>0</v>
      </c>
      <c r="BG167" s="380">
        <v>0</v>
      </c>
      <c r="BH167" s="400" t="b">
        <v>0</v>
      </c>
      <c r="BI167" s="400" t="b">
        <v>1</v>
      </c>
      <c r="BJ167" s="401" t="s">
        <v>5</v>
      </c>
      <c r="BK167" s="400">
        <v>50</v>
      </c>
      <c r="BL167" s="400" t="b">
        <v>0</v>
      </c>
      <c r="BM167" s="380"/>
      <c r="BN167" s="400" t="b">
        <v>0</v>
      </c>
      <c r="BP167" s="400" t="b">
        <v>0</v>
      </c>
      <c r="BQ167" s="400" t="b">
        <v>0</v>
      </c>
      <c r="BR167" s="400" t="b">
        <v>1</v>
      </c>
      <c r="BS167" s="400" t="b">
        <v>0</v>
      </c>
      <c r="BT167" s="400" t="b">
        <v>0</v>
      </c>
      <c r="BU167" s="380"/>
      <c r="BV167" s="401" t="s">
        <v>211</v>
      </c>
      <c r="BW167" s="380"/>
      <c r="BX167" s="401" t="s">
        <v>211</v>
      </c>
      <c r="BY167" s="401" t="s">
        <v>211</v>
      </c>
    </row>
    <row r="168" spans="1:77" ht="72.5" x14ac:dyDescent="0.35">
      <c r="A168" s="400">
        <v>343</v>
      </c>
      <c r="B168" s="401" t="s">
        <v>982</v>
      </c>
      <c r="C168" s="401" t="s">
        <v>382</v>
      </c>
      <c r="D168" s="401" t="s">
        <v>983</v>
      </c>
      <c r="E168" s="401" t="s">
        <v>984</v>
      </c>
      <c r="F168" s="401" t="s">
        <v>356</v>
      </c>
      <c r="G168" s="400">
        <v>20499971</v>
      </c>
      <c r="H168" s="400">
        <v>20499971</v>
      </c>
      <c r="I168" s="401" t="s">
        <v>3131</v>
      </c>
      <c r="J168" s="402">
        <v>41529</v>
      </c>
      <c r="K168" s="401" t="s">
        <v>365</v>
      </c>
      <c r="L168" s="401" t="s">
        <v>984</v>
      </c>
      <c r="M168" s="401" t="s">
        <v>367</v>
      </c>
      <c r="N168" s="401" t="s">
        <v>367</v>
      </c>
      <c r="O168" s="401" t="s">
        <v>587</v>
      </c>
      <c r="R168" s="400">
        <v>0</v>
      </c>
      <c r="S168" s="400">
        <v>0</v>
      </c>
      <c r="T168" s="401" t="s">
        <v>211</v>
      </c>
      <c r="U168" s="401" t="s">
        <v>982</v>
      </c>
      <c r="V168" s="400">
        <v>3</v>
      </c>
      <c r="W168" s="400">
        <v>4</v>
      </c>
      <c r="X168" s="400">
        <v>7</v>
      </c>
      <c r="Y168" s="400">
        <v>0</v>
      </c>
      <c r="Z168" s="400">
        <v>0</v>
      </c>
      <c r="AA168" s="400">
        <v>0</v>
      </c>
      <c r="AB168" s="400">
        <v>4</v>
      </c>
      <c r="AC168" s="400">
        <v>3</v>
      </c>
      <c r="AD168" s="400">
        <v>7</v>
      </c>
      <c r="AE168" s="400">
        <v>1</v>
      </c>
      <c r="AF168" s="400">
        <v>3</v>
      </c>
      <c r="AG168" s="400">
        <v>4</v>
      </c>
      <c r="AH168" s="400">
        <v>5</v>
      </c>
      <c r="AI168" s="400">
        <v>5</v>
      </c>
      <c r="AJ168" s="400">
        <v>10</v>
      </c>
      <c r="AK168" s="400">
        <v>0</v>
      </c>
      <c r="AL168" s="400">
        <v>0</v>
      </c>
      <c r="AM168" s="400">
        <v>0</v>
      </c>
      <c r="AN168" s="400">
        <v>44</v>
      </c>
      <c r="AO168" s="400">
        <v>50</v>
      </c>
      <c r="AP168" s="400">
        <v>94</v>
      </c>
      <c r="AQ168" s="400">
        <v>21</v>
      </c>
      <c r="AR168" s="400">
        <v>29</v>
      </c>
      <c r="AS168" s="400">
        <v>50</v>
      </c>
      <c r="AT168" s="400">
        <v>4</v>
      </c>
      <c r="AU168" s="400">
        <v>6</v>
      </c>
      <c r="AV168" s="400">
        <v>10</v>
      </c>
      <c r="AW168" s="400">
        <v>2</v>
      </c>
      <c r="AX168" s="400">
        <v>6</v>
      </c>
      <c r="AY168" s="400">
        <v>8</v>
      </c>
      <c r="AZ168" s="400">
        <v>0</v>
      </c>
      <c r="BA168" s="400">
        <v>0</v>
      </c>
      <c r="BB168" s="400">
        <v>0</v>
      </c>
      <c r="BC168" s="401" t="s">
        <v>3</v>
      </c>
      <c r="BD168" s="401" t="s">
        <v>7</v>
      </c>
      <c r="BE168" s="400">
        <v>1</v>
      </c>
      <c r="BF168" s="400" t="b">
        <v>1</v>
      </c>
      <c r="BG168" s="400">
        <v>1</v>
      </c>
      <c r="BH168" s="400" t="b">
        <v>0</v>
      </c>
      <c r="BI168" s="400" t="b">
        <v>1</v>
      </c>
      <c r="BJ168" s="401" t="s">
        <v>2</v>
      </c>
      <c r="BK168" s="400">
        <v>200</v>
      </c>
      <c r="BL168" s="400" t="b">
        <v>0</v>
      </c>
      <c r="BM168" s="380"/>
      <c r="BN168" s="400" t="b">
        <v>0</v>
      </c>
      <c r="BP168" s="400" t="b">
        <v>0</v>
      </c>
      <c r="BQ168" s="400" t="b">
        <v>0</v>
      </c>
      <c r="BR168" s="400" t="b">
        <v>0</v>
      </c>
      <c r="BS168" s="400" t="b">
        <v>1</v>
      </c>
      <c r="BT168" s="400" t="b">
        <v>0</v>
      </c>
      <c r="BU168" s="400">
        <v>4</v>
      </c>
      <c r="BV168" s="401" t="s">
        <v>211</v>
      </c>
      <c r="BW168" s="400">
        <v>6</v>
      </c>
      <c r="BX168" s="401" t="s">
        <v>985</v>
      </c>
      <c r="BY168" s="401" t="s">
        <v>911</v>
      </c>
    </row>
    <row r="169" spans="1:77" ht="29" x14ac:dyDescent="0.35">
      <c r="A169" s="400">
        <v>281</v>
      </c>
      <c r="B169" s="401" t="s">
        <v>986</v>
      </c>
      <c r="C169" s="401" t="s">
        <v>211</v>
      </c>
      <c r="D169" s="401" t="s">
        <v>987</v>
      </c>
      <c r="E169" s="401" t="s">
        <v>694</v>
      </c>
      <c r="F169" s="401" t="s">
        <v>356</v>
      </c>
      <c r="G169" s="400">
        <v>20499909</v>
      </c>
      <c r="H169" s="400">
        <v>20499909</v>
      </c>
      <c r="I169" s="401" t="s">
        <v>404</v>
      </c>
      <c r="J169" s="402">
        <v>41800</v>
      </c>
      <c r="K169" s="401" t="s">
        <v>405</v>
      </c>
      <c r="L169" s="401" t="s">
        <v>986</v>
      </c>
      <c r="M169" s="401" t="s">
        <v>402</v>
      </c>
      <c r="N169" s="401" t="s">
        <v>402</v>
      </c>
      <c r="O169" s="401" t="s">
        <v>539</v>
      </c>
      <c r="R169" s="400">
        <v>0</v>
      </c>
      <c r="S169" s="400">
        <v>0</v>
      </c>
      <c r="T169" s="401" t="s">
        <v>3129</v>
      </c>
      <c r="U169" s="401" t="s">
        <v>539</v>
      </c>
      <c r="V169" s="400">
        <v>1</v>
      </c>
      <c r="W169" s="400">
        <v>3</v>
      </c>
      <c r="X169" s="400">
        <v>4</v>
      </c>
      <c r="Y169" s="400">
        <v>0</v>
      </c>
      <c r="Z169" s="400">
        <v>0</v>
      </c>
      <c r="AA169" s="400">
        <v>0</v>
      </c>
      <c r="AB169" s="400">
        <v>1</v>
      </c>
      <c r="AC169" s="400">
        <v>3</v>
      </c>
      <c r="AD169" s="400">
        <v>4</v>
      </c>
      <c r="AE169" s="400">
        <v>2</v>
      </c>
      <c r="AF169" s="400">
        <v>0</v>
      </c>
      <c r="AG169" s="400">
        <v>2</v>
      </c>
      <c r="AH169" s="400">
        <v>2</v>
      </c>
      <c r="AI169" s="400">
        <v>8</v>
      </c>
      <c r="AJ169" s="400">
        <v>10</v>
      </c>
      <c r="AK169" s="400">
        <v>1</v>
      </c>
      <c r="AL169" s="400">
        <v>1</v>
      </c>
      <c r="AM169" s="400">
        <v>2</v>
      </c>
      <c r="AN169" s="400">
        <v>42</v>
      </c>
      <c r="AO169" s="400">
        <v>54</v>
      </c>
      <c r="AP169" s="400">
        <v>96</v>
      </c>
      <c r="AQ169" s="400">
        <v>23</v>
      </c>
      <c r="AR169" s="400">
        <v>36</v>
      </c>
      <c r="AS169" s="400">
        <v>59</v>
      </c>
      <c r="AT169" s="400">
        <v>4</v>
      </c>
      <c r="AU169" s="400">
        <v>6</v>
      </c>
      <c r="AV169" s="400">
        <v>10</v>
      </c>
      <c r="AW169" s="400">
        <v>1</v>
      </c>
      <c r="AX169" s="400">
        <v>1</v>
      </c>
      <c r="AY169" s="400">
        <v>2</v>
      </c>
      <c r="AZ169" s="400">
        <v>2</v>
      </c>
      <c r="BA169" s="400">
        <v>4</v>
      </c>
      <c r="BB169" s="400">
        <v>6</v>
      </c>
      <c r="BC169" s="401" t="s">
        <v>0</v>
      </c>
      <c r="BD169" s="401" t="s">
        <v>7</v>
      </c>
      <c r="BE169" s="404">
        <v>1</v>
      </c>
      <c r="BF169" s="400" t="b">
        <v>1</v>
      </c>
      <c r="BG169" s="400">
        <v>2</v>
      </c>
      <c r="BH169" s="400" t="b">
        <v>1</v>
      </c>
      <c r="BI169" s="400" t="b">
        <v>1</v>
      </c>
      <c r="BJ169" s="401" t="s">
        <v>6</v>
      </c>
      <c r="BK169" s="400">
        <v>100</v>
      </c>
      <c r="BL169" s="400" t="b">
        <v>0</v>
      </c>
      <c r="BM169" s="380"/>
      <c r="BN169" s="400" t="b">
        <v>0</v>
      </c>
      <c r="BP169" s="400" t="b">
        <v>1</v>
      </c>
      <c r="BQ169" s="400" t="b">
        <v>1</v>
      </c>
      <c r="BR169" s="400" t="b">
        <v>1</v>
      </c>
      <c r="BS169" s="400" t="b">
        <v>1</v>
      </c>
      <c r="BT169" s="400" t="b">
        <v>1</v>
      </c>
      <c r="BU169" s="400">
        <v>0.1</v>
      </c>
      <c r="BV169" s="401" t="s">
        <v>211</v>
      </c>
      <c r="BW169" s="404">
        <v>4</v>
      </c>
      <c r="BX169" s="401" t="s">
        <v>211</v>
      </c>
      <c r="BY169" s="401" t="s">
        <v>211</v>
      </c>
    </row>
    <row r="170" spans="1:77" ht="29" x14ac:dyDescent="0.35">
      <c r="A170" s="400">
        <v>302</v>
      </c>
      <c r="B170" s="401" t="s">
        <v>988</v>
      </c>
      <c r="C170" s="401" t="s">
        <v>382</v>
      </c>
      <c r="D170" s="401" t="s">
        <v>989</v>
      </c>
      <c r="E170" s="401" t="s">
        <v>990</v>
      </c>
      <c r="F170" s="401" t="s">
        <v>356</v>
      </c>
      <c r="G170" s="400">
        <v>20499930</v>
      </c>
      <c r="H170" s="400">
        <v>20499930</v>
      </c>
      <c r="I170" s="401" t="s">
        <v>3152</v>
      </c>
      <c r="J170" s="402">
        <v>41801</v>
      </c>
      <c r="K170" s="401" t="s">
        <v>405</v>
      </c>
      <c r="L170" s="401" t="s">
        <v>991</v>
      </c>
      <c r="M170" s="401" t="s">
        <v>402</v>
      </c>
      <c r="N170" s="401" t="s">
        <v>402</v>
      </c>
      <c r="O170" s="401" t="s">
        <v>410</v>
      </c>
      <c r="R170" s="400">
        <v>0</v>
      </c>
      <c r="S170" s="400">
        <v>0</v>
      </c>
      <c r="T170" s="401" t="s">
        <v>3129</v>
      </c>
      <c r="U170" s="401" t="s">
        <v>556</v>
      </c>
      <c r="V170" s="400">
        <v>2</v>
      </c>
      <c r="W170" s="400">
        <v>2</v>
      </c>
      <c r="X170" s="400">
        <v>4</v>
      </c>
      <c r="Y170" s="400">
        <v>0</v>
      </c>
      <c r="Z170" s="400">
        <v>0</v>
      </c>
      <c r="AA170" s="400">
        <v>0</v>
      </c>
      <c r="AB170" s="400">
        <v>2</v>
      </c>
      <c r="AC170" s="400">
        <v>2</v>
      </c>
      <c r="AD170" s="400">
        <v>4</v>
      </c>
      <c r="AE170" s="400">
        <v>1</v>
      </c>
      <c r="AF170" s="400">
        <v>0</v>
      </c>
      <c r="AG170" s="400">
        <v>1</v>
      </c>
      <c r="AH170" s="400">
        <v>5</v>
      </c>
      <c r="AI170" s="400">
        <v>5</v>
      </c>
      <c r="AJ170" s="400">
        <v>10</v>
      </c>
      <c r="AK170" s="400">
        <v>0</v>
      </c>
      <c r="AL170" s="400">
        <v>0</v>
      </c>
      <c r="AM170" s="400">
        <v>0</v>
      </c>
      <c r="AN170" s="400">
        <v>35</v>
      </c>
      <c r="AO170" s="400">
        <v>45</v>
      </c>
      <c r="AP170" s="400">
        <v>80</v>
      </c>
      <c r="AQ170" s="400">
        <v>23</v>
      </c>
      <c r="AR170" s="400">
        <v>37</v>
      </c>
      <c r="AS170" s="400">
        <v>60</v>
      </c>
      <c r="AT170" s="400">
        <v>4</v>
      </c>
      <c r="AU170" s="400">
        <v>8</v>
      </c>
      <c r="AV170" s="400">
        <v>12</v>
      </c>
      <c r="AW170" s="400">
        <v>1</v>
      </c>
      <c r="AX170" s="400">
        <v>2</v>
      </c>
      <c r="AY170" s="400">
        <v>3</v>
      </c>
      <c r="AZ170" s="400">
        <v>0</v>
      </c>
      <c r="BA170" s="400">
        <v>0</v>
      </c>
      <c r="BB170" s="400">
        <v>0</v>
      </c>
      <c r="BC170" s="401" t="s">
        <v>3</v>
      </c>
      <c r="BD170" s="401" t="s">
        <v>212</v>
      </c>
      <c r="BE170" s="400">
        <v>1</v>
      </c>
      <c r="BF170" s="400" t="b">
        <v>1</v>
      </c>
      <c r="BG170" s="400">
        <v>1</v>
      </c>
      <c r="BH170" s="400" t="b">
        <v>1</v>
      </c>
      <c r="BI170" s="400" t="b">
        <v>1</v>
      </c>
      <c r="BJ170" s="401" t="s">
        <v>6</v>
      </c>
      <c r="BK170" s="400">
        <v>200</v>
      </c>
      <c r="BL170" s="400" t="b">
        <v>0</v>
      </c>
      <c r="BM170" s="380"/>
      <c r="BN170" s="400" t="b">
        <v>0</v>
      </c>
      <c r="BP170" s="400" t="b">
        <v>1</v>
      </c>
      <c r="BQ170" s="400" t="b">
        <v>1</v>
      </c>
      <c r="BR170" s="400" t="b">
        <v>1</v>
      </c>
      <c r="BS170" s="400" t="b">
        <v>1</v>
      </c>
      <c r="BT170" s="400" t="b">
        <v>1</v>
      </c>
      <c r="BU170" s="400">
        <v>2</v>
      </c>
      <c r="BV170" s="401" t="s">
        <v>211</v>
      </c>
      <c r="BW170" s="400">
        <v>5</v>
      </c>
      <c r="BX170" s="401" t="s">
        <v>211</v>
      </c>
      <c r="BY170" s="401" t="s">
        <v>211</v>
      </c>
    </row>
    <row r="171" spans="1:77" ht="87" x14ac:dyDescent="0.35">
      <c r="A171" s="400">
        <v>337</v>
      </c>
      <c r="B171" s="401" t="s">
        <v>992</v>
      </c>
      <c r="C171" s="401" t="s">
        <v>382</v>
      </c>
      <c r="D171" s="401" t="s">
        <v>993</v>
      </c>
      <c r="E171" s="401" t="s">
        <v>363</v>
      </c>
      <c r="F171" s="401" t="s">
        <v>356</v>
      </c>
      <c r="G171" s="400">
        <v>20499965</v>
      </c>
      <c r="H171" s="400">
        <v>20499965</v>
      </c>
      <c r="I171" s="401" t="s">
        <v>3131</v>
      </c>
      <c r="J171" s="402">
        <v>41528</v>
      </c>
      <c r="K171" s="401" t="s">
        <v>365</v>
      </c>
      <c r="L171" s="401" t="s">
        <v>994</v>
      </c>
      <c r="M171" s="401" t="s">
        <v>367</v>
      </c>
      <c r="N171" s="401" t="s">
        <v>367</v>
      </c>
      <c r="O171" s="401" t="s">
        <v>368</v>
      </c>
      <c r="R171" s="400">
        <v>0</v>
      </c>
      <c r="S171" s="400">
        <v>0</v>
      </c>
      <c r="T171" s="401" t="s">
        <v>3127</v>
      </c>
      <c r="U171" s="401" t="s">
        <v>995</v>
      </c>
      <c r="V171" s="400">
        <v>1</v>
      </c>
      <c r="W171" s="400">
        <v>1</v>
      </c>
      <c r="X171" s="400">
        <v>2</v>
      </c>
      <c r="Y171" s="400">
        <v>0</v>
      </c>
      <c r="Z171" s="400">
        <v>1</v>
      </c>
      <c r="AA171" s="400">
        <v>1</v>
      </c>
      <c r="AB171" s="400">
        <v>1</v>
      </c>
      <c r="AC171" s="400">
        <v>0</v>
      </c>
      <c r="AD171" s="400">
        <v>1</v>
      </c>
      <c r="AE171" s="400">
        <v>2</v>
      </c>
      <c r="AF171" s="400">
        <v>4</v>
      </c>
      <c r="AG171" s="400">
        <v>6</v>
      </c>
      <c r="AH171" s="400">
        <v>5</v>
      </c>
      <c r="AI171" s="400">
        <v>5</v>
      </c>
      <c r="AJ171" s="400">
        <v>10</v>
      </c>
      <c r="AK171" s="400">
        <v>2</v>
      </c>
      <c r="AL171" s="400">
        <v>0</v>
      </c>
      <c r="AM171" s="400">
        <v>2</v>
      </c>
      <c r="AN171" s="404">
        <v>17</v>
      </c>
      <c r="AO171" s="404">
        <v>23</v>
      </c>
      <c r="AP171" s="404">
        <v>40</v>
      </c>
      <c r="AQ171" s="404">
        <v>9</v>
      </c>
      <c r="AR171" s="404">
        <v>11</v>
      </c>
      <c r="AS171" s="404">
        <v>20</v>
      </c>
      <c r="AT171" s="404">
        <v>3</v>
      </c>
      <c r="AU171" s="404">
        <v>8</v>
      </c>
      <c r="AV171" s="404">
        <v>11</v>
      </c>
      <c r="AW171" s="404">
        <v>1</v>
      </c>
      <c r="AX171" s="404">
        <v>3</v>
      </c>
      <c r="AY171" s="404">
        <v>4</v>
      </c>
      <c r="AZ171" s="404">
        <v>0</v>
      </c>
      <c r="BA171" s="404">
        <v>1</v>
      </c>
      <c r="BB171" s="404">
        <v>1</v>
      </c>
      <c r="BC171" s="401" t="s">
        <v>0</v>
      </c>
      <c r="BD171" s="401" t="s">
        <v>212</v>
      </c>
      <c r="BE171" s="400">
        <v>1</v>
      </c>
      <c r="BF171" s="400" t="b">
        <v>1</v>
      </c>
      <c r="BG171" s="400">
        <v>1</v>
      </c>
      <c r="BH171" s="400" t="b">
        <v>0</v>
      </c>
      <c r="BI171" s="400" t="b">
        <v>1</v>
      </c>
      <c r="BJ171" s="401" t="s">
        <v>2</v>
      </c>
      <c r="BK171" s="404">
        <v>250</v>
      </c>
      <c r="BL171" s="400" t="b">
        <v>0</v>
      </c>
      <c r="BN171" s="400" t="b">
        <v>0</v>
      </c>
      <c r="BP171" s="400" t="b">
        <v>1</v>
      </c>
      <c r="BQ171" s="400" t="b">
        <v>1</v>
      </c>
      <c r="BR171" s="400" t="b">
        <v>0</v>
      </c>
      <c r="BS171" s="400" t="b">
        <v>0</v>
      </c>
      <c r="BT171" s="400" t="b">
        <v>1</v>
      </c>
      <c r="BU171" s="404">
        <v>1.2</v>
      </c>
      <c r="BV171" s="401" t="s">
        <v>211</v>
      </c>
      <c r="BW171" s="404">
        <v>2.5</v>
      </c>
      <c r="BX171" s="401" t="s">
        <v>367</v>
      </c>
      <c r="BY171" s="401" t="s">
        <v>996</v>
      </c>
    </row>
    <row r="172" spans="1:77" x14ac:dyDescent="0.35">
      <c r="A172" s="400">
        <v>1760</v>
      </c>
      <c r="B172" s="401" t="s">
        <v>997</v>
      </c>
      <c r="C172" s="401" t="s">
        <v>998</v>
      </c>
      <c r="D172" s="401" t="s">
        <v>211</v>
      </c>
      <c r="E172" s="401" t="s">
        <v>999</v>
      </c>
      <c r="F172" s="401" t="s">
        <v>356</v>
      </c>
      <c r="G172" s="400">
        <v>20404024</v>
      </c>
      <c r="H172" s="400">
        <v>20404024</v>
      </c>
      <c r="I172" s="401" t="s">
        <v>390</v>
      </c>
      <c r="J172" s="402">
        <v>41418</v>
      </c>
      <c r="K172" s="401" t="s">
        <v>374</v>
      </c>
      <c r="L172" s="401" t="s">
        <v>1000</v>
      </c>
      <c r="M172" s="401" t="s">
        <v>375</v>
      </c>
      <c r="N172" s="401" t="s">
        <v>375</v>
      </c>
      <c r="O172" s="401" t="s">
        <v>211</v>
      </c>
      <c r="P172" s="404">
        <v>-13.673224469999999</v>
      </c>
      <c r="Q172" s="404">
        <v>34.009046150000003</v>
      </c>
      <c r="R172" s="400">
        <v>609124</v>
      </c>
      <c r="S172" s="400">
        <v>8488185</v>
      </c>
      <c r="T172" s="401" t="s">
        <v>3129</v>
      </c>
      <c r="U172" s="401" t="s">
        <v>211</v>
      </c>
      <c r="V172" s="400">
        <v>5</v>
      </c>
      <c r="W172" s="400">
        <v>5</v>
      </c>
      <c r="X172" s="400">
        <v>10</v>
      </c>
      <c r="Y172" s="400">
        <v>0</v>
      </c>
      <c r="Z172" s="400">
        <v>0</v>
      </c>
      <c r="AA172" s="400">
        <v>0</v>
      </c>
      <c r="AB172" s="400">
        <v>5</v>
      </c>
      <c r="AC172" s="400">
        <v>5</v>
      </c>
      <c r="AD172" s="400">
        <v>10</v>
      </c>
      <c r="AE172" s="400">
        <v>0</v>
      </c>
      <c r="AF172" s="400">
        <v>0</v>
      </c>
      <c r="AG172" s="400">
        <v>0</v>
      </c>
      <c r="AH172" s="400">
        <v>3</v>
      </c>
      <c r="AI172" s="400">
        <v>7</v>
      </c>
      <c r="AJ172" s="400">
        <v>10</v>
      </c>
      <c r="AK172" s="400">
        <v>0</v>
      </c>
      <c r="AL172" s="380"/>
      <c r="AM172" s="380"/>
      <c r="AN172" s="400">
        <v>95</v>
      </c>
      <c r="AO172" s="400">
        <v>97</v>
      </c>
      <c r="AP172" s="400">
        <v>192</v>
      </c>
      <c r="AQ172" s="400">
        <v>80</v>
      </c>
      <c r="AR172" s="400">
        <v>87</v>
      </c>
      <c r="AS172" s="400">
        <v>167</v>
      </c>
      <c r="AT172" s="400">
        <v>13</v>
      </c>
      <c r="AU172" s="400">
        <v>16</v>
      </c>
      <c r="AV172" s="400">
        <v>29</v>
      </c>
      <c r="AW172" s="400">
        <v>5</v>
      </c>
      <c r="AX172" s="400">
        <v>6</v>
      </c>
      <c r="AY172" s="400">
        <v>11</v>
      </c>
      <c r="AZ172" s="400">
        <v>8</v>
      </c>
      <c r="BA172" s="400">
        <v>12</v>
      </c>
      <c r="BB172" s="400">
        <v>20</v>
      </c>
      <c r="BC172" s="401" t="s">
        <v>3</v>
      </c>
      <c r="BD172" s="401" t="s">
        <v>212</v>
      </c>
      <c r="BE172" s="400">
        <v>2</v>
      </c>
      <c r="BF172" s="400" t="b">
        <v>0</v>
      </c>
      <c r="BG172" s="380">
        <v>0</v>
      </c>
      <c r="BH172" s="400" t="b">
        <v>0</v>
      </c>
      <c r="BI172" s="400" t="b">
        <v>1</v>
      </c>
      <c r="BJ172" s="401" t="s">
        <v>2</v>
      </c>
      <c r="BK172" s="400">
        <v>3</v>
      </c>
      <c r="BL172" s="400" t="b">
        <v>1</v>
      </c>
      <c r="BM172" s="400">
        <v>1.5</v>
      </c>
      <c r="BN172" s="400" t="b">
        <v>0</v>
      </c>
      <c r="BO172" s="380"/>
      <c r="BP172" s="400" t="b">
        <v>1</v>
      </c>
      <c r="BQ172" s="400" t="b">
        <v>1</v>
      </c>
      <c r="BR172" s="400" t="b">
        <v>1</v>
      </c>
      <c r="BS172" s="400" t="b">
        <v>0</v>
      </c>
      <c r="BT172" s="400" t="b">
        <v>1</v>
      </c>
      <c r="BU172" s="380"/>
      <c r="BV172" s="401" t="s">
        <v>211</v>
      </c>
      <c r="BW172" s="380"/>
      <c r="BX172" s="401" t="s">
        <v>211</v>
      </c>
      <c r="BY172" s="401" t="s">
        <v>211</v>
      </c>
    </row>
    <row r="173" spans="1:77" ht="29" x14ac:dyDescent="0.35">
      <c r="A173" s="400">
        <v>358</v>
      </c>
      <c r="B173" s="401" t="s">
        <v>1001</v>
      </c>
      <c r="C173" s="401" t="s">
        <v>382</v>
      </c>
      <c r="D173" s="401" t="s">
        <v>719</v>
      </c>
      <c r="E173" s="401" t="s">
        <v>956</v>
      </c>
      <c r="F173" s="401" t="s">
        <v>356</v>
      </c>
      <c r="G173" s="400">
        <v>20499986</v>
      </c>
      <c r="H173" s="400">
        <v>20499986</v>
      </c>
      <c r="I173" s="401" t="s">
        <v>710</v>
      </c>
      <c r="J173" s="402">
        <v>41806</v>
      </c>
      <c r="K173" s="401" t="s">
        <v>454</v>
      </c>
      <c r="L173" s="401" t="s">
        <v>1001</v>
      </c>
      <c r="M173" s="401" t="s">
        <v>386</v>
      </c>
      <c r="N173" s="401" t="s">
        <v>386</v>
      </c>
      <c r="O173" s="401" t="s">
        <v>461</v>
      </c>
      <c r="R173" s="400">
        <v>0</v>
      </c>
      <c r="S173" s="400">
        <v>0</v>
      </c>
      <c r="T173" s="401" t="s">
        <v>3132</v>
      </c>
      <c r="U173" s="401"/>
      <c r="V173" s="400">
        <v>5</v>
      </c>
      <c r="W173" s="400">
        <v>5</v>
      </c>
      <c r="X173" s="400">
        <v>10</v>
      </c>
      <c r="Y173" s="400">
        <v>2</v>
      </c>
      <c r="Z173" s="400">
        <v>2</v>
      </c>
      <c r="AA173" s="400">
        <v>4</v>
      </c>
      <c r="AB173" s="400">
        <v>3</v>
      </c>
      <c r="AC173" s="400">
        <v>3</v>
      </c>
      <c r="AD173" s="400">
        <v>6</v>
      </c>
      <c r="AE173" s="400">
        <v>0</v>
      </c>
      <c r="AF173" s="400">
        <v>0</v>
      </c>
      <c r="AG173" s="400">
        <v>0</v>
      </c>
      <c r="AH173" s="400">
        <v>5</v>
      </c>
      <c r="AI173" s="400">
        <v>5</v>
      </c>
      <c r="AJ173" s="400">
        <v>10</v>
      </c>
      <c r="AK173" s="400">
        <v>0</v>
      </c>
      <c r="AL173" s="400">
        <v>0</v>
      </c>
      <c r="AM173" s="400">
        <v>0</v>
      </c>
      <c r="AN173" s="400">
        <v>65</v>
      </c>
      <c r="AO173" s="400">
        <v>68</v>
      </c>
      <c r="AP173" s="400">
        <v>133</v>
      </c>
      <c r="AQ173" s="400">
        <v>51</v>
      </c>
      <c r="AR173" s="400">
        <v>53</v>
      </c>
      <c r="AS173" s="400">
        <v>104</v>
      </c>
      <c r="AT173" s="400">
        <v>9</v>
      </c>
      <c r="AU173" s="400">
        <v>11</v>
      </c>
      <c r="AV173" s="400">
        <v>20</v>
      </c>
      <c r="AW173" s="400">
        <v>1</v>
      </c>
      <c r="AX173" s="400">
        <v>4</v>
      </c>
      <c r="AY173" s="400">
        <v>5</v>
      </c>
      <c r="AZ173" s="400">
        <v>1</v>
      </c>
      <c r="BA173" s="400">
        <v>2</v>
      </c>
      <c r="BB173" s="400">
        <v>3</v>
      </c>
      <c r="BC173" s="401" t="s">
        <v>3</v>
      </c>
      <c r="BD173" s="401" t="s">
        <v>7</v>
      </c>
      <c r="BE173" s="400">
        <v>2</v>
      </c>
      <c r="BF173" s="400" t="b">
        <v>1</v>
      </c>
      <c r="BG173" s="400">
        <v>2</v>
      </c>
      <c r="BH173" s="400" t="b">
        <v>1</v>
      </c>
      <c r="BI173" s="400" t="b">
        <v>1</v>
      </c>
      <c r="BJ173" s="401" t="s">
        <v>6</v>
      </c>
      <c r="BK173" s="400">
        <v>2</v>
      </c>
      <c r="BL173" s="400" t="b">
        <v>1</v>
      </c>
      <c r="BM173" s="404">
        <v>1</v>
      </c>
      <c r="BN173" s="400" t="b">
        <v>0</v>
      </c>
      <c r="BP173" s="400" t="b">
        <v>1</v>
      </c>
      <c r="BQ173" s="400" t="b">
        <v>1</v>
      </c>
      <c r="BR173" s="400" t="b">
        <v>1</v>
      </c>
      <c r="BS173" s="400" t="b">
        <v>1</v>
      </c>
      <c r="BT173" s="400" t="b">
        <v>1</v>
      </c>
      <c r="BU173" s="380"/>
      <c r="BV173" s="401" t="s">
        <v>211</v>
      </c>
      <c r="BW173" s="400">
        <v>7</v>
      </c>
      <c r="BX173" s="401" t="s">
        <v>461</v>
      </c>
      <c r="BY173" s="401" t="s">
        <v>211</v>
      </c>
    </row>
    <row r="174" spans="1:77" ht="29" x14ac:dyDescent="0.35">
      <c r="A174" s="400">
        <v>331</v>
      </c>
      <c r="B174" s="401" t="s">
        <v>1002</v>
      </c>
      <c r="C174" s="401" t="s">
        <v>211</v>
      </c>
      <c r="D174" s="401" t="s">
        <v>1003</v>
      </c>
      <c r="E174" s="401" t="s">
        <v>1004</v>
      </c>
      <c r="F174" s="401" t="s">
        <v>356</v>
      </c>
      <c r="G174" s="400">
        <v>20499959</v>
      </c>
      <c r="H174" s="400">
        <v>20499959</v>
      </c>
      <c r="I174" s="401" t="s">
        <v>3153</v>
      </c>
      <c r="J174" s="402">
        <v>41557</v>
      </c>
      <c r="K174" s="401" t="s">
        <v>365</v>
      </c>
      <c r="L174" s="401" t="s">
        <v>466</v>
      </c>
      <c r="M174" s="401" t="s">
        <v>386</v>
      </c>
      <c r="N174" s="401" t="s">
        <v>386</v>
      </c>
      <c r="O174" s="401" t="s">
        <v>466</v>
      </c>
      <c r="R174" s="400">
        <v>0</v>
      </c>
      <c r="S174" s="400">
        <v>0</v>
      </c>
      <c r="T174" s="401" t="s">
        <v>211</v>
      </c>
      <c r="U174" s="401" t="s">
        <v>211</v>
      </c>
      <c r="V174" s="400">
        <v>2</v>
      </c>
      <c r="W174" s="400">
        <v>6</v>
      </c>
      <c r="X174" s="400">
        <v>8</v>
      </c>
      <c r="Y174" s="400">
        <v>0</v>
      </c>
      <c r="Z174" s="400">
        <v>0</v>
      </c>
      <c r="AA174" s="400">
        <v>0</v>
      </c>
      <c r="AB174" s="400">
        <v>2</v>
      </c>
      <c r="AC174" s="400">
        <v>6</v>
      </c>
      <c r="AD174" s="400">
        <v>8</v>
      </c>
      <c r="AE174" s="400">
        <v>0</v>
      </c>
      <c r="AF174" s="400">
        <v>2</v>
      </c>
      <c r="AG174" s="400">
        <v>2</v>
      </c>
      <c r="AH174" s="400">
        <v>4</v>
      </c>
      <c r="AI174" s="400">
        <v>5</v>
      </c>
      <c r="AJ174" s="400">
        <v>9</v>
      </c>
      <c r="AK174" s="400">
        <v>0</v>
      </c>
      <c r="AL174" s="400">
        <v>0</v>
      </c>
      <c r="AM174" s="400">
        <v>0</v>
      </c>
      <c r="AN174" s="400">
        <v>19</v>
      </c>
      <c r="AO174" s="400">
        <v>28</v>
      </c>
      <c r="AP174" s="400">
        <v>47</v>
      </c>
      <c r="AQ174" s="400">
        <v>15</v>
      </c>
      <c r="AR174" s="400">
        <v>16</v>
      </c>
      <c r="AS174" s="400">
        <v>31</v>
      </c>
      <c r="AT174" s="400">
        <v>4</v>
      </c>
      <c r="AU174" s="400">
        <v>7</v>
      </c>
      <c r="AV174" s="400">
        <v>11</v>
      </c>
      <c r="AW174" s="400">
        <v>5</v>
      </c>
      <c r="AX174" s="400">
        <v>3</v>
      </c>
      <c r="AY174" s="400">
        <v>8</v>
      </c>
      <c r="AZ174" s="400">
        <v>0</v>
      </c>
      <c r="BA174" s="400">
        <v>5</v>
      </c>
      <c r="BB174" s="400">
        <v>5</v>
      </c>
      <c r="BC174" s="401" t="s">
        <v>8</v>
      </c>
      <c r="BD174" s="401"/>
      <c r="BE174" s="404"/>
      <c r="BF174" s="400" t="b">
        <v>1</v>
      </c>
      <c r="BG174" s="400">
        <v>2</v>
      </c>
      <c r="BH174" s="400" t="b">
        <v>1</v>
      </c>
      <c r="BI174" s="400" t="b">
        <v>1</v>
      </c>
      <c r="BJ174" s="401" t="s">
        <v>2</v>
      </c>
      <c r="BK174" s="400">
        <v>200</v>
      </c>
      <c r="BL174" s="400" t="b">
        <v>1</v>
      </c>
      <c r="BM174" s="400">
        <v>1.5</v>
      </c>
      <c r="BN174" s="400" t="b">
        <v>0</v>
      </c>
      <c r="BP174" s="400" t="b">
        <v>0</v>
      </c>
      <c r="BQ174" s="400" t="b">
        <v>0</v>
      </c>
      <c r="BR174" s="400" t="b">
        <v>0</v>
      </c>
      <c r="BS174" s="400" t="b">
        <v>1</v>
      </c>
      <c r="BT174" s="400" t="b">
        <v>0</v>
      </c>
      <c r="BU174" s="400">
        <v>1</v>
      </c>
      <c r="BV174" s="401" t="s">
        <v>211</v>
      </c>
      <c r="BW174" s="400">
        <v>4</v>
      </c>
      <c r="BX174" s="401" t="s">
        <v>211</v>
      </c>
      <c r="BY174" s="401" t="s">
        <v>211</v>
      </c>
    </row>
    <row r="175" spans="1:77" ht="29" x14ac:dyDescent="0.35">
      <c r="A175" s="400">
        <v>1782</v>
      </c>
      <c r="B175" s="401" t="s">
        <v>1005</v>
      </c>
      <c r="C175" s="401" t="s">
        <v>1006</v>
      </c>
      <c r="D175" s="401" t="s">
        <v>211</v>
      </c>
      <c r="E175" s="401" t="s">
        <v>1007</v>
      </c>
      <c r="F175" s="401" t="s">
        <v>356</v>
      </c>
      <c r="G175" s="400">
        <v>20405020</v>
      </c>
      <c r="H175" s="400">
        <v>20405020</v>
      </c>
      <c r="I175" s="401" t="s">
        <v>357</v>
      </c>
      <c r="J175" s="402">
        <v>41796</v>
      </c>
      <c r="K175" s="401" t="s">
        <v>358</v>
      </c>
      <c r="L175" s="401" t="s">
        <v>1008</v>
      </c>
      <c r="M175" s="401" t="s">
        <v>359</v>
      </c>
      <c r="N175" s="401" t="s">
        <v>359</v>
      </c>
      <c r="O175" s="401" t="s">
        <v>376</v>
      </c>
      <c r="P175" s="404">
        <v>-13.700013029999999</v>
      </c>
      <c r="Q175" s="404">
        <v>33.94823821</v>
      </c>
      <c r="R175" s="400">
        <v>602536</v>
      </c>
      <c r="S175" s="400">
        <v>8485249</v>
      </c>
      <c r="T175" s="401" t="s">
        <v>3129</v>
      </c>
      <c r="U175" s="401" t="s">
        <v>211</v>
      </c>
      <c r="V175" s="400">
        <v>2</v>
      </c>
      <c r="W175" s="400">
        <v>8</v>
      </c>
      <c r="X175" s="400">
        <v>10</v>
      </c>
      <c r="Y175" s="400">
        <v>1</v>
      </c>
      <c r="Z175" s="400">
        <v>1</v>
      </c>
      <c r="AA175" s="400">
        <v>2</v>
      </c>
      <c r="AB175" s="400">
        <v>1</v>
      </c>
      <c r="AC175" s="400">
        <v>7</v>
      </c>
      <c r="AD175" s="400">
        <v>8</v>
      </c>
      <c r="AE175" s="400">
        <v>0</v>
      </c>
      <c r="AF175" s="400">
        <v>0</v>
      </c>
      <c r="AG175" s="400">
        <v>0</v>
      </c>
      <c r="AH175" s="400">
        <v>5</v>
      </c>
      <c r="AI175" s="400">
        <v>7</v>
      </c>
      <c r="AJ175" s="400">
        <v>12</v>
      </c>
      <c r="AK175" s="400">
        <v>0</v>
      </c>
      <c r="AL175" s="400">
        <v>0</v>
      </c>
      <c r="AM175" s="400">
        <v>0</v>
      </c>
      <c r="AN175" s="400">
        <v>92</v>
      </c>
      <c r="AO175" s="400">
        <v>97</v>
      </c>
      <c r="AP175" s="400">
        <v>189</v>
      </c>
      <c r="AQ175" s="400">
        <v>0</v>
      </c>
      <c r="AR175" s="400">
        <v>0</v>
      </c>
      <c r="AS175" s="400">
        <v>0</v>
      </c>
      <c r="AT175" s="400">
        <v>0</v>
      </c>
      <c r="AU175" s="400">
        <v>0</v>
      </c>
      <c r="AV175" s="400">
        <v>0</v>
      </c>
      <c r="AW175" s="400">
        <v>5</v>
      </c>
      <c r="AX175" s="400">
        <v>8</v>
      </c>
      <c r="AY175" s="400">
        <v>13</v>
      </c>
      <c r="AZ175" s="400">
        <v>4</v>
      </c>
      <c r="BA175" s="400">
        <v>3</v>
      </c>
      <c r="BB175" s="400">
        <v>7</v>
      </c>
      <c r="BC175" s="401" t="s">
        <v>3</v>
      </c>
      <c r="BD175" s="401" t="s">
        <v>7</v>
      </c>
      <c r="BE175" s="400">
        <v>1</v>
      </c>
      <c r="BF175" s="400" t="b">
        <v>1</v>
      </c>
      <c r="BG175" s="400">
        <v>2</v>
      </c>
      <c r="BH175" s="400" t="b">
        <v>1</v>
      </c>
      <c r="BI175" s="400" t="b">
        <v>1</v>
      </c>
      <c r="BJ175" s="401" t="s">
        <v>2</v>
      </c>
      <c r="BK175" s="400">
        <v>40</v>
      </c>
      <c r="BL175" s="400" t="b">
        <v>1</v>
      </c>
      <c r="BM175" s="404">
        <v>0.25</v>
      </c>
      <c r="BN175" s="400" t="b">
        <v>1</v>
      </c>
      <c r="BO175" s="404">
        <v>0.25</v>
      </c>
      <c r="BP175" s="400" t="b">
        <v>1</v>
      </c>
      <c r="BQ175" s="400" t="b">
        <v>1</v>
      </c>
      <c r="BR175" s="400" t="b">
        <v>1</v>
      </c>
      <c r="BS175" s="400" t="b">
        <v>1</v>
      </c>
      <c r="BT175" s="400" t="b">
        <v>1</v>
      </c>
      <c r="BU175" s="400">
        <v>0.15</v>
      </c>
      <c r="BV175" s="401" t="s">
        <v>211</v>
      </c>
      <c r="BW175" s="400">
        <v>0.2</v>
      </c>
      <c r="BX175" s="401" t="s">
        <v>211</v>
      </c>
      <c r="BY175" s="401" t="s">
        <v>211</v>
      </c>
    </row>
    <row r="176" spans="1:77" ht="29" x14ac:dyDescent="0.35">
      <c r="A176" s="400">
        <v>329</v>
      </c>
      <c r="B176" s="401" t="s">
        <v>1009</v>
      </c>
      <c r="C176" s="401" t="s">
        <v>211</v>
      </c>
      <c r="D176" s="401" t="s">
        <v>1010</v>
      </c>
      <c r="E176" s="401" t="s">
        <v>1011</v>
      </c>
      <c r="F176" s="401" t="s">
        <v>356</v>
      </c>
      <c r="G176" s="400">
        <v>20499957</v>
      </c>
      <c r="H176" s="400">
        <v>20499957</v>
      </c>
      <c r="I176" s="401" t="s">
        <v>384</v>
      </c>
      <c r="J176" s="402">
        <v>41556</v>
      </c>
      <c r="K176" s="401" t="s">
        <v>211</v>
      </c>
      <c r="L176" s="401" t="s">
        <v>1011</v>
      </c>
      <c r="M176" s="401" t="s">
        <v>386</v>
      </c>
      <c r="N176" s="401" t="s">
        <v>386</v>
      </c>
      <c r="O176" s="401" t="s">
        <v>1012</v>
      </c>
      <c r="R176" s="400">
        <v>0</v>
      </c>
      <c r="S176" s="400">
        <v>0</v>
      </c>
      <c r="T176" s="401" t="s">
        <v>211</v>
      </c>
      <c r="U176" s="401"/>
      <c r="V176" s="400">
        <v>1</v>
      </c>
      <c r="W176" s="400">
        <v>6</v>
      </c>
      <c r="X176" s="400">
        <v>7</v>
      </c>
      <c r="Y176" s="400">
        <v>1</v>
      </c>
      <c r="Z176" s="400">
        <v>6</v>
      </c>
      <c r="AA176" s="400">
        <v>7</v>
      </c>
      <c r="AB176" s="400">
        <v>0</v>
      </c>
      <c r="AC176" s="400">
        <v>0</v>
      </c>
      <c r="AD176" s="400">
        <v>0</v>
      </c>
      <c r="AE176" s="400">
        <v>0</v>
      </c>
      <c r="AF176" s="400">
        <v>0</v>
      </c>
      <c r="AG176" s="400">
        <v>0</v>
      </c>
      <c r="AH176" s="400">
        <v>0</v>
      </c>
      <c r="AI176" s="400">
        <v>10</v>
      </c>
      <c r="AJ176" s="400">
        <v>10</v>
      </c>
      <c r="AK176" s="400">
        <v>0</v>
      </c>
      <c r="AL176" s="400">
        <v>0</v>
      </c>
      <c r="AM176" s="400">
        <v>0</v>
      </c>
      <c r="AN176" s="400">
        <v>77</v>
      </c>
      <c r="AO176" s="400">
        <v>61</v>
      </c>
      <c r="AP176" s="400">
        <v>138</v>
      </c>
      <c r="AQ176" s="400">
        <v>40</v>
      </c>
      <c r="AR176" s="400">
        <v>35</v>
      </c>
      <c r="AS176" s="400">
        <v>75</v>
      </c>
      <c r="AT176" s="400">
        <v>9</v>
      </c>
      <c r="AU176" s="400">
        <v>8</v>
      </c>
      <c r="AV176" s="400">
        <v>17</v>
      </c>
      <c r="AW176" s="400">
        <v>3</v>
      </c>
      <c r="AX176" s="400">
        <v>4</v>
      </c>
      <c r="AY176" s="400">
        <v>7</v>
      </c>
      <c r="AZ176" s="400">
        <v>16</v>
      </c>
      <c r="BA176" s="400">
        <v>10</v>
      </c>
      <c r="BB176" s="400">
        <v>26</v>
      </c>
      <c r="BC176" s="401" t="s">
        <v>8</v>
      </c>
      <c r="BD176" s="401"/>
      <c r="BE176" s="400"/>
      <c r="BF176" s="400" t="b">
        <v>1</v>
      </c>
      <c r="BG176" s="400">
        <v>1</v>
      </c>
      <c r="BH176" s="400" t="b">
        <v>0</v>
      </c>
      <c r="BI176" s="400" t="b">
        <v>1</v>
      </c>
      <c r="BJ176" s="401" t="s">
        <v>6</v>
      </c>
      <c r="BK176" s="400">
        <v>100</v>
      </c>
      <c r="BL176" s="400" t="b">
        <v>1</v>
      </c>
      <c r="BM176" s="404">
        <v>1</v>
      </c>
      <c r="BN176" s="400" t="b">
        <v>0</v>
      </c>
      <c r="BP176" s="400" t="b">
        <v>1</v>
      </c>
      <c r="BQ176" s="400" t="b">
        <v>0</v>
      </c>
      <c r="BR176" s="400" t="b">
        <v>0</v>
      </c>
      <c r="BS176" s="400" t="b">
        <v>1</v>
      </c>
      <c r="BT176" s="400" t="b">
        <v>1</v>
      </c>
      <c r="BU176" s="400">
        <v>5</v>
      </c>
      <c r="BV176" s="401" t="s">
        <v>211</v>
      </c>
      <c r="BW176" s="400">
        <v>5</v>
      </c>
      <c r="BX176" s="401" t="s">
        <v>211</v>
      </c>
      <c r="BY176" s="401" t="s">
        <v>211</v>
      </c>
    </row>
    <row r="177" spans="1:77" ht="29" x14ac:dyDescent="0.35">
      <c r="A177" s="400">
        <v>1763</v>
      </c>
      <c r="B177" s="401" t="s">
        <v>1013</v>
      </c>
      <c r="C177" s="401" t="s">
        <v>1014</v>
      </c>
      <c r="D177" s="401" t="s">
        <v>211</v>
      </c>
      <c r="E177" s="401" t="s">
        <v>1015</v>
      </c>
      <c r="F177" s="401" t="s">
        <v>356</v>
      </c>
      <c r="G177" s="400">
        <v>20405001</v>
      </c>
      <c r="H177" s="400">
        <v>20405001</v>
      </c>
      <c r="I177" s="401" t="s">
        <v>390</v>
      </c>
      <c r="J177" s="402">
        <v>41807</v>
      </c>
      <c r="K177" s="401" t="s">
        <v>358</v>
      </c>
      <c r="L177" s="401" t="s">
        <v>1016</v>
      </c>
      <c r="M177" s="401" t="s">
        <v>359</v>
      </c>
      <c r="N177" s="401" t="s">
        <v>359</v>
      </c>
      <c r="O177" s="401" t="s">
        <v>376</v>
      </c>
      <c r="P177" s="404">
        <v>-13.665565170000001</v>
      </c>
      <c r="Q177" s="404">
        <v>33.89844325</v>
      </c>
      <c r="R177" s="400">
        <v>597165</v>
      </c>
      <c r="S177" s="400">
        <v>8489080</v>
      </c>
      <c r="T177" s="401" t="s">
        <v>3129</v>
      </c>
      <c r="U177" s="401" t="s">
        <v>211</v>
      </c>
      <c r="V177" s="400">
        <v>3</v>
      </c>
      <c r="W177" s="400">
        <v>4</v>
      </c>
      <c r="X177" s="400">
        <v>7</v>
      </c>
      <c r="Y177" s="400">
        <v>0</v>
      </c>
      <c r="Z177" s="400">
        <v>0</v>
      </c>
      <c r="AA177" s="400">
        <v>0</v>
      </c>
      <c r="AB177" s="400">
        <v>3</v>
      </c>
      <c r="AC177" s="400">
        <v>4</v>
      </c>
      <c r="AD177" s="400">
        <v>7</v>
      </c>
      <c r="AE177" s="400">
        <v>0</v>
      </c>
      <c r="AF177" s="400">
        <v>0</v>
      </c>
      <c r="AG177" s="400">
        <v>0</v>
      </c>
      <c r="AH177" s="400">
        <v>2</v>
      </c>
      <c r="AI177" s="400">
        <v>6</v>
      </c>
      <c r="AJ177" s="400">
        <v>8</v>
      </c>
      <c r="AK177" s="400">
        <v>0</v>
      </c>
      <c r="AL177" s="400">
        <v>0</v>
      </c>
      <c r="AM177" s="400">
        <v>0</v>
      </c>
      <c r="AN177" s="400">
        <v>95</v>
      </c>
      <c r="AO177" s="400">
        <v>105</v>
      </c>
      <c r="AP177" s="400">
        <v>200</v>
      </c>
      <c r="AQ177" s="400">
        <v>0</v>
      </c>
      <c r="AR177" s="400">
        <v>0</v>
      </c>
      <c r="AS177" s="400">
        <v>0</v>
      </c>
      <c r="AT177" s="400">
        <v>6</v>
      </c>
      <c r="AU177" s="400">
        <v>7</v>
      </c>
      <c r="AV177" s="400">
        <v>13</v>
      </c>
      <c r="AW177" s="400">
        <v>4</v>
      </c>
      <c r="AX177" s="400">
        <v>3</v>
      </c>
      <c r="AY177" s="400">
        <v>7</v>
      </c>
      <c r="AZ177" s="400">
        <v>2</v>
      </c>
      <c r="BA177" s="400">
        <v>2</v>
      </c>
      <c r="BB177" s="400">
        <v>4</v>
      </c>
      <c r="BC177" s="401" t="s">
        <v>3</v>
      </c>
      <c r="BD177" s="401" t="s">
        <v>1</v>
      </c>
      <c r="BE177" s="400">
        <v>1</v>
      </c>
      <c r="BF177" s="400" t="b">
        <v>1</v>
      </c>
      <c r="BG177" s="400">
        <v>2</v>
      </c>
      <c r="BH177" s="400" t="b">
        <v>1</v>
      </c>
      <c r="BI177" s="400" t="b">
        <v>1</v>
      </c>
      <c r="BJ177" s="401" t="s">
        <v>5</v>
      </c>
      <c r="BK177" s="400">
        <v>500</v>
      </c>
      <c r="BL177" s="400" t="b">
        <v>1</v>
      </c>
      <c r="BN177" s="400" t="b">
        <v>0</v>
      </c>
      <c r="BP177" s="400" t="b">
        <v>1</v>
      </c>
      <c r="BQ177" s="400" t="b">
        <v>1</v>
      </c>
      <c r="BR177" s="400" t="b">
        <v>1</v>
      </c>
      <c r="BS177" s="400" t="b">
        <v>1</v>
      </c>
      <c r="BT177" s="400" t="b">
        <v>1</v>
      </c>
      <c r="BU177" s="404">
        <v>2</v>
      </c>
      <c r="BV177" s="401" t="s">
        <v>211</v>
      </c>
      <c r="BW177" s="400">
        <v>2</v>
      </c>
      <c r="BX177" s="401" t="s">
        <v>211</v>
      </c>
      <c r="BY177" s="401" t="s">
        <v>211</v>
      </c>
    </row>
    <row r="178" spans="1:77" ht="29" x14ac:dyDescent="0.35">
      <c r="A178" s="400">
        <v>1816</v>
      </c>
      <c r="B178" s="401" t="s">
        <v>1017</v>
      </c>
      <c r="C178" s="401" t="s">
        <v>1018</v>
      </c>
      <c r="D178" s="401" t="s">
        <v>211</v>
      </c>
      <c r="E178" s="401" t="s">
        <v>1019</v>
      </c>
      <c r="F178" s="401" t="s">
        <v>356</v>
      </c>
      <c r="G178" s="400">
        <v>20406020</v>
      </c>
      <c r="H178" s="400">
        <v>20406020</v>
      </c>
      <c r="I178" s="401" t="s">
        <v>390</v>
      </c>
      <c r="J178" s="402">
        <v>41807</v>
      </c>
      <c r="K178" s="401" t="s">
        <v>358</v>
      </c>
      <c r="L178" s="401" t="s">
        <v>1020</v>
      </c>
      <c r="M178" s="401" t="s">
        <v>529</v>
      </c>
      <c r="N178" s="401" t="s">
        <v>529</v>
      </c>
      <c r="O178" s="401" t="s">
        <v>211</v>
      </c>
      <c r="P178" s="404">
        <v>-13.572018</v>
      </c>
      <c r="Q178" s="404">
        <v>33.957752999999997</v>
      </c>
      <c r="R178" s="400">
        <v>603621</v>
      </c>
      <c r="S178" s="400">
        <v>8499402</v>
      </c>
      <c r="T178" s="401" t="s">
        <v>3129</v>
      </c>
      <c r="U178" s="401" t="s">
        <v>211</v>
      </c>
      <c r="V178" s="400">
        <v>5</v>
      </c>
      <c r="W178" s="400">
        <v>2</v>
      </c>
      <c r="X178" s="400">
        <v>7</v>
      </c>
      <c r="Y178" s="400">
        <v>1</v>
      </c>
      <c r="Z178" s="400">
        <v>1</v>
      </c>
      <c r="AA178" s="400">
        <v>2</v>
      </c>
      <c r="AB178" s="400">
        <v>4</v>
      </c>
      <c r="AC178" s="400">
        <v>1</v>
      </c>
      <c r="AD178" s="400">
        <v>5</v>
      </c>
      <c r="AE178" s="400">
        <v>0</v>
      </c>
      <c r="AF178" s="400">
        <v>0</v>
      </c>
      <c r="AG178" s="400">
        <v>0</v>
      </c>
      <c r="AH178" s="400">
        <v>6</v>
      </c>
      <c r="AI178" s="400">
        <v>4</v>
      </c>
      <c r="AJ178" s="400">
        <v>10</v>
      </c>
      <c r="AK178" s="400">
        <v>0</v>
      </c>
      <c r="AL178" s="400">
        <v>0</v>
      </c>
      <c r="AM178" s="400">
        <v>0</v>
      </c>
      <c r="AN178" s="400">
        <v>132</v>
      </c>
      <c r="AO178" s="400">
        <v>144</v>
      </c>
      <c r="AP178" s="400">
        <v>276</v>
      </c>
      <c r="AQ178" s="400">
        <v>0</v>
      </c>
      <c r="AR178" s="400">
        <v>0</v>
      </c>
      <c r="AS178" s="400">
        <v>0</v>
      </c>
      <c r="AT178" s="400">
        <v>58</v>
      </c>
      <c r="AU178" s="400">
        <v>75</v>
      </c>
      <c r="AV178" s="400">
        <v>133</v>
      </c>
      <c r="AW178" s="400">
        <v>11</v>
      </c>
      <c r="AX178" s="400">
        <v>13</v>
      </c>
      <c r="AY178" s="400">
        <v>24</v>
      </c>
      <c r="AZ178" s="400">
        <v>0</v>
      </c>
      <c r="BA178" s="400">
        <v>0</v>
      </c>
      <c r="BB178" s="400">
        <v>0</v>
      </c>
      <c r="BC178" s="401" t="s">
        <v>3</v>
      </c>
      <c r="BD178" s="401" t="s">
        <v>7</v>
      </c>
      <c r="BE178" s="400">
        <v>1</v>
      </c>
      <c r="BF178" s="400" t="b">
        <v>1</v>
      </c>
      <c r="BG178" s="400">
        <v>4</v>
      </c>
      <c r="BH178" s="400" t="b">
        <v>0</v>
      </c>
      <c r="BI178" s="400" t="b">
        <v>1</v>
      </c>
      <c r="BJ178" s="401" t="s">
        <v>2</v>
      </c>
      <c r="BK178" s="380"/>
      <c r="BL178" s="400" t="b">
        <v>1</v>
      </c>
      <c r="BN178" s="400" t="b">
        <v>0</v>
      </c>
      <c r="BP178" s="400" t="b">
        <v>1</v>
      </c>
      <c r="BQ178" s="400" t="b">
        <v>1</v>
      </c>
      <c r="BR178" s="400" t="b">
        <v>1</v>
      </c>
      <c r="BS178" s="400" t="b">
        <v>1</v>
      </c>
      <c r="BT178" s="400" t="b">
        <v>1</v>
      </c>
      <c r="BU178" s="380"/>
      <c r="BV178" s="401" t="s">
        <v>211</v>
      </c>
      <c r="BW178" s="380"/>
      <c r="BX178" s="401" t="s">
        <v>211</v>
      </c>
      <c r="BY178" s="401" t="s">
        <v>211</v>
      </c>
    </row>
    <row r="179" spans="1:77" ht="29" x14ac:dyDescent="0.35">
      <c r="A179" s="400">
        <v>411</v>
      </c>
      <c r="B179" s="401" t="s">
        <v>1021</v>
      </c>
      <c r="C179" s="401" t="s">
        <v>1022</v>
      </c>
      <c r="D179" s="401" t="s">
        <v>211</v>
      </c>
      <c r="E179" s="401" t="s">
        <v>1021</v>
      </c>
      <c r="F179" s="401" t="s">
        <v>356</v>
      </c>
      <c r="G179" s="400">
        <v>20500039</v>
      </c>
      <c r="H179" s="400">
        <v>20500039</v>
      </c>
      <c r="I179" s="401" t="s">
        <v>390</v>
      </c>
      <c r="J179" s="402">
        <v>41807</v>
      </c>
      <c r="K179" s="401" t="s">
        <v>358</v>
      </c>
      <c r="L179" s="401" t="s">
        <v>1021</v>
      </c>
      <c r="M179" s="401" t="s">
        <v>529</v>
      </c>
      <c r="N179" s="401" t="s">
        <v>529</v>
      </c>
      <c r="O179" s="401" t="s">
        <v>211</v>
      </c>
      <c r="R179" s="400">
        <v>0</v>
      </c>
      <c r="S179" s="400">
        <v>0</v>
      </c>
      <c r="T179" s="401" t="s">
        <v>3129</v>
      </c>
      <c r="U179" s="401" t="s">
        <v>211</v>
      </c>
      <c r="V179" s="400">
        <v>4</v>
      </c>
      <c r="W179" s="400">
        <v>2</v>
      </c>
      <c r="X179" s="400">
        <v>6</v>
      </c>
      <c r="Y179" s="400">
        <v>0</v>
      </c>
      <c r="Z179" s="400">
        <v>0</v>
      </c>
      <c r="AA179" s="400">
        <v>0</v>
      </c>
      <c r="AB179" s="400">
        <v>0</v>
      </c>
      <c r="AC179" s="400">
        <v>0</v>
      </c>
      <c r="AD179" s="400">
        <v>0</v>
      </c>
      <c r="AE179" s="400">
        <v>0</v>
      </c>
      <c r="AF179" s="400">
        <v>0</v>
      </c>
      <c r="AG179" s="400">
        <v>0</v>
      </c>
      <c r="AH179" s="400">
        <v>7</v>
      </c>
      <c r="AI179" s="400">
        <v>4</v>
      </c>
      <c r="AJ179" s="400">
        <v>11</v>
      </c>
      <c r="AK179" s="400">
        <v>0</v>
      </c>
      <c r="AL179" s="400">
        <v>0</v>
      </c>
      <c r="AM179" s="400">
        <v>0</v>
      </c>
      <c r="AN179" s="400">
        <v>50</v>
      </c>
      <c r="AO179" s="400">
        <v>58</v>
      </c>
      <c r="AP179" s="400">
        <v>108</v>
      </c>
      <c r="AQ179" s="400">
        <v>0</v>
      </c>
      <c r="AR179" s="400">
        <v>0</v>
      </c>
      <c r="AS179" s="400">
        <v>0</v>
      </c>
      <c r="AT179" s="400">
        <v>12</v>
      </c>
      <c r="AU179" s="400">
        <v>8</v>
      </c>
      <c r="AV179" s="400">
        <v>20</v>
      </c>
      <c r="AW179" s="400">
        <v>0</v>
      </c>
      <c r="AX179" s="400">
        <v>1</v>
      </c>
      <c r="AY179" s="400">
        <v>1</v>
      </c>
      <c r="AZ179" s="400">
        <v>0</v>
      </c>
      <c r="BA179" s="400">
        <v>1</v>
      </c>
      <c r="BB179" s="400">
        <v>1</v>
      </c>
      <c r="BC179" s="401" t="s">
        <v>3</v>
      </c>
      <c r="BD179" s="401" t="s">
        <v>1</v>
      </c>
      <c r="BE179" s="400">
        <v>1</v>
      </c>
      <c r="BF179" s="400" t="b">
        <v>1</v>
      </c>
      <c r="BG179" s="400">
        <v>1</v>
      </c>
      <c r="BH179" s="400" t="b">
        <v>0</v>
      </c>
      <c r="BI179" s="400" t="b">
        <v>1</v>
      </c>
      <c r="BJ179" s="401" t="s">
        <v>2</v>
      </c>
      <c r="BK179" s="380"/>
      <c r="BL179" s="400" t="b">
        <v>1</v>
      </c>
      <c r="BN179" s="400" t="b">
        <v>0</v>
      </c>
      <c r="BP179" s="400" t="b">
        <v>1</v>
      </c>
      <c r="BQ179" s="400" t="b">
        <v>1</v>
      </c>
      <c r="BR179" s="400" t="b">
        <v>1</v>
      </c>
      <c r="BS179" s="400" t="b">
        <v>1</v>
      </c>
      <c r="BT179" s="400" t="b">
        <v>1</v>
      </c>
      <c r="BU179" s="380"/>
      <c r="BV179" s="401" t="s">
        <v>211</v>
      </c>
      <c r="BW179" s="380"/>
      <c r="BX179" s="401" t="s">
        <v>211</v>
      </c>
      <c r="BY179" s="401" t="s">
        <v>211</v>
      </c>
    </row>
    <row r="180" spans="1:77" ht="29" x14ac:dyDescent="0.35">
      <c r="A180" s="400">
        <v>1694</v>
      </c>
      <c r="B180" s="401" t="s">
        <v>1023</v>
      </c>
      <c r="C180" s="401" t="s">
        <v>211</v>
      </c>
      <c r="D180" s="401" t="s">
        <v>1024</v>
      </c>
      <c r="E180" s="401" t="s">
        <v>1025</v>
      </c>
      <c r="F180" s="401" t="s">
        <v>356</v>
      </c>
      <c r="G180" s="400">
        <v>20401029</v>
      </c>
      <c r="H180" s="400">
        <v>20401029</v>
      </c>
      <c r="I180" s="401" t="s">
        <v>3131</v>
      </c>
      <c r="J180" s="402">
        <v>41533</v>
      </c>
      <c r="K180" s="401" t="s">
        <v>365</v>
      </c>
      <c r="L180" s="401" t="s">
        <v>1026</v>
      </c>
      <c r="M180" s="401" t="s">
        <v>367</v>
      </c>
      <c r="N180" s="401" t="s">
        <v>367</v>
      </c>
      <c r="O180" s="401" t="s">
        <v>1026</v>
      </c>
      <c r="P180" s="404">
        <v>-13.4917</v>
      </c>
      <c r="Q180" s="404">
        <v>33.768362000000003</v>
      </c>
      <c r="R180" s="400">
        <v>583157</v>
      </c>
      <c r="S180" s="400">
        <v>8508357</v>
      </c>
      <c r="T180" s="401" t="s">
        <v>3127</v>
      </c>
      <c r="U180" s="401" t="s">
        <v>1023</v>
      </c>
      <c r="V180" s="400">
        <v>2</v>
      </c>
      <c r="W180" s="400">
        <v>3</v>
      </c>
      <c r="X180" s="400">
        <v>5</v>
      </c>
      <c r="Y180" s="400">
        <v>0</v>
      </c>
      <c r="Z180" s="400">
        <v>2</v>
      </c>
      <c r="AA180" s="400">
        <v>2</v>
      </c>
      <c r="AB180" s="400">
        <v>2</v>
      </c>
      <c r="AC180" s="400">
        <v>1</v>
      </c>
      <c r="AD180" s="400">
        <v>3</v>
      </c>
      <c r="AE180" s="400">
        <v>3</v>
      </c>
      <c r="AF180" s="400">
        <v>3</v>
      </c>
      <c r="AG180" s="400">
        <v>6</v>
      </c>
      <c r="AH180" s="400">
        <v>4</v>
      </c>
      <c r="AI180" s="400">
        <v>6</v>
      </c>
      <c r="AJ180" s="400">
        <v>10</v>
      </c>
      <c r="AK180" s="400">
        <v>0</v>
      </c>
      <c r="AL180" s="400">
        <v>0</v>
      </c>
      <c r="AM180" s="400">
        <v>0</v>
      </c>
      <c r="AN180" s="400">
        <v>24</v>
      </c>
      <c r="AO180" s="400">
        <v>43</v>
      </c>
      <c r="AP180" s="400">
        <v>67</v>
      </c>
      <c r="AQ180" s="400">
        <v>24</v>
      </c>
      <c r="AR180" s="400">
        <v>43</v>
      </c>
      <c r="AS180" s="400">
        <v>67</v>
      </c>
      <c r="AT180" s="400">
        <v>10</v>
      </c>
      <c r="AU180" s="400">
        <v>11</v>
      </c>
      <c r="AV180" s="400">
        <v>21</v>
      </c>
      <c r="AW180" s="400">
        <v>1</v>
      </c>
      <c r="AX180" s="400">
        <v>4</v>
      </c>
      <c r="AY180" s="400">
        <v>5</v>
      </c>
      <c r="AZ180" s="400">
        <v>1</v>
      </c>
      <c r="BA180" s="400">
        <v>1</v>
      </c>
      <c r="BB180" s="400">
        <v>2</v>
      </c>
      <c r="BC180" s="401" t="s">
        <v>0</v>
      </c>
      <c r="BD180" s="401" t="s">
        <v>212</v>
      </c>
      <c r="BE180" s="400">
        <v>1</v>
      </c>
      <c r="BF180" s="400" t="b">
        <v>1</v>
      </c>
      <c r="BG180" s="404">
        <v>1</v>
      </c>
      <c r="BH180" s="400" t="b">
        <v>0</v>
      </c>
      <c r="BI180" s="400" t="b">
        <v>1</v>
      </c>
      <c r="BJ180" s="401" t="s">
        <v>2</v>
      </c>
      <c r="BK180" s="400">
        <v>60</v>
      </c>
      <c r="BL180" s="400" t="b">
        <v>0</v>
      </c>
      <c r="BN180" s="400" t="b">
        <v>0</v>
      </c>
      <c r="BP180" s="400" t="b">
        <v>1</v>
      </c>
      <c r="BQ180" s="400" t="b">
        <v>1</v>
      </c>
      <c r="BR180" s="400" t="b">
        <v>0</v>
      </c>
      <c r="BS180" s="400" t="b">
        <v>1</v>
      </c>
      <c r="BT180" s="400" t="b">
        <v>1</v>
      </c>
      <c r="BU180" s="400">
        <v>3</v>
      </c>
      <c r="BV180" s="401" t="s">
        <v>367</v>
      </c>
      <c r="BW180" s="400">
        <v>3</v>
      </c>
      <c r="BX180" s="401" t="s">
        <v>367</v>
      </c>
      <c r="BY180" s="401" t="s">
        <v>211</v>
      </c>
    </row>
    <row r="181" spans="1:77" ht="29" x14ac:dyDescent="0.35">
      <c r="A181" s="400">
        <v>403</v>
      </c>
      <c r="B181" s="401" t="s">
        <v>1027</v>
      </c>
      <c r="C181" s="401" t="s">
        <v>211</v>
      </c>
      <c r="D181" s="401" t="s">
        <v>1028</v>
      </c>
      <c r="E181" s="401" t="s">
        <v>1029</v>
      </c>
      <c r="F181" s="401" t="s">
        <v>356</v>
      </c>
      <c r="G181" s="400">
        <v>20500031</v>
      </c>
      <c r="H181" s="400">
        <v>20500031</v>
      </c>
      <c r="I181" s="401" t="s">
        <v>3154</v>
      </c>
      <c r="J181" s="402">
        <v>41807</v>
      </c>
      <c r="K181" s="401" t="s">
        <v>358</v>
      </c>
      <c r="L181" s="401" t="s">
        <v>1029</v>
      </c>
      <c r="M181" s="401" t="s">
        <v>359</v>
      </c>
      <c r="N181" s="401" t="s">
        <v>359</v>
      </c>
      <c r="O181" s="401" t="s">
        <v>211</v>
      </c>
      <c r="R181" s="400">
        <v>0</v>
      </c>
      <c r="S181" s="400">
        <v>0</v>
      </c>
      <c r="T181" s="401" t="s">
        <v>3129</v>
      </c>
      <c r="U181" s="401" t="s">
        <v>211</v>
      </c>
      <c r="V181" s="400">
        <v>4</v>
      </c>
      <c r="W181" s="400">
        <v>6</v>
      </c>
      <c r="X181" s="400">
        <v>10</v>
      </c>
      <c r="Y181" s="400">
        <v>0</v>
      </c>
      <c r="Z181" s="400">
        <v>0</v>
      </c>
      <c r="AA181" s="400">
        <v>0</v>
      </c>
      <c r="AB181" s="400">
        <v>4</v>
      </c>
      <c r="AC181" s="400">
        <v>6</v>
      </c>
      <c r="AD181" s="400">
        <v>10</v>
      </c>
      <c r="AE181" s="400">
        <v>0</v>
      </c>
      <c r="AF181" s="400">
        <v>0</v>
      </c>
      <c r="AG181" s="400">
        <v>0</v>
      </c>
      <c r="AH181" s="400">
        <v>5</v>
      </c>
      <c r="AI181" s="400">
        <v>5</v>
      </c>
      <c r="AJ181" s="400">
        <v>10</v>
      </c>
      <c r="AK181" s="400">
        <v>0</v>
      </c>
      <c r="AL181" s="400">
        <v>0</v>
      </c>
      <c r="AM181" s="400">
        <v>0</v>
      </c>
      <c r="AN181" s="400">
        <v>39</v>
      </c>
      <c r="AO181" s="400">
        <v>61</v>
      </c>
      <c r="AP181" s="400">
        <v>100</v>
      </c>
      <c r="AQ181" s="400">
        <v>0</v>
      </c>
      <c r="AR181" s="400">
        <v>0</v>
      </c>
      <c r="AS181" s="400">
        <v>0</v>
      </c>
      <c r="AT181" s="400">
        <v>0</v>
      </c>
      <c r="AU181" s="400">
        <v>0</v>
      </c>
      <c r="AV181" s="400">
        <v>0</v>
      </c>
      <c r="AW181" s="400">
        <v>1</v>
      </c>
      <c r="AX181" s="400">
        <v>0</v>
      </c>
      <c r="AY181" s="400">
        <v>1</v>
      </c>
      <c r="AZ181" s="400">
        <v>0</v>
      </c>
      <c r="BA181" s="400">
        <v>0</v>
      </c>
      <c r="BB181" s="400">
        <v>0</v>
      </c>
      <c r="BC181" s="401" t="s">
        <v>3</v>
      </c>
      <c r="BD181" s="401" t="s">
        <v>7</v>
      </c>
      <c r="BE181" s="400">
        <v>1</v>
      </c>
      <c r="BF181" s="400" t="b">
        <v>1</v>
      </c>
      <c r="BG181" s="400">
        <v>2</v>
      </c>
      <c r="BH181" s="400" t="b">
        <v>0</v>
      </c>
      <c r="BI181" s="400" t="b">
        <v>1</v>
      </c>
      <c r="BJ181" s="401" t="s">
        <v>2</v>
      </c>
      <c r="BK181" s="380"/>
      <c r="BL181" s="400" t="b">
        <v>0</v>
      </c>
      <c r="BM181" s="380"/>
      <c r="BN181" s="400" t="b">
        <v>0</v>
      </c>
      <c r="BO181" s="380"/>
      <c r="BP181" s="400" t="b">
        <v>1</v>
      </c>
      <c r="BQ181" s="400" t="b">
        <v>1</v>
      </c>
      <c r="BR181" s="400" t="b">
        <v>1</v>
      </c>
      <c r="BS181" s="400" t="b">
        <v>1</v>
      </c>
      <c r="BT181" s="400" t="b">
        <v>1</v>
      </c>
      <c r="BU181" s="380"/>
      <c r="BV181" s="401" t="s">
        <v>211</v>
      </c>
      <c r="BW181" s="380"/>
      <c r="BX181" s="401" t="s">
        <v>211</v>
      </c>
      <c r="BY181" s="401" t="s">
        <v>211</v>
      </c>
    </row>
    <row r="182" spans="1:77" ht="29" x14ac:dyDescent="0.35">
      <c r="A182" s="400">
        <v>274</v>
      </c>
      <c r="B182" s="401" t="s">
        <v>1030</v>
      </c>
      <c r="C182" s="401" t="s">
        <v>1031</v>
      </c>
      <c r="D182" s="401" t="s">
        <v>211</v>
      </c>
      <c r="E182" s="401" t="s">
        <v>1032</v>
      </c>
      <c r="F182" s="401" t="s">
        <v>356</v>
      </c>
      <c r="G182" s="400">
        <v>20499902</v>
      </c>
      <c r="H182" s="400">
        <v>20499902</v>
      </c>
      <c r="I182" s="401" t="s">
        <v>390</v>
      </c>
      <c r="J182" s="402">
        <v>41801</v>
      </c>
      <c r="K182" s="401" t="s">
        <v>365</v>
      </c>
      <c r="L182" s="401" t="s">
        <v>1033</v>
      </c>
      <c r="M182" s="401" t="s">
        <v>367</v>
      </c>
      <c r="N182" s="401" t="s">
        <v>367</v>
      </c>
      <c r="O182" s="401" t="s">
        <v>587</v>
      </c>
      <c r="R182" s="400">
        <v>0</v>
      </c>
      <c r="S182" s="400">
        <v>0</v>
      </c>
      <c r="T182" s="401" t="s">
        <v>3127</v>
      </c>
      <c r="U182" s="401" t="s">
        <v>211</v>
      </c>
      <c r="V182" s="400">
        <v>3</v>
      </c>
      <c r="W182" s="400">
        <v>2</v>
      </c>
      <c r="X182" s="400">
        <v>5</v>
      </c>
      <c r="Y182" s="400">
        <v>3</v>
      </c>
      <c r="Z182" s="400">
        <v>2</v>
      </c>
      <c r="AA182" s="400">
        <v>5</v>
      </c>
      <c r="AB182" s="400">
        <v>0</v>
      </c>
      <c r="AC182" s="400">
        <v>0</v>
      </c>
      <c r="AD182" s="400">
        <v>0</v>
      </c>
      <c r="AE182" s="400">
        <v>0</v>
      </c>
      <c r="AF182" s="400">
        <v>0</v>
      </c>
      <c r="AG182" s="400">
        <v>0</v>
      </c>
      <c r="AH182" s="400">
        <v>0</v>
      </c>
      <c r="AI182" s="400">
        <v>0</v>
      </c>
      <c r="AJ182" s="400">
        <v>0</v>
      </c>
      <c r="AK182" s="400">
        <v>0</v>
      </c>
      <c r="AL182" s="400">
        <v>0</v>
      </c>
      <c r="AM182" s="400">
        <v>0</v>
      </c>
      <c r="AN182" s="400">
        <v>46</v>
      </c>
      <c r="AO182" s="400">
        <v>50</v>
      </c>
      <c r="AP182" s="400">
        <v>96</v>
      </c>
      <c r="AQ182" s="400">
        <v>0</v>
      </c>
      <c r="AR182" s="400">
        <v>0</v>
      </c>
      <c r="AS182" s="400">
        <v>0</v>
      </c>
      <c r="AT182" s="400">
        <v>0</v>
      </c>
      <c r="AU182" s="400">
        <v>0</v>
      </c>
      <c r="AV182" s="400">
        <v>0</v>
      </c>
      <c r="AW182" s="400">
        <v>1</v>
      </c>
      <c r="AX182" s="400">
        <v>0</v>
      </c>
      <c r="AY182" s="400">
        <v>1</v>
      </c>
      <c r="AZ182" s="400">
        <v>0</v>
      </c>
      <c r="BA182" s="400">
        <v>2</v>
      </c>
      <c r="BB182" s="400">
        <v>2</v>
      </c>
      <c r="BC182" s="401" t="s">
        <v>0</v>
      </c>
      <c r="BD182" s="401" t="s">
        <v>7</v>
      </c>
      <c r="BE182" s="400">
        <v>1</v>
      </c>
      <c r="BF182" s="400" t="b">
        <v>0</v>
      </c>
      <c r="BG182" s="380">
        <v>0</v>
      </c>
      <c r="BH182" s="400" t="b">
        <v>0</v>
      </c>
      <c r="BI182" s="400" t="b">
        <v>1</v>
      </c>
      <c r="BJ182" s="401" t="s">
        <v>6</v>
      </c>
      <c r="BK182" s="400">
        <v>250</v>
      </c>
      <c r="BL182" s="400" t="b">
        <v>0</v>
      </c>
      <c r="BN182" s="400" t="b">
        <v>0</v>
      </c>
      <c r="BP182" s="400" t="b">
        <v>0</v>
      </c>
      <c r="BQ182" s="400" t="b">
        <v>0</v>
      </c>
      <c r="BR182" s="400" t="b">
        <v>0</v>
      </c>
      <c r="BS182" s="400" t="b">
        <v>0</v>
      </c>
      <c r="BT182" s="400" t="b">
        <v>1</v>
      </c>
      <c r="BU182" s="400">
        <v>2</v>
      </c>
      <c r="BV182" s="401" t="s">
        <v>211</v>
      </c>
      <c r="BW182" s="400">
        <v>2.5</v>
      </c>
      <c r="BX182" s="401" t="s">
        <v>211</v>
      </c>
      <c r="BY182" s="401" t="s">
        <v>211</v>
      </c>
    </row>
    <row r="183" spans="1:77" x14ac:dyDescent="0.35">
      <c r="A183" s="400">
        <v>383</v>
      </c>
      <c r="B183" s="401" t="s">
        <v>1034</v>
      </c>
      <c r="C183" s="401" t="s">
        <v>211</v>
      </c>
      <c r="D183" s="401" t="s">
        <v>1035</v>
      </c>
      <c r="E183" s="401" t="s">
        <v>1036</v>
      </c>
      <c r="F183" s="401" t="s">
        <v>356</v>
      </c>
      <c r="G183" s="400">
        <v>20500011</v>
      </c>
      <c r="H183" s="400">
        <v>20500011</v>
      </c>
      <c r="I183" s="401" t="s">
        <v>390</v>
      </c>
      <c r="J183" s="402">
        <v>41512</v>
      </c>
      <c r="K183" s="401" t="s">
        <v>374</v>
      </c>
      <c r="L183" s="401" t="s">
        <v>1036</v>
      </c>
      <c r="M183" s="401" t="s">
        <v>375</v>
      </c>
      <c r="N183" s="401" t="s">
        <v>375</v>
      </c>
      <c r="O183" s="401" t="s">
        <v>401</v>
      </c>
      <c r="R183" s="400">
        <v>0</v>
      </c>
      <c r="S183" s="400">
        <v>0</v>
      </c>
      <c r="T183" s="401" t="s">
        <v>3129</v>
      </c>
      <c r="U183" s="401" t="s">
        <v>211</v>
      </c>
      <c r="V183" s="400">
        <v>4</v>
      </c>
      <c r="W183" s="400">
        <v>6</v>
      </c>
      <c r="X183" s="400">
        <v>10</v>
      </c>
      <c r="Y183" s="400">
        <v>0</v>
      </c>
      <c r="Z183" s="400">
        <v>0</v>
      </c>
      <c r="AA183" s="400">
        <v>0</v>
      </c>
      <c r="AB183" s="400">
        <v>4</v>
      </c>
      <c r="AC183" s="400">
        <v>6</v>
      </c>
      <c r="AD183" s="400">
        <v>10</v>
      </c>
      <c r="AE183" s="400">
        <v>0</v>
      </c>
      <c r="AF183" s="400">
        <v>0</v>
      </c>
      <c r="AG183" s="400">
        <v>0</v>
      </c>
      <c r="AH183" s="400">
        <v>4</v>
      </c>
      <c r="AI183" s="400">
        <v>6</v>
      </c>
      <c r="AJ183" s="400">
        <v>10</v>
      </c>
      <c r="AK183" s="400">
        <v>0</v>
      </c>
      <c r="AL183" s="400">
        <v>0</v>
      </c>
      <c r="AM183" s="400">
        <v>0</v>
      </c>
      <c r="AN183" s="400">
        <v>100</v>
      </c>
      <c r="AO183" s="400">
        <v>123</v>
      </c>
      <c r="AP183" s="400">
        <v>223</v>
      </c>
      <c r="AQ183" s="400">
        <v>94</v>
      </c>
      <c r="AR183" s="400">
        <v>104</v>
      </c>
      <c r="AS183" s="400">
        <v>198</v>
      </c>
      <c r="AT183" s="400">
        <v>3</v>
      </c>
      <c r="AU183" s="400">
        <v>5</v>
      </c>
      <c r="AV183" s="400">
        <v>8</v>
      </c>
      <c r="AW183" s="400">
        <v>12</v>
      </c>
      <c r="AX183" s="400">
        <v>3</v>
      </c>
      <c r="AY183" s="400">
        <v>15</v>
      </c>
      <c r="AZ183" s="400">
        <v>2</v>
      </c>
      <c r="BA183" s="400">
        <v>0</v>
      </c>
      <c r="BB183" s="400">
        <v>2</v>
      </c>
      <c r="BC183" s="401" t="s">
        <v>3</v>
      </c>
      <c r="BD183" s="401" t="s">
        <v>1</v>
      </c>
      <c r="BE183" s="400">
        <v>2</v>
      </c>
      <c r="BF183" s="400" t="b">
        <v>1</v>
      </c>
      <c r="BG183" s="400">
        <v>2</v>
      </c>
      <c r="BH183" s="400" t="b">
        <v>1</v>
      </c>
      <c r="BI183" s="400" t="b">
        <v>1</v>
      </c>
      <c r="BJ183" s="401" t="s">
        <v>2</v>
      </c>
      <c r="BK183" s="400">
        <v>300</v>
      </c>
      <c r="BL183" s="400" t="b">
        <v>1</v>
      </c>
      <c r="BM183" s="404">
        <v>0.5</v>
      </c>
      <c r="BN183" s="400" t="b">
        <v>0</v>
      </c>
      <c r="BP183" s="400" t="b">
        <v>1</v>
      </c>
      <c r="BQ183" s="400" t="b">
        <v>1</v>
      </c>
      <c r="BR183" s="400" t="b">
        <v>1</v>
      </c>
      <c r="BS183" s="400" t="b">
        <v>1</v>
      </c>
      <c r="BT183" s="400" t="b">
        <v>1</v>
      </c>
      <c r="BU183" s="400">
        <v>6</v>
      </c>
      <c r="BV183" s="401" t="s">
        <v>211</v>
      </c>
      <c r="BW183" s="400">
        <v>6</v>
      </c>
      <c r="BX183" s="401" t="s">
        <v>211</v>
      </c>
      <c r="BY183" s="401" t="s">
        <v>211</v>
      </c>
    </row>
    <row r="184" spans="1:77" ht="29" x14ac:dyDescent="0.35">
      <c r="A184" s="400">
        <v>1686</v>
      </c>
      <c r="B184" s="401" t="s">
        <v>1037</v>
      </c>
      <c r="C184" s="401" t="s">
        <v>211</v>
      </c>
      <c r="D184" s="401" t="s">
        <v>1038</v>
      </c>
      <c r="E184" s="401" t="s">
        <v>726</v>
      </c>
      <c r="F184" s="401" t="s">
        <v>356</v>
      </c>
      <c r="G184" s="400">
        <v>20401021</v>
      </c>
      <c r="H184" s="400">
        <v>20401021</v>
      </c>
      <c r="I184" s="401" t="s">
        <v>3131</v>
      </c>
      <c r="J184" s="402">
        <v>41523</v>
      </c>
      <c r="K184" s="401" t="s">
        <v>454</v>
      </c>
      <c r="L184" s="401" t="s">
        <v>726</v>
      </c>
      <c r="M184" s="401" t="s">
        <v>367</v>
      </c>
      <c r="N184" s="401" t="s">
        <v>367</v>
      </c>
      <c r="O184" s="401" t="s">
        <v>1039</v>
      </c>
      <c r="P184" s="404">
        <v>-13.552115000000001</v>
      </c>
      <c r="Q184" s="404">
        <v>33.618521000000001</v>
      </c>
      <c r="R184" s="400">
        <v>566923</v>
      </c>
      <c r="S184" s="400">
        <v>8501722</v>
      </c>
      <c r="T184" s="401" t="s">
        <v>3127</v>
      </c>
      <c r="U184" s="401" t="s">
        <v>211</v>
      </c>
      <c r="V184" s="400">
        <v>3</v>
      </c>
      <c r="W184" s="400">
        <v>7</v>
      </c>
      <c r="X184" s="400">
        <v>10</v>
      </c>
      <c r="Y184" s="400">
        <v>2</v>
      </c>
      <c r="Z184" s="400">
        <v>1</v>
      </c>
      <c r="AA184" s="400">
        <v>3</v>
      </c>
      <c r="AB184" s="400">
        <v>0</v>
      </c>
      <c r="AC184" s="400">
        <v>9</v>
      </c>
      <c r="AD184" s="400">
        <v>9</v>
      </c>
      <c r="AE184" s="400">
        <v>6</v>
      </c>
      <c r="AF184" s="400">
        <v>4</v>
      </c>
      <c r="AG184" s="400">
        <v>10</v>
      </c>
      <c r="AH184" s="400">
        <v>5</v>
      </c>
      <c r="AI184" s="400">
        <v>5</v>
      </c>
      <c r="AJ184" s="400">
        <v>10</v>
      </c>
      <c r="AK184" s="400">
        <v>1</v>
      </c>
      <c r="AL184" s="400">
        <v>2</v>
      </c>
      <c r="AM184" s="400">
        <v>3</v>
      </c>
      <c r="AN184" s="400">
        <v>60</v>
      </c>
      <c r="AO184" s="400">
        <v>34</v>
      </c>
      <c r="AP184" s="400">
        <v>94</v>
      </c>
      <c r="AQ184" s="400">
        <v>18</v>
      </c>
      <c r="AR184" s="400">
        <v>22</v>
      </c>
      <c r="AS184" s="400">
        <v>40</v>
      </c>
      <c r="AT184" s="400">
        <v>15</v>
      </c>
      <c r="AU184" s="400">
        <v>13</v>
      </c>
      <c r="AV184" s="400">
        <v>28</v>
      </c>
      <c r="AW184" s="400">
        <v>3</v>
      </c>
      <c r="AX184" s="400">
        <v>4</v>
      </c>
      <c r="AY184" s="400">
        <v>7</v>
      </c>
      <c r="AZ184" s="400">
        <v>0</v>
      </c>
      <c r="BA184" s="400">
        <v>0</v>
      </c>
      <c r="BB184" s="400">
        <v>0</v>
      </c>
      <c r="BC184" s="401" t="s">
        <v>3</v>
      </c>
      <c r="BD184" s="401" t="s">
        <v>7</v>
      </c>
      <c r="BE184" s="400">
        <v>1</v>
      </c>
      <c r="BF184" s="400" t="b">
        <v>1</v>
      </c>
      <c r="BG184" s="400">
        <v>1</v>
      </c>
      <c r="BH184" s="400" t="b">
        <v>1</v>
      </c>
      <c r="BI184" s="400" t="b">
        <v>1</v>
      </c>
      <c r="BJ184" s="401" t="s">
        <v>9</v>
      </c>
      <c r="BK184" s="400">
        <v>100</v>
      </c>
      <c r="BL184" s="400" t="b">
        <v>0</v>
      </c>
      <c r="BN184" s="400" t="b">
        <v>0</v>
      </c>
      <c r="BP184" s="400" t="b">
        <v>1</v>
      </c>
      <c r="BQ184" s="400" t="b">
        <v>0</v>
      </c>
      <c r="BR184" s="400" t="b">
        <v>0</v>
      </c>
      <c r="BS184" s="400" t="b">
        <v>1</v>
      </c>
      <c r="BT184" s="400" t="b">
        <v>1</v>
      </c>
      <c r="BU184" s="400">
        <v>0.1</v>
      </c>
      <c r="BV184" s="401" t="s">
        <v>211</v>
      </c>
      <c r="BW184" s="400">
        <v>2</v>
      </c>
      <c r="BX184" s="401" t="s">
        <v>367</v>
      </c>
      <c r="BY184" s="401" t="s">
        <v>211</v>
      </c>
    </row>
    <row r="185" spans="1:77" ht="43.5" x14ac:dyDescent="0.35">
      <c r="A185" s="400">
        <v>336</v>
      </c>
      <c r="B185" s="401" t="s">
        <v>1040</v>
      </c>
      <c r="C185" s="401" t="s">
        <v>211</v>
      </c>
      <c r="D185" s="401" t="s">
        <v>1038</v>
      </c>
      <c r="E185" s="401" t="s">
        <v>1041</v>
      </c>
      <c r="F185" s="401" t="s">
        <v>356</v>
      </c>
      <c r="G185" s="400">
        <v>20499964</v>
      </c>
      <c r="H185" s="400">
        <v>20499964</v>
      </c>
      <c r="I185" s="401" t="s">
        <v>3131</v>
      </c>
      <c r="J185" s="402">
        <v>41523</v>
      </c>
      <c r="K185" s="401" t="s">
        <v>365</v>
      </c>
      <c r="L185" s="401" t="s">
        <v>726</v>
      </c>
      <c r="M185" s="401" t="s">
        <v>367</v>
      </c>
      <c r="N185" s="401" t="s">
        <v>367</v>
      </c>
      <c r="O185" s="401" t="s">
        <v>1039</v>
      </c>
      <c r="R185" s="400">
        <v>0</v>
      </c>
      <c r="S185" s="400">
        <v>0</v>
      </c>
      <c r="T185" s="401" t="s">
        <v>3127</v>
      </c>
      <c r="U185" s="401" t="s">
        <v>211</v>
      </c>
      <c r="V185" s="400">
        <v>3</v>
      </c>
      <c r="W185" s="400">
        <v>7</v>
      </c>
      <c r="X185" s="400">
        <v>10</v>
      </c>
      <c r="Y185" s="400">
        <v>2</v>
      </c>
      <c r="Z185" s="400">
        <v>1</v>
      </c>
      <c r="AA185" s="400">
        <v>3</v>
      </c>
      <c r="AB185" s="400">
        <v>0</v>
      </c>
      <c r="AC185" s="400">
        <v>9</v>
      </c>
      <c r="AD185" s="400">
        <v>9</v>
      </c>
      <c r="AE185" s="400">
        <v>6</v>
      </c>
      <c r="AF185" s="400">
        <v>4</v>
      </c>
      <c r="AG185" s="400">
        <v>10</v>
      </c>
      <c r="AH185" s="400">
        <v>5</v>
      </c>
      <c r="AI185" s="400">
        <v>5</v>
      </c>
      <c r="AJ185" s="400">
        <v>10</v>
      </c>
      <c r="AK185" s="400">
        <v>1</v>
      </c>
      <c r="AL185" s="400">
        <v>2</v>
      </c>
      <c r="AM185" s="400">
        <v>3</v>
      </c>
      <c r="AN185" s="400">
        <v>60</v>
      </c>
      <c r="AO185" s="400">
        <v>34</v>
      </c>
      <c r="AP185" s="400">
        <v>94</v>
      </c>
      <c r="AQ185" s="400">
        <v>18</v>
      </c>
      <c r="AR185" s="400">
        <v>22</v>
      </c>
      <c r="AS185" s="400">
        <v>40</v>
      </c>
      <c r="AT185" s="400">
        <v>15</v>
      </c>
      <c r="AU185" s="400">
        <v>13</v>
      </c>
      <c r="AV185" s="400">
        <v>28</v>
      </c>
      <c r="AW185" s="400">
        <v>3</v>
      </c>
      <c r="AX185" s="400">
        <v>4</v>
      </c>
      <c r="AY185" s="400">
        <v>7</v>
      </c>
      <c r="AZ185" s="400">
        <v>0</v>
      </c>
      <c r="BA185" s="400">
        <v>0</v>
      </c>
      <c r="BB185" s="400">
        <v>0</v>
      </c>
      <c r="BC185" s="401" t="s">
        <v>3</v>
      </c>
      <c r="BD185" s="401" t="s">
        <v>7</v>
      </c>
      <c r="BE185" s="400">
        <v>1</v>
      </c>
      <c r="BF185" s="400" t="b">
        <v>1</v>
      </c>
      <c r="BG185" s="400">
        <v>1</v>
      </c>
      <c r="BH185" s="400" t="b">
        <v>1</v>
      </c>
      <c r="BI185" s="400" t="b">
        <v>1</v>
      </c>
      <c r="BJ185" s="401" t="s">
        <v>9</v>
      </c>
      <c r="BK185" s="400">
        <v>100</v>
      </c>
      <c r="BL185" s="400" t="b">
        <v>0</v>
      </c>
      <c r="BN185" s="400" t="b">
        <v>0</v>
      </c>
      <c r="BP185" s="400" t="b">
        <v>1</v>
      </c>
      <c r="BQ185" s="400" t="b">
        <v>0</v>
      </c>
      <c r="BR185" s="400" t="b">
        <v>0</v>
      </c>
      <c r="BS185" s="400" t="b">
        <v>1</v>
      </c>
      <c r="BT185" s="400" t="b">
        <v>0</v>
      </c>
      <c r="BU185" s="400">
        <v>0.1</v>
      </c>
      <c r="BV185" s="401" t="s">
        <v>211</v>
      </c>
      <c r="BW185" s="400">
        <v>2</v>
      </c>
      <c r="BX185" s="401" t="s">
        <v>367</v>
      </c>
      <c r="BY185" s="401" t="s">
        <v>1042</v>
      </c>
    </row>
    <row r="186" spans="1:77" ht="29" x14ac:dyDescent="0.35">
      <c r="A186" s="400">
        <v>1691</v>
      </c>
      <c r="B186" s="401" t="s">
        <v>1043</v>
      </c>
      <c r="C186" s="401" t="s">
        <v>211</v>
      </c>
      <c r="D186" s="401" t="s">
        <v>211</v>
      </c>
      <c r="E186" s="401" t="s">
        <v>1041</v>
      </c>
      <c r="F186" s="401" t="s">
        <v>356</v>
      </c>
      <c r="G186" s="400">
        <v>20401026</v>
      </c>
      <c r="H186" s="400">
        <v>20401026</v>
      </c>
      <c r="I186" s="401" t="s">
        <v>3131</v>
      </c>
      <c r="J186" s="402">
        <v>41530</v>
      </c>
      <c r="K186" s="401" t="s">
        <v>365</v>
      </c>
      <c r="L186" s="401" t="s">
        <v>1041</v>
      </c>
      <c r="M186" s="401" t="s">
        <v>367</v>
      </c>
      <c r="N186" s="401" t="s">
        <v>367</v>
      </c>
      <c r="O186" s="401" t="s">
        <v>728</v>
      </c>
      <c r="P186" s="404">
        <v>-13.545244</v>
      </c>
      <c r="Q186" s="404">
        <v>33.620007999999999</v>
      </c>
      <c r="R186" s="400">
        <v>567085</v>
      </c>
      <c r="S186" s="400">
        <v>8502481</v>
      </c>
      <c r="T186" s="401" t="s">
        <v>3127</v>
      </c>
      <c r="U186" s="401" t="s">
        <v>1044</v>
      </c>
      <c r="V186" s="400">
        <v>1</v>
      </c>
      <c r="W186" s="400">
        <v>1</v>
      </c>
      <c r="X186" s="400">
        <v>2</v>
      </c>
      <c r="Y186" s="400">
        <v>0</v>
      </c>
      <c r="Z186" s="400">
        <v>0</v>
      </c>
      <c r="AA186" s="400">
        <v>0</v>
      </c>
      <c r="AB186" s="400">
        <v>1</v>
      </c>
      <c r="AC186" s="400">
        <v>1</v>
      </c>
      <c r="AD186" s="400">
        <v>2</v>
      </c>
      <c r="AE186" s="400">
        <v>5</v>
      </c>
      <c r="AF186" s="400">
        <v>6</v>
      </c>
      <c r="AG186" s="400">
        <v>11</v>
      </c>
      <c r="AH186" s="400">
        <v>5</v>
      </c>
      <c r="AI186" s="400">
        <v>5</v>
      </c>
      <c r="AJ186" s="400">
        <v>10</v>
      </c>
      <c r="AK186" s="400">
        <v>3</v>
      </c>
      <c r="AL186" s="400">
        <v>2</v>
      </c>
      <c r="AM186" s="400">
        <v>5</v>
      </c>
      <c r="AN186" s="400">
        <v>29</v>
      </c>
      <c r="AO186" s="400">
        <v>32</v>
      </c>
      <c r="AP186" s="400">
        <v>61</v>
      </c>
      <c r="AQ186" s="400">
        <v>29</v>
      </c>
      <c r="AR186" s="400">
        <v>32</v>
      </c>
      <c r="AS186" s="400">
        <v>61</v>
      </c>
      <c r="AT186" s="400">
        <v>2</v>
      </c>
      <c r="AU186" s="400">
        <v>6</v>
      </c>
      <c r="AV186" s="400">
        <v>8</v>
      </c>
      <c r="AW186" s="400">
        <v>4</v>
      </c>
      <c r="AX186" s="400">
        <v>2</v>
      </c>
      <c r="AY186" s="400">
        <v>6</v>
      </c>
      <c r="AZ186" s="400">
        <v>0</v>
      </c>
      <c r="BA186" s="400">
        <v>0</v>
      </c>
      <c r="BB186" s="400">
        <v>0</v>
      </c>
      <c r="BC186" s="401" t="s">
        <v>0</v>
      </c>
      <c r="BD186" s="401" t="s">
        <v>7</v>
      </c>
      <c r="BE186" s="400">
        <v>1</v>
      </c>
      <c r="BF186" s="400" t="b">
        <v>1</v>
      </c>
      <c r="BG186" s="400">
        <v>1</v>
      </c>
      <c r="BH186" s="400" t="b">
        <v>0</v>
      </c>
      <c r="BI186" s="400" t="b">
        <v>1</v>
      </c>
      <c r="BJ186" s="401" t="s">
        <v>9</v>
      </c>
      <c r="BK186" s="400">
        <v>100</v>
      </c>
      <c r="BL186" s="400" t="b">
        <v>0</v>
      </c>
      <c r="BN186" s="400" t="b">
        <v>0</v>
      </c>
      <c r="BP186" s="400" t="b">
        <v>1</v>
      </c>
      <c r="BQ186" s="400" t="b">
        <v>0</v>
      </c>
      <c r="BR186" s="400" t="b">
        <v>0</v>
      </c>
      <c r="BS186" s="400" t="b">
        <v>1</v>
      </c>
      <c r="BT186" s="400" t="b">
        <v>0</v>
      </c>
      <c r="BU186" s="400">
        <v>1.2</v>
      </c>
      <c r="BV186" s="401" t="s">
        <v>211</v>
      </c>
      <c r="BW186" s="400">
        <v>12</v>
      </c>
      <c r="BX186" s="401" t="s">
        <v>1045</v>
      </c>
      <c r="BY186" s="401" t="s">
        <v>211</v>
      </c>
    </row>
    <row r="187" spans="1:77" x14ac:dyDescent="0.35">
      <c r="A187" s="400">
        <v>1750</v>
      </c>
      <c r="B187" s="401" t="s">
        <v>1046</v>
      </c>
      <c r="C187" s="401" t="s">
        <v>382</v>
      </c>
      <c r="D187" s="401" t="s">
        <v>1047</v>
      </c>
      <c r="E187" s="401" t="s">
        <v>1048</v>
      </c>
      <c r="F187" s="401" t="s">
        <v>356</v>
      </c>
      <c r="G187" s="400">
        <v>20404014</v>
      </c>
      <c r="H187" s="400">
        <v>20404014</v>
      </c>
      <c r="I187" s="401" t="s">
        <v>390</v>
      </c>
      <c r="J187" s="402">
        <v>41512</v>
      </c>
      <c r="K187" s="401" t="s">
        <v>374</v>
      </c>
      <c r="L187" s="401" t="s">
        <v>1049</v>
      </c>
      <c r="M187" s="401" t="s">
        <v>375</v>
      </c>
      <c r="N187" s="401" t="s">
        <v>375</v>
      </c>
      <c r="O187" s="401" t="s">
        <v>401</v>
      </c>
      <c r="P187" s="404">
        <v>-13.747411850000001</v>
      </c>
      <c r="Q187" s="404">
        <v>34.204950680000003</v>
      </c>
      <c r="R187" s="400">
        <v>630273</v>
      </c>
      <c r="S187" s="400">
        <v>8479882</v>
      </c>
      <c r="T187" s="401" t="s">
        <v>3129</v>
      </c>
      <c r="U187" s="401" t="s">
        <v>211</v>
      </c>
      <c r="V187" s="400">
        <v>5</v>
      </c>
      <c r="W187" s="400">
        <v>5</v>
      </c>
      <c r="X187" s="400">
        <v>10</v>
      </c>
      <c r="Y187" s="400">
        <v>0</v>
      </c>
      <c r="Z187" s="400">
        <v>0</v>
      </c>
      <c r="AA187" s="400">
        <v>0</v>
      </c>
      <c r="AB187" s="400">
        <v>5</v>
      </c>
      <c r="AC187" s="400">
        <v>5</v>
      </c>
      <c r="AD187" s="400">
        <v>10</v>
      </c>
      <c r="AE187" s="400">
        <v>0</v>
      </c>
      <c r="AF187" s="400">
        <v>0</v>
      </c>
      <c r="AG187" s="400">
        <v>0</v>
      </c>
      <c r="AH187" s="400">
        <v>3</v>
      </c>
      <c r="AI187" s="400">
        <v>7</v>
      </c>
      <c r="AJ187" s="400">
        <v>10</v>
      </c>
      <c r="AK187" s="400">
        <v>0</v>
      </c>
      <c r="AL187" s="400">
        <v>0</v>
      </c>
      <c r="AM187" s="400">
        <v>0</v>
      </c>
      <c r="AN187" s="400">
        <v>85</v>
      </c>
      <c r="AO187" s="400">
        <v>160</v>
      </c>
      <c r="AP187" s="400">
        <v>245</v>
      </c>
      <c r="AQ187" s="400">
        <v>85</v>
      </c>
      <c r="AR187" s="400">
        <v>141</v>
      </c>
      <c r="AS187" s="400">
        <v>226</v>
      </c>
      <c r="AT187" s="400">
        <v>2</v>
      </c>
      <c r="AU187" s="400">
        <v>4</v>
      </c>
      <c r="AV187" s="400">
        <v>6</v>
      </c>
      <c r="AW187" s="400">
        <v>28</v>
      </c>
      <c r="AX187" s="400">
        <v>50</v>
      </c>
      <c r="AY187" s="400">
        <v>78</v>
      </c>
      <c r="AZ187" s="400">
        <v>1</v>
      </c>
      <c r="BA187" s="400">
        <v>1</v>
      </c>
      <c r="BB187" s="400">
        <v>2</v>
      </c>
      <c r="BC187" s="401" t="s">
        <v>3</v>
      </c>
      <c r="BD187" s="401" t="s">
        <v>1</v>
      </c>
      <c r="BE187" s="400">
        <v>1</v>
      </c>
      <c r="BF187" s="400" t="b">
        <v>1</v>
      </c>
      <c r="BG187" s="400">
        <v>2</v>
      </c>
      <c r="BH187" s="400" t="b">
        <v>1</v>
      </c>
      <c r="BI187" s="400" t="b">
        <v>1</v>
      </c>
      <c r="BJ187" s="401" t="s">
        <v>2</v>
      </c>
      <c r="BK187" s="400">
        <v>15</v>
      </c>
      <c r="BL187" s="400" t="b">
        <v>1</v>
      </c>
      <c r="BM187" s="404">
        <v>0.5</v>
      </c>
      <c r="BN187" s="400" t="b">
        <v>0</v>
      </c>
      <c r="BP187" s="400" t="b">
        <v>1</v>
      </c>
      <c r="BQ187" s="400" t="b">
        <v>1</v>
      </c>
      <c r="BR187" s="400" t="b">
        <v>1</v>
      </c>
      <c r="BS187" s="400" t="b">
        <v>1</v>
      </c>
      <c r="BT187" s="400" t="b">
        <v>1</v>
      </c>
      <c r="BU187" s="400">
        <v>0.45</v>
      </c>
      <c r="BV187" s="401" t="s">
        <v>211</v>
      </c>
      <c r="BW187" s="400">
        <v>3.5</v>
      </c>
      <c r="BX187" s="401" t="s">
        <v>211</v>
      </c>
      <c r="BY187" s="401" t="s">
        <v>211</v>
      </c>
    </row>
    <row r="188" spans="1:77" ht="29" x14ac:dyDescent="0.35">
      <c r="A188" s="400">
        <v>1918</v>
      </c>
      <c r="B188" s="401" t="s">
        <v>1050</v>
      </c>
      <c r="C188" s="401" t="s">
        <v>1051</v>
      </c>
      <c r="D188" s="401" t="s">
        <v>211</v>
      </c>
      <c r="E188" s="401" t="s">
        <v>1052</v>
      </c>
      <c r="F188" s="401" t="s">
        <v>356</v>
      </c>
      <c r="G188" s="400">
        <v>20420019</v>
      </c>
      <c r="H188" s="400">
        <v>20420019</v>
      </c>
      <c r="I188" s="401" t="s">
        <v>390</v>
      </c>
      <c r="J188" s="402">
        <v>41800</v>
      </c>
      <c r="K188" s="401" t="s">
        <v>365</v>
      </c>
      <c r="L188" s="401" t="s">
        <v>1053</v>
      </c>
      <c r="M188" s="401" t="s">
        <v>367</v>
      </c>
      <c r="N188" s="401" t="s">
        <v>367</v>
      </c>
      <c r="O188" s="401" t="s">
        <v>587</v>
      </c>
      <c r="P188" s="404">
        <v>-13.622972000000001</v>
      </c>
      <c r="Q188" s="404">
        <v>33.455381000000003</v>
      </c>
      <c r="R188" s="400">
        <v>549256</v>
      </c>
      <c r="S188" s="400">
        <v>8493924</v>
      </c>
      <c r="T188" s="401" t="s">
        <v>3127</v>
      </c>
      <c r="U188" s="401" t="s">
        <v>211</v>
      </c>
      <c r="V188" s="400">
        <v>5</v>
      </c>
      <c r="W188" s="400">
        <v>5</v>
      </c>
      <c r="X188" s="400">
        <v>10</v>
      </c>
      <c r="Y188" s="400">
        <v>2</v>
      </c>
      <c r="Z188" s="400">
        <v>3</v>
      </c>
      <c r="AA188" s="400">
        <v>5</v>
      </c>
      <c r="AB188" s="400">
        <v>3</v>
      </c>
      <c r="AC188" s="400">
        <v>2</v>
      </c>
      <c r="AD188" s="400">
        <v>5</v>
      </c>
      <c r="AE188" s="400">
        <v>0</v>
      </c>
      <c r="AF188" s="400">
        <v>0</v>
      </c>
      <c r="AG188" s="400">
        <v>0</v>
      </c>
      <c r="AH188" s="400">
        <v>0</v>
      </c>
      <c r="AI188" s="400">
        <v>0</v>
      </c>
      <c r="AJ188" s="400">
        <v>0</v>
      </c>
      <c r="AK188" s="400">
        <v>0</v>
      </c>
      <c r="AL188" s="400">
        <v>0</v>
      </c>
      <c r="AM188" s="400">
        <v>0</v>
      </c>
      <c r="AN188" s="400">
        <v>35</v>
      </c>
      <c r="AO188" s="400">
        <v>50</v>
      </c>
      <c r="AP188" s="400">
        <v>85</v>
      </c>
      <c r="AQ188" s="400">
        <v>0</v>
      </c>
      <c r="AR188" s="400">
        <v>0</v>
      </c>
      <c r="AS188" s="400">
        <v>0</v>
      </c>
      <c r="AT188" s="400">
        <v>0</v>
      </c>
      <c r="AU188" s="400">
        <v>0</v>
      </c>
      <c r="AV188" s="400">
        <v>0</v>
      </c>
      <c r="AW188" s="400">
        <v>0</v>
      </c>
      <c r="AX188" s="400">
        <v>0</v>
      </c>
      <c r="AY188" s="400">
        <v>0</v>
      </c>
      <c r="AZ188" s="400">
        <v>0</v>
      </c>
      <c r="BA188" s="400">
        <v>0</v>
      </c>
      <c r="BB188" s="400">
        <v>0</v>
      </c>
      <c r="BC188" s="401" t="s">
        <v>0</v>
      </c>
      <c r="BD188" s="401" t="s">
        <v>212</v>
      </c>
      <c r="BE188" s="400">
        <v>1</v>
      </c>
      <c r="BF188" s="400" t="b">
        <v>1</v>
      </c>
      <c r="BG188" s="404">
        <v>1</v>
      </c>
      <c r="BH188" s="400" t="b">
        <v>1</v>
      </c>
      <c r="BI188" s="400" t="b">
        <v>1</v>
      </c>
      <c r="BJ188" s="401" t="s">
        <v>6</v>
      </c>
      <c r="BK188" s="400">
        <v>20</v>
      </c>
      <c r="BL188" s="400" t="b">
        <v>0</v>
      </c>
      <c r="BN188" s="400" t="b">
        <v>0</v>
      </c>
      <c r="BP188" s="400" t="b">
        <v>0</v>
      </c>
      <c r="BQ188" s="400" t="b">
        <v>0</v>
      </c>
      <c r="BR188" s="400" t="b">
        <v>0</v>
      </c>
      <c r="BS188" s="400" t="b">
        <v>1</v>
      </c>
      <c r="BT188" s="400" t="b">
        <v>1</v>
      </c>
      <c r="BU188" s="400">
        <v>2.5</v>
      </c>
      <c r="BV188" s="401" t="s">
        <v>211</v>
      </c>
      <c r="BW188" s="400">
        <v>2.5</v>
      </c>
      <c r="BX188" s="401" t="s">
        <v>211</v>
      </c>
      <c r="BY188" s="401" t="s">
        <v>211</v>
      </c>
    </row>
    <row r="189" spans="1:77" ht="29" x14ac:dyDescent="0.35">
      <c r="A189" s="400">
        <v>1712</v>
      </c>
      <c r="B189" s="401" t="s">
        <v>1054</v>
      </c>
      <c r="C189" s="401" t="s">
        <v>1055</v>
      </c>
      <c r="D189" s="401" t="s">
        <v>211</v>
      </c>
      <c r="E189" s="401" t="s">
        <v>1056</v>
      </c>
      <c r="F189" s="401" t="s">
        <v>356</v>
      </c>
      <c r="G189" s="400">
        <v>20403002</v>
      </c>
      <c r="H189" s="400">
        <v>20403002</v>
      </c>
      <c r="I189" s="401" t="s">
        <v>390</v>
      </c>
      <c r="J189" s="402">
        <v>41800</v>
      </c>
      <c r="K189" s="401" t="s">
        <v>365</v>
      </c>
      <c r="L189" s="401" t="s">
        <v>1057</v>
      </c>
      <c r="M189" s="401" t="s">
        <v>367</v>
      </c>
      <c r="N189" s="401" t="s">
        <v>367</v>
      </c>
      <c r="O189" s="401" t="s">
        <v>587</v>
      </c>
      <c r="P189" s="404">
        <v>-13.675592999999999</v>
      </c>
      <c r="Q189" s="404">
        <v>33.457340000000002</v>
      </c>
      <c r="R189" s="400">
        <v>549457</v>
      </c>
      <c r="S189" s="400">
        <v>8488104</v>
      </c>
      <c r="T189" s="401" t="s">
        <v>3127</v>
      </c>
      <c r="U189" s="401" t="s">
        <v>211</v>
      </c>
      <c r="V189" s="400">
        <v>7</v>
      </c>
      <c r="W189" s="400">
        <v>3</v>
      </c>
      <c r="X189" s="400">
        <v>10</v>
      </c>
      <c r="Y189" s="400">
        <v>1</v>
      </c>
      <c r="Z189" s="400">
        <v>0</v>
      </c>
      <c r="AA189" s="400">
        <v>1</v>
      </c>
      <c r="AB189" s="400">
        <v>6</v>
      </c>
      <c r="AC189" s="400">
        <v>3</v>
      </c>
      <c r="AD189" s="400">
        <v>9</v>
      </c>
      <c r="AE189" s="400">
        <v>0</v>
      </c>
      <c r="AF189" s="400">
        <v>0</v>
      </c>
      <c r="AG189" s="400">
        <v>0</v>
      </c>
      <c r="AH189" s="400">
        <v>0</v>
      </c>
      <c r="AI189" s="400">
        <v>0</v>
      </c>
      <c r="AJ189" s="400">
        <v>0</v>
      </c>
      <c r="AK189" s="400">
        <v>0</v>
      </c>
      <c r="AL189" s="400">
        <v>0</v>
      </c>
      <c r="AM189" s="400">
        <v>0</v>
      </c>
      <c r="AN189" s="400">
        <v>26</v>
      </c>
      <c r="AO189" s="400">
        <v>14</v>
      </c>
      <c r="AP189" s="400">
        <v>40</v>
      </c>
      <c r="AQ189" s="400">
        <v>0</v>
      </c>
      <c r="AR189" s="400">
        <v>0</v>
      </c>
      <c r="AS189" s="400">
        <v>0</v>
      </c>
      <c r="AT189" s="400">
        <v>0</v>
      </c>
      <c r="AU189" s="400">
        <v>0</v>
      </c>
      <c r="AV189" s="400">
        <v>0</v>
      </c>
      <c r="AW189" s="400">
        <v>2</v>
      </c>
      <c r="AX189" s="400">
        <v>1</v>
      </c>
      <c r="AY189" s="400">
        <v>3</v>
      </c>
      <c r="AZ189" s="400">
        <v>0</v>
      </c>
      <c r="BA189" s="400">
        <v>0</v>
      </c>
      <c r="BB189" s="400">
        <v>0</v>
      </c>
      <c r="BC189" s="401" t="s">
        <v>0</v>
      </c>
      <c r="BD189" s="401" t="s">
        <v>212</v>
      </c>
      <c r="BE189" s="400">
        <v>1</v>
      </c>
      <c r="BF189" s="400" t="b">
        <v>0</v>
      </c>
      <c r="BG189" s="380">
        <v>0</v>
      </c>
      <c r="BH189" s="400" t="b">
        <v>0</v>
      </c>
      <c r="BI189" s="400" t="b">
        <v>1</v>
      </c>
      <c r="BJ189" s="401" t="s">
        <v>9</v>
      </c>
      <c r="BK189" s="400">
        <v>45</v>
      </c>
      <c r="BL189" s="400" t="b">
        <v>0</v>
      </c>
      <c r="BM189" s="380"/>
      <c r="BN189" s="400" t="b">
        <v>0</v>
      </c>
      <c r="BP189" s="400" t="b">
        <v>1</v>
      </c>
      <c r="BQ189" s="400" t="b">
        <v>0</v>
      </c>
      <c r="BR189" s="400" t="b">
        <v>0</v>
      </c>
      <c r="BS189" s="400" t="b">
        <v>1</v>
      </c>
      <c r="BT189" s="400" t="b">
        <v>1</v>
      </c>
      <c r="BU189" s="400">
        <v>0.6</v>
      </c>
      <c r="BV189" s="401" t="s">
        <v>211</v>
      </c>
      <c r="BW189" s="400">
        <v>2</v>
      </c>
      <c r="BX189" s="401" t="s">
        <v>211</v>
      </c>
      <c r="BY189" s="401" t="s">
        <v>211</v>
      </c>
    </row>
    <row r="190" spans="1:77" ht="29" x14ac:dyDescent="0.35">
      <c r="A190" s="400">
        <v>1683</v>
      </c>
      <c r="B190" s="401" t="s">
        <v>1058</v>
      </c>
      <c r="C190" s="401" t="s">
        <v>1059</v>
      </c>
      <c r="D190" s="401" t="s">
        <v>211</v>
      </c>
      <c r="E190" s="401" t="s">
        <v>1058</v>
      </c>
      <c r="F190" s="401" t="s">
        <v>356</v>
      </c>
      <c r="G190" s="400">
        <v>20401018</v>
      </c>
      <c r="H190" s="400">
        <v>20401018</v>
      </c>
      <c r="I190" s="401" t="s">
        <v>710</v>
      </c>
      <c r="J190" s="402">
        <v>41809</v>
      </c>
      <c r="K190" s="401" t="s">
        <v>454</v>
      </c>
      <c r="L190" s="401" t="s">
        <v>1058</v>
      </c>
      <c r="M190" s="401" t="s">
        <v>386</v>
      </c>
      <c r="N190" s="401" t="s">
        <v>386</v>
      </c>
      <c r="O190" s="401" t="s">
        <v>461</v>
      </c>
      <c r="P190" s="404">
        <v>-13.461546</v>
      </c>
      <c r="Q190" s="404">
        <v>33.758429999999997</v>
      </c>
      <c r="R190" s="400">
        <v>582092</v>
      </c>
      <c r="S190" s="400">
        <v>8511696</v>
      </c>
      <c r="T190" s="401"/>
      <c r="U190" s="401" t="s">
        <v>211</v>
      </c>
      <c r="V190" s="400">
        <v>5</v>
      </c>
      <c r="W190" s="400">
        <v>5</v>
      </c>
      <c r="X190" s="400">
        <v>10</v>
      </c>
      <c r="Y190" s="400">
        <v>0</v>
      </c>
      <c r="Z190" s="400">
        <v>0</v>
      </c>
      <c r="AA190" s="400">
        <v>0</v>
      </c>
      <c r="AB190" s="400">
        <v>5</v>
      </c>
      <c r="AC190" s="400">
        <v>5</v>
      </c>
      <c r="AD190" s="400">
        <v>10</v>
      </c>
      <c r="AE190" s="400">
        <v>0</v>
      </c>
      <c r="AF190" s="400">
        <v>0</v>
      </c>
      <c r="AG190" s="400">
        <v>0</v>
      </c>
      <c r="AH190" s="400">
        <v>5</v>
      </c>
      <c r="AI190" s="400">
        <v>5</v>
      </c>
      <c r="AJ190" s="400">
        <v>10</v>
      </c>
      <c r="AK190" s="400">
        <v>0</v>
      </c>
      <c r="AL190" s="400">
        <v>0</v>
      </c>
      <c r="AM190" s="400">
        <v>0</v>
      </c>
      <c r="AN190" s="400">
        <v>50</v>
      </c>
      <c r="AO190" s="400">
        <v>56</v>
      </c>
      <c r="AP190" s="400">
        <v>106</v>
      </c>
      <c r="AQ190" s="400">
        <v>25</v>
      </c>
      <c r="AR190" s="400">
        <v>35</v>
      </c>
      <c r="AS190" s="400">
        <v>60</v>
      </c>
      <c r="AT190" s="400">
        <v>3</v>
      </c>
      <c r="AU190" s="400">
        <v>6</v>
      </c>
      <c r="AV190" s="400">
        <v>9</v>
      </c>
      <c r="AW190" s="400">
        <v>5</v>
      </c>
      <c r="AX190" s="400">
        <v>7</v>
      </c>
      <c r="AY190" s="400">
        <v>12</v>
      </c>
      <c r="AZ190" s="400">
        <v>5</v>
      </c>
      <c r="BA190" s="400">
        <v>8</v>
      </c>
      <c r="BB190" s="400">
        <v>13</v>
      </c>
      <c r="BC190" s="401" t="s">
        <v>8</v>
      </c>
      <c r="BD190" s="401"/>
      <c r="BE190" s="400"/>
      <c r="BF190" s="400" t="b">
        <v>1</v>
      </c>
      <c r="BG190" s="400">
        <v>1</v>
      </c>
      <c r="BH190" s="400" t="b">
        <v>0</v>
      </c>
      <c r="BI190" s="400" t="b">
        <v>1</v>
      </c>
      <c r="BJ190" s="401" t="s">
        <v>2</v>
      </c>
      <c r="BK190" s="380"/>
      <c r="BL190" s="400" t="b">
        <v>1</v>
      </c>
      <c r="BM190" s="404">
        <v>1</v>
      </c>
      <c r="BN190" s="400" t="b">
        <v>0</v>
      </c>
      <c r="BP190" s="400" t="b">
        <v>1</v>
      </c>
      <c r="BQ190" s="400" t="b">
        <v>0</v>
      </c>
      <c r="BR190" s="400" t="b">
        <v>0</v>
      </c>
      <c r="BS190" s="400" t="b">
        <v>1</v>
      </c>
      <c r="BT190" s="400" t="b">
        <v>1</v>
      </c>
      <c r="BU190" s="400">
        <v>1</v>
      </c>
      <c r="BV190" s="401" t="s">
        <v>211</v>
      </c>
      <c r="BW190" s="400">
        <v>6</v>
      </c>
      <c r="BX190" s="401" t="s">
        <v>467</v>
      </c>
      <c r="BY190" s="401" t="s">
        <v>211</v>
      </c>
    </row>
    <row r="191" spans="1:77" ht="29" x14ac:dyDescent="0.35">
      <c r="A191" s="400">
        <v>1679</v>
      </c>
      <c r="B191" s="401" t="s">
        <v>1060</v>
      </c>
      <c r="C191" s="401" t="s">
        <v>211</v>
      </c>
      <c r="D191" s="401" t="s">
        <v>1061</v>
      </c>
      <c r="E191" s="401" t="s">
        <v>1062</v>
      </c>
      <c r="F191" s="401" t="s">
        <v>356</v>
      </c>
      <c r="G191" s="400">
        <v>20401014</v>
      </c>
      <c r="H191" s="400">
        <v>20401014</v>
      </c>
      <c r="I191" s="401" t="s">
        <v>384</v>
      </c>
      <c r="J191" s="402">
        <v>41555</v>
      </c>
      <c r="K191" s="401" t="s">
        <v>365</v>
      </c>
      <c r="L191" s="401" t="s">
        <v>1063</v>
      </c>
      <c r="M191" s="401" t="s">
        <v>386</v>
      </c>
      <c r="N191" s="401" t="s">
        <v>386</v>
      </c>
      <c r="O191" s="401" t="s">
        <v>386</v>
      </c>
      <c r="P191" s="404">
        <v>-13.612683000000001</v>
      </c>
      <c r="Q191" s="404">
        <v>33.619712999999997</v>
      </c>
      <c r="R191" s="400">
        <v>567035</v>
      </c>
      <c r="S191" s="400">
        <v>8495023</v>
      </c>
      <c r="T191" s="401"/>
      <c r="U191" s="401" t="s">
        <v>211</v>
      </c>
      <c r="V191" s="400">
        <v>3</v>
      </c>
      <c r="W191" s="400">
        <v>2</v>
      </c>
      <c r="X191" s="400">
        <v>5</v>
      </c>
      <c r="Y191" s="400">
        <v>0</v>
      </c>
      <c r="Z191" s="400">
        <v>0</v>
      </c>
      <c r="AA191" s="400">
        <v>0</v>
      </c>
      <c r="AB191" s="400">
        <v>3</v>
      </c>
      <c r="AC191" s="400">
        <v>2</v>
      </c>
      <c r="AD191" s="400">
        <v>5</v>
      </c>
      <c r="AE191" s="400">
        <v>0</v>
      </c>
      <c r="AF191" s="400">
        <v>0</v>
      </c>
      <c r="AG191" s="400">
        <v>0</v>
      </c>
      <c r="AH191" s="400">
        <v>5</v>
      </c>
      <c r="AI191" s="400">
        <v>5</v>
      </c>
      <c r="AJ191" s="400">
        <v>10</v>
      </c>
      <c r="AK191" s="400">
        <v>0</v>
      </c>
      <c r="AL191" s="400">
        <v>0</v>
      </c>
      <c r="AM191" s="400">
        <v>0</v>
      </c>
      <c r="AN191" s="400">
        <v>15</v>
      </c>
      <c r="AO191" s="400">
        <v>20</v>
      </c>
      <c r="AP191" s="400">
        <v>35</v>
      </c>
      <c r="AQ191" s="400">
        <v>12</v>
      </c>
      <c r="AR191" s="400">
        <v>6</v>
      </c>
      <c r="AS191" s="400">
        <v>18</v>
      </c>
      <c r="AT191" s="400">
        <v>1</v>
      </c>
      <c r="AU191" s="400">
        <v>3</v>
      </c>
      <c r="AV191" s="400">
        <v>4</v>
      </c>
      <c r="AW191" s="400">
        <v>2</v>
      </c>
      <c r="AX191" s="400">
        <v>3</v>
      </c>
      <c r="AY191" s="400">
        <v>5</v>
      </c>
      <c r="AZ191" s="400">
        <v>0</v>
      </c>
      <c r="BA191" s="400">
        <v>0</v>
      </c>
      <c r="BB191" s="400">
        <v>0</v>
      </c>
      <c r="BC191" s="401" t="s">
        <v>3</v>
      </c>
      <c r="BD191" s="401" t="s">
        <v>7</v>
      </c>
      <c r="BE191" s="400">
        <v>1</v>
      </c>
      <c r="BF191" s="400" t="b">
        <v>1</v>
      </c>
      <c r="BG191" s="400">
        <v>1</v>
      </c>
      <c r="BH191" s="400" t="b">
        <v>0</v>
      </c>
      <c r="BI191" s="400" t="b">
        <v>1</v>
      </c>
      <c r="BJ191" s="401" t="s">
        <v>6</v>
      </c>
      <c r="BK191" s="400">
        <v>100</v>
      </c>
      <c r="BL191" s="400" t="b">
        <v>1</v>
      </c>
      <c r="BM191" s="400">
        <v>1.5</v>
      </c>
      <c r="BN191" s="400" t="b">
        <v>0</v>
      </c>
      <c r="BP191" s="400" t="b">
        <v>0</v>
      </c>
      <c r="BQ191" s="400" t="b">
        <v>0</v>
      </c>
      <c r="BR191" s="400" t="b">
        <v>0</v>
      </c>
      <c r="BS191" s="400" t="b">
        <v>1</v>
      </c>
      <c r="BT191" s="400" t="b">
        <v>0</v>
      </c>
      <c r="BU191" s="400">
        <v>2</v>
      </c>
      <c r="BV191" s="401" t="s">
        <v>211</v>
      </c>
      <c r="BW191" s="400">
        <v>6</v>
      </c>
      <c r="BX191" s="401" t="s">
        <v>211</v>
      </c>
      <c r="BY191" s="401" t="s">
        <v>211</v>
      </c>
    </row>
    <row r="192" spans="1:77" ht="29" x14ac:dyDescent="0.35">
      <c r="A192" s="400">
        <v>361</v>
      </c>
      <c r="B192" s="401" t="s">
        <v>1064</v>
      </c>
      <c r="C192" s="401" t="s">
        <v>382</v>
      </c>
      <c r="D192" s="401" t="s">
        <v>211</v>
      </c>
      <c r="E192" s="401" t="s">
        <v>1065</v>
      </c>
      <c r="F192" s="401" t="s">
        <v>356</v>
      </c>
      <c r="G192" s="400">
        <v>20499989</v>
      </c>
      <c r="H192" s="400">
        <v>20499989</v>
      </c>
      <c r="I192" s="401" t="s">
        <v>384</v>
      </c>
      <c r="J192" s="402">
        <v>41558</v>
      </c>
      <c r="K192" s="401" t="s">
        <v>365</v>
      </c>
      <c r="L192" s="401" t="s">
        <v>1065</v>
      </c>
      <c r="M192" s="401" t="s">
        <v>386</v>
      </c>
      <c r="N192" s="401" t="s">
        <v>386</v>
      </c>
      <c r="O192" s="401" t="s">
        <v>211</v>
      </c>
      <c r="R192" s="400">
        <v>0</v>
      </c>
      <c r="S192" s="400">
        <v>0</v>
      </c>
      <c r="T192" s="401" t="s">
        <v>211</v>
      </c>
      <c r="U192" s="401" t="s">
        <v>211</v>
      </c>
      <c r="V192" s="400">
        <v>1</v>
      </c>
      <c r="W192" s="400">
        <v>2</v>
      </c>
      <c r="X192" s="400">
        <v>3</v>
      </c>
      <c r="Y192" s="400">
        <v>0</v>
      </c>
      <c r="Z192" s="400">
        <v>0</v>
      </c>
      <c r="AA192" s="400">
        <v>0</v>
      </c>
      <c r="AB192" s="400">
        <v>1</v>
      </c>
      <c r="AC192" s="400">
        <v>2</v>
      </c>
      <c r="AD192" s="400">
        <v>3</v>
      </c>
      <c r="AE192" s="400">
        <v>0</v>
      </c>
      <c r="AF192" s="400">
        <v>0</v>
      </c>
      <c r="AG192" s="400">
        <v>0</v>
      </c>
      <c r="AH192" s="400">
        <v>0</v>
      </c>
      <c r="AI192" s="400">
        <v>10</v>
      </c>
      <c r="AJ192" s="400">
        <v>10</v>
      </c>
      <c r="AK192" s="400">
        <v>0</v>
      </c>
      <c r="AL192" s="400">
        <v>0</v>
      </c>
      <c r="AM192" s="400">
        <v>0</v>
      </c>
      <c r="AN192" s="400">
        <v>35</v>
      </c>
      <c r="AO192" s="400">
        <v>37</v>
      </c>
      <c r="AP192" s="400">
        <v>72</v>
      </c>
      <c r="AQ192" s="400">
        <v>24</v>
      </c>
      <c r="AR192" s="400">
        <v>30</v>
      </c>
      <c r="AS192" s="400">
        <v>54</v>
      </c>
      <c r="AT192" s="400">
        <v>4</v>
      </c>
      <c r="AU192" s="400">
        <v>7</v>
      </c>
      <c r="AV192" s="400">
        <v>11</v>
      </c>
      <c r="AW192" s="400">
        <v>3</v>
      </c>
      <c r="AX192" s="400">
        <v>4</v>
      </c>
      <c r="AY192" s="400">
        <v>7</v>
      </c>
      <c r="AZ192" s="400">
        <v>2</v>
      </c>
      <c r="BA192" s="400">
        <v>4</v>
      </c>
      <c r="BB192" s="400">
        <v>6</v>
      </c>
      <c r="BC192" s="401" t="s">
        <v>8</v>
      </c>
      <c r="BD192" s="401"/>
      <c r="BE192" s="400"/>
      <c r="BF192" s="400" t="b">
        <v>1</v>
      </c>
      <c r="BG192" s="400">
        <v>1</v>
      </c>
      <c r="BH192" s="400" t="b">
        <v>0</v>
      </c>
      <c r="BI192" s="400" t="b">
        <v>1</v>
      </c>
      <c r="BJ192" s="401" t="s">
        <v>6</v>
      </c>
      <c r="BK192" s="400">
        <v>200</v>
      </c>
      <c r="BL192" s="400" t="b">
        <v>1</v>
      </c>
      <c r="BM192" s="404">
        <v>1</v>
      </c>
      <c r="BN192" s="400" t="b">
        <v>0</v>
      </c>
      <c r="BP192" s="400" t="b">
        <v>0</v>
      </c>
      <c r="BQ192" s="400" t="b">
        <v>0</v>
      </c>
      <c r="BR192" s="400" t="b">
        <v>0</v>
      </c>
      <c r="BS192" s="400" t="b">
        <v>1</v>
      </c>
      <c r="BT192" s="400" t="b">
        <v>1</v>
      </c>
      <c r="BU192" s="400">
        <v>2</v>
      </c>
      <c r="BV192" s="401" t="s">
        <v>211</v>
      </c>
      <c r="BW192" s="380"/>
      <c r="BX192" s="401" t="s">
        <v>461</v>
      </c>
      <c r="BY192" s="401" t="s">
        <v>211</v>
      </c>
    </row>
    <row r="193" spans="1:77" x14ac:dyDescent="0.35">
      <c r="A193" s="400">
        <v>356</v>
      </c>
      <c r="B193" s="401" t="s">
        <v>1066</v>
      </c>
      <c r="C193" s="401" t="s">
        <v>1067</v>
      </c>
      <c r="D193" s="401" t="s">
        <v>211</v>
      </c>
      <c r="E193" s="401" t="s">
        <v>1068</v>
      </c>
      <c r="F193" s="401" t="s">
        <v>356</v>
      </c>
      <c r="G193" s="400">
        <v>20499984</v>
      </c>
      <c r="H193" s="400">
        <v>20499984</v>
      </c>
      <c r="I193" s="401" t="s">
        <v>816</v>
      </c>
      <c r="J193" s="402">
        <v>41813</v>
      </c>
      <c r="K193" s="401" t="s">
        <v>454</v>
      </c>
      <c r="L193" s="401" t="s">
        <v>1069</v>
      </c>
      <c r="M193" s="401" t="s">
        <v>386</v>
      </c>
      <c r="N193" s="401" t="s">
        <v>386</v>
      </c>
      <c r="O193" s="401" t="s">
        <v>461</v>
      </c>
      <c r="R193" s="400">
        <v>0</v>
      </c>
      <c r="S193" s="400">
        <v>0</v>
      </c>
      <c r="T193" s="401" t="s">
        <v>3132</v>
      </c>
      <c r="U193" s="401"/>
      <c r="V193" s="400">
        <v>4</v>
      </c>
      <c r="W193" s="400">
        <v>6</v>
      </c>
      <c r="X193" s="400">
        <v>10</v>
      </c>
      <c r="Y193" s="400">
        <v>1</v>
      </c>
      <c r="Z193" s="400">
        <v>2</v>
      </c>
      <c r="AA193" s="400">
        <v>3</v>
      </c>
      <c r="AB193" s="400">
        <v>3</v>
      </c>
      <c r="AC193" s="400">
        <v>4</v>
      </c>
      <c r="AD193" s="400">
        <v>7</v>
      </c>
      <c r="AE193" s="400">
        <v>0</v>
      </c>
      <c r="AF193" s="400">
        <v>0</v>
      </c>
      <c r="AG193" s="400">
        <v>0</v>
      </c>
      <c r="AH193" s="400">
        <v>5</v>
      </c>
      <c r="AI193" s="400">
        <v>5</v>
      </c>
      <c r="AJ193" s="400">
        <v>10</v>
      </c>
      <c r="AK193" s="400">
        <v>0</v>
      </c>
      <c r="AL193" s="400">
        <v>0</v>
      </c>
      <c r="AM193" s="400">
        <v>0</v>
      </c>
      <c r="AN193" s="400">
        <v>80</v>
      </c>
      <c r="AO193" s="400">
        <v>77</v>
      </c>
      <c r="AP193" s="400">
        <v>157</v>
      </c>
      <c r="AQ193" s="400">
        <v>41</v>
      </c>
      <c r="AR193" s="400">
        <v>47</v>
      </c>
      <c r="AS193" s="400">
        <v>88</v>
      </c>
      <c r="AT193" s="400">
        <v>6</v>
      </c>
      <c r="AU193" s="400">
        <v>7</v>
      </c>
      <c r="AV193" s="400">
        <v>13</v>
      </c>
      <c r="AW193" s="400">
        <v>6</v>
      </c>
      <c r="AX193" s="400">
        <v>8</v>
      </c>
      <c r="AY193" s="400">
        <v>14</v>
      </c>
      <c r="AZ193" s="400">
        <v>2</v>
      </c>
      <c r="BA193" s="400">
        <v>3</v>
      </c>
      <c r="BB193" s="400">
        <v>5</v>
      </c>
      <c r="BC193" s="401" t="s">
        <v>3</v>
      </c>
      <c r="BD193" s="401" t="s">
        <v>1</v>
      </c>
      <c r="BE193" s="400">
        <v>4</v>
      </c>
      <c r="BF193" s="400" t="b">
        <v>1</v>
      </c>
      <c r="BG193" s="400">
        <v>2</v>
      </c>
      <c r="BH193" s="400" t="b">
        <v>1</v>
      </c>
      <c r="BI193" s="400" t="b">
        <v>1</v>
      </c>
      <c r="BJ193" s="401" t="s">
        <v>2</v>
      </c>
      <c r="BK193" s="400">
        <v>30</v>
      </c>
      <c r="BL193" s="400" t="b">
        <v>1</v>
      </c>
      <c r="BN193" s="400" t="b">
        <v>1</v>
      </c>
      <c r="BP193" s="400" t="b">
        <v>1</v>
      </c>
      <c r="BQ193" s="400" t="b">
        <v>1</v>
      </c>
      <c r="BR193" s="400" t="b">
        <v>1</v>
      </c>
      <c r="BS193" s="400" t="b">
        <v>1</v>
      </c>
      <c r="BT193" s="400" t="b">
        <v>1</v>
      </c>
      <c r="BU193" s="400">
        <v>1</v>
      </c>
      <c r="BV193" s="401" t="s">
        <v>211</v>
      </c>
      <c r="BW193" s="400">
        <v>6</v>
      </c>
      <c r="BX193" s="401" t="s">
        <v>461</v>
      </c>
      <c r="BY193" s="401" t="s">
        <v>211</v>
      </c>
    </row>
    <row r="194" spans="1:77" x14ac:dyDescent="0.35">
      <c r="A194" s="400">
        <v>354</v>
      </c>
      <c r="B194" s="401" t="s">
        <v>1070</v>
      </c>
      <c r="C194" s="401" t="s">
        <v>382</v>
      </c>
      <c r="D194" s="401" t="s">
        <v>1071</v>
      </c>
      <c r="E194" s="401" t="s">
        <v>1072</v>
      </c>
      <c r="F194" s="401" t="s">
        <v>356</v>
      </c>
      <c r="G194" s="400">
        <v>20499982</v>
      </c>
      <c r="H194" s="400">
        <v>20499982</v>
      </c>
      <c r="I194" s="401" t="s">
        <v>710</v>
      </c>
      <c r="J194" s="402">
        <v>41808</v>
      </c>
      <c r="K194" s="401" t="s">
        <v>454</v>
      </c>
      <c r="L194" s="401" t="s">
        <v>1070</v>
      </c>
      <c r="M194" s="401" t="s">
        <v>386</v>
      </c>
      <c r="N194" s="401" t="s">
        <v>386</v>
      </c>
      <c r="O194" s="401" t="s">
        <v>461</v>
      </c>
      <c r="R194" s="400">
        <v>0</v>
      </c>
      <c r="S194" s="400">
        <v>0</v>
      </c>
      <c r="T194" s="401" t="s">
        <v>3129</v>
      </c>
      <c r="U194" s="401" t="s">
        <v>211</v>
      </c>
      <c r="V194" s="400">
        <v>2</v>
      </c>
      <c r="W194" s="400">
        <v>8</v>
      </c>
      <c r="X194" s="400">
        <v>10</v>
      </c>
      <c r="Y194" s="400">
        <v>0</v>
      </c>
      <c r="Z194" s="400">
        <v>0</v>
      </c>
      <c r="AA194" s="400">
        <v>0</v>
      </c>
      <c r="AB194" s="400">
        <v>2</v>
      </c>
      <c r="AC194" s="400">
        <v>8</v>
      </c>
      <c r="AD194" s="400">
        <v>10</v>
      </c>
      <c r="AE194" s="400">
        <v>0</v>
      </c>
      <c r="AF194" s="400">
        <v>0</v>
      </c>
      <c r="AG194" s="400">
        <v>0</v>
      </c>
      <c r="AH194" s="400">
        <v>2</v>
      </c>
      <c r="AI194" s="400">
        <v>8</v>
      </c>
      <c r="AJ194" s="400">
        <v>10</v>
      </c>
      <c r="AK194" s="400">
        <v>0</v>
      </c>
      <c r="AL194" s="400">
        <v>0</v>
      </c>
      <c r="AM194" s="400">
        <v>0</v>
      </c>
      <c r="AN194" s="400">
        <v>117</v>
      </c>
      <c r="AO194" s="400">
        <v>197</v>
      </c>
      <c r="AP194" s="400">
        <v>314</v>
      </c>
      <c r="AQ194" s="400">
        <v>52</v>
      </c>
      <c r="AR194" s="400">
        <v>100</v>
      </c>
      <c r="AS194" s="400">
        <v>152</v>
      </c>
      <c r="AT194" s="400">
        <v>13</v>
      </c>
      <c r="AU194" s="400">
        <v>15</v>
      </c>
      <c r="AV194" s="400">
        <v>28</v>
      </c>
      <c r="AW194" s="400">
        <v>9</v>
      </c>
      <c r="AX194" s="400">
        <v>10</v>
      </c>
      <c r="AY194" s="400">
        <v>19</v>
      </c>
      <c r="AZ194" s="400">
        <v>8</v>
      </c>
      <c r="BA194" s="400">
        <v>7</v>
      </c>
      <c r="BB194" s="400">
        <v>15</v>
      </c>
      <c r="BC194" s="401" t="s">
        <v>3</v>
      </c>
      <c r="BD194" s="401" t="s">
        <v>1</v>
      </c>
      <c r="BE194" s="400">
        <v>1</v>
      </c>
      <c r="BF194" s="400" t="b">
        <v>1</v>
      </c>
      <c r="BG194" s="400">
        <v>1</v>
      </c>
      <c r="BH194" s="400" t="b">
        <v>1</v>
      </c>
      <c r="BI194" s="400" t="b">
        <v>1</v>
      </c>
      <c r="BJ194" s="401" t="s">
        <v>2</v>
      </c>
      <c r="BK194" s="400">
        <v>100</v>
      </c>
      <c r="BL194" s="400" t="b">
        <v>0</v>
      </c>
      <c r="BM194" s="380"/>
      <c r="BN194" s="400" t="b">
        <v>0</v>
      </c>
      <c r="BP194" s="400" t="b">
        <v>1</v>
      </c>
      <c r="BQ194" s="400" t="b">
        <v>1</v>
      </c>
      <c r="BR194" s="400" t="b">
        <v>1</v>
      </c>
      <c r="BS194" s="400" t="b">
        <v>0</v>
      </c>
      <c r="BT194" s="400" t="b">
        <v>1</v>
      </c>
      <c r="BU194" s="404">
        <v>1</v>
      </c>
      <c r="BV194" s="401" t="s">
        <v>211</v>
      </c>
      <c r="BW194" s="404">
        <v>10</v>
      </c>
      <c r="BX194" s="401" t="s">
        <v>211</v>
      </c>
      <c r="BY194" s="401" t="s">
        <v>211</v>
      </c>
    </row>
    <row r="195" spans="1:77" ht="29" x14ac:dyDescent="0.35">
      <c r="A195" s="400">
        <v>1704</v>
      </c>
      <c r="B195" s="401" t="s">
        <v>1073</v>
      </c>
      <c r="C195" s="401" t="s">
        <v>211</v>
      </c>
      <c r="D195" s="401" t="s">
        <v>1074</v>
      </c>
      <c r="E195" s="401" t="s">
        <v>1075</v>
      </c>
      <c r="F195" s="401" t="s">
        <v>356</v>
      </c>
      <c r="G195" s="400">
        <v>20402008</v>
      </c>
      <c r="H195" s="400">
        <v>20402008</v>
      </c>
      <c r="I195" s="401" t="s">
        <v>515</v>
      </c>
      <c r="J195" s="402">
        <v>41548</v>
      </c>
      <c r="K195" s="401" t="s">
        <v>516</v>
      </c>
      <c r="L195" s="401" t="s">
        <v>1073</v>
      </c>
      <c r="M195" s="401" t="s">
        <v>402</v>
      </c>
      <c r="N195" s="401" t="s">
        <v>402</v>
      </c>
      <c r="O195" s="401" t="s">
        <v>784</v>
      </c>
      <c r="P195" s="404">
        <v>-13.451599</v>
      </c>
      <c r="Q195" s="404">
        <v>33.549708000000003</v>
      </c>
      <c r="R195" s="400">
        <v>559502</v>
      </c>
      <c r="S195" s="400">
        <v>8512856</v>
      </c>
      <c r="T195" s="401" t="s">
        <v>211</v>
      </c>
      <c r="U195" s="401" t="s">
        <v>1076</v>
      </c>
      <c r="V195" s="400">
        <v>1</v>
      </c>
      <c r="W195" s="400">
        <v>1</v>
      </c>
      <c r="X195" s="400">
        <v>2</v>
      </c>
      <c r="Y195" s="400">
        <v>0</v>
      </c>
      <c r="Z195" s="400">
        <v>0</v>
      </c>
      <c r="AA195" s="400">
        <v>0</v>
      </c>
      <c r="AB195" s="400">
        <v>1</v>
      </c>
      <c r="AC195" s="400">
        <v>1</v>
      </c>
      <c r="AD195" s="400">
        <v>2</v>
      </c>
      <c r="AE195" s="400">
        <v>1</v>
      </c>
      <c r="AF195" s="400">
        <v>1</v>
      </c>
      <c r="AG195" s="400">
        <v>2</v>
      </c>
      <c r="AH195" s="400">
        <v>6</v>
      </c>
      <c r="AI195" s="400">
        <v>4</v>
      </c>
      <c r="AJ195" s="400">
        <v>10</v>
      </c>
      <c r="AK195" s="400">
        <v>0</v>
      </c>
      <c r="AL195" s="400">
        <v>0</v>
      </c>
      <c r="AM195" s="400">
        <v>0</v>
      </c>
      <c r="AN195" s="400">
        <v>34</v>
      </c>
      <c r="AO195" s="400">
        <v>18</v>
      </c>
      <c r="AP195" s="400">
        <v>52</v>
      </c>
      <c r="AQ195" s="400">
        <v>24</v>
      </c>
      <c r="AR195" s="400">
        <v>12</v>
      </c>
      <c r="AS195" s="400">
        <v>36</v>
      </c>
      <c r="AT195" s="400">
        <v>2</v>
      </c>
      <c r="AU195" s="400">
        <v>4</v>
      </c>
      <c r="AV195" s="400">
        <v>6</v>
      </c>
      <c r="AW195" s="400">
        <v>1</v>
      </c>
      <c r="AX195" s="400">
        <v>0</v>
      </c>
      <c r="AY195" s="400">
        <v>1</v>
      </c>
      <c r="AZ195" s="380"/>
      <c r="BA195" s="380"/>
      <c r="BB195" s="380"/>
      <c r="BC195" s="401" t="s">
        <v>3</v>
      </c>
      <c r="BD195" s="401" t="s">
        <v>7</v>
      </c>
      <c r="BE195" s="400">
        <v>1</v>
      </c>
      <c r="BF195" s="400" t="b">
        <v>1</v>
      </c>
      <c r="BG195" s="400">
        <v>1</v>
      </c>
      <c r="BH195" s="400" t="b">
        <v>1</v>
      </c>
      <c r="BI195" s="400" t="b">
        <v>1</v>
      </c>
      <c r="BJ195" s="401" t="s">
        <v>9</v>
      </c>
      <c r="BK195" s="400">
        <v>260</v>
      </c>
      <c r="BL195" s="400" t="b">
        <v>1</v>
      </c>
      <c r="BM195" s="404">
        <v>0.5</v>
      </c>
      <c r="BN195" s="400" t="b">
        <v>1</v>
      </c>
      <c r="BO195" s="404">
        <v>1</v>
      </c>
      <c r="BP195" s="400" t="b">
        <v>1</v>
      </c>
      <c r="BQ195" s="400" t="b">
        <v>0</v>
      </c>
      <c r="BR195" s="400" t="b">
        <v>0</v>
      </c>
      <c r="BS195" s="400" t="b">
        <v>0</v>
      </c>
      <c r="BT195" s="400" t="b">
        <v>0</v>
      </c>
      <c r="BU195" s="400">
        <v>3.5</v>
      </c>
      <c r="BV195" s="401" t="s">
        <v>211</v>
      </c>
      <c r="BW195" s="400">
        <v>3.5</v>
      </c>
      <c r="BX195" s="401" t="s">
        <v>536</v>
      </c>
      <c r="BY195" s="401" t="s">
        <v>211</v>
      </c>
    </row>
    <row r="196" spans="1:77" ht="29" x14ac:dyDescent="0.35">
      <c r="A196" s="400">
        <v>273</v>
      </c>
      <c r="B196" s="401" t="s">
        <v>1077</v>
      </c>
      <c r="C196" s="401" t="s">
        <v>1078</v>
      </c>
      <c r="D196" s="401" t="s">
        <v>211</v>
      </c>
      <c r="E196" s="401" t="s">
        <v>1079</v>
      </c>
      <c r="F196" s="401" t="s">
        <v>356</v>
      </c>
      <c r="G196" s="400">
        <v>20499901</v>
      </c>
      <c r="H196" s="400">
        <v>20499901</v>
      </c>
      <c r="I196" s="401" t="s">
        <v>390</v>
      </c>
      <c r="J196" s="402">
        <v>41436</v>
      </c>
      <c r="K196" s="401" t="s">
        <v>365</v>
      </c>
      <c r="L196" s="401" t="s">
        <v>1080</v>
      </c>
      <c r="M196" s="401" t="s">
        <v>367</v>
      </c>
      <c r="N196" s="401" t="s">
        <v>367</v>
      </c>
      <c r="O196" s="401" t="s">
        <v>587</v>
      </c>
      <c r="R196" s="400">
        <v>0</v>
      </c>
      <c r="S196" s="400">
        <v>0</v>
      </c>
      <c r="T196" s="401" t="s">
        <v>3127</v>
      </c>
      <c r="U196" s="401" t="s">
        <v>211</v>
      </c>
      <c r="V196" s="400">
        <v>6</v>
      </c>
      <c r="W196" s="400">
        <v>4</v>
      </c>
      <c r="X196" s="400">
        <v>10</v>
      </c>
      <c r="Y196" s="400">
        <v>4</v>
      </c>
      <c r="Z196" s="400">
        <v>1</v>
      </c>
      <c r="AA196" s="400">
        <v>5</v>
      </c>
      <c r="AB196" s="400">
        <v>2</v>
      </c>
      <c r="AC196" s="400">
        <v>3</v>
      </c>
      <c r="AD196" s="400">
        <v>5</v>
      </c>
      <c r="AE196" s="400">
        <v>0</v>
      </c>
      <c r="AF196" s="400">
        <v>0</v>
      </c>
      <c r="AG196" s="400">
        <v>0</v>
      </c>
      <c r="AH196" s="400">
        <v>0</v>
      </c>
      <c r="AI196" s="400">
        <v>0</v>
      </c>
      <c r="AJ196" s="400">
        <v>0</v>
      </c>
      <c r="AK196" s="400">
        <v>0</v>
      </c>
      <c r="AL196" s="400">
        <v>0</v>
      </c>
      <c r="AM196" s="400">
        <v>0</v>
      </c>
      <c r="AN196" s="400">
        <v>30</v>
      </c>
      <c r="AO196" s="400">
        <v>32</v>
      </c>
      <c r="AP196" s="400">
        <v>62</v>
      </c>
      <c r="AQ196" s="400">
        <v>0</v>
      </c>
      <c r="AR196" s="400">
        <v>0</v>
      </c>
      <c r="AS196" s="400">
        <v>0</v>
      </c>
      <c r="AT196" s="400">
        <v>0</v>
      </c>
      <c r="AU196" s="400">
        <v>0</v>
      </c>
      <c r="AV196" s="400">
        <v>0</v>
      </c>
      <c r="AW196" s="400">
        <v>2</v>
      </c>
      <c r="AX196" s="400">
        <v>3</v>
      </c>
      <c r="AY196" s="400">
        <v>5</v>
      </c>
      <c r="AZ196" s="400">
        <v>0</v>
      </c>
      <c r="BA196" s="400">
        <v>0</v>
      </c>
      <c r="BB196" s="400">
        <v>0</v>
      </c>
      <c r="BC196" s="401" t="s">
        <v>0</v>
      </c>
      <c r="BD196" s="401" t="s">
        <v>212</v>
      </c>
      <c r="BE196" s="400">
        <v>1</v>
      </c>
      <c r="BF196" s="400" t="b">
        <v>0</v>
      </c>
      <c r="BG196" s="380">
        <v>0</v>
      </c>
      <c r="BH196" s="400" t="b">
        <v>0</v>
      </c>
      <c r="BI196" s="400" t="b">
        <v>1</v>
      </c>
      <c r="BJ196" s="401" t="s">
        <v>6</v>
      </c>
      <c r="BK196" s="404">
        <v>300</v>
      </c>
      <c r="BL196" s="400" t="b">
        <v>0</v>
      </c>
      <c r="BM196" s="380"/>
      <c r="BN196" s="400" t="b">
        <v>0</v>
      </c>
      <c r="BP196" s="400" t="b">
        <v>0</v>
      </c>
      <c r="BQ196" s="400" t="b">
        <v>0</v>
      </c>
      <c r="BR196" s="400" t="b">
        <v>0</v>
      </c>
      <c r="BS196" s="400" t="b">
        <v>0</v>
      </c>
      <c r="BT196" s="400" t="b">
        <v>1</v>
      </c>
      <c r="BU196" s="400">
        <v>0.4</v>
      </c>
      <c r="BV196" s="401" t="s">
        <v>211</v>
      </c>
      <c r="BW196" s="400">
        <v>3</v>
      </c>
      <c r="BX196" s="401" t="s">
        <v>211</v>
      </c>
      <c r="BY196" s="401" t="s">
        <v>211</v>
      </c>
    </row>
    <row r="197" spans="1:77" ht="29" x14ac:dyDescent="0.35">
      <c r="A197" s="400">
        <v>1685</v>
      </c>
      <c r="B197" s="401" t="s">
        <v>1081</v>
      </c>
      <c r="C197" s="401" t="s">
        <v>211</v>
      </c>
      <c r="D197" s="401" t="s">
        <v>1082</v>
      </c>
      <c r="E197" s="401" t="s">
        <v>1083</v>
      </c>
      <c r="F197" s="401" t="s">
        <v>356</v>
      </c>
      <c r="G197" s="400">
        <v>20401020</v>
      </c>
      <c r="H197" s="400">
        <v>20401020</v>
      </c>
      <c r="I197" s="401" t="s">
        <v>710</v>
      </c>
      <c r="J197" s="402">
        <v>41563</v>
      </c>
      <c r="K197" s="401" t="s">
        <v>454</v>
      </c>
      <c r="L197" s="401" t="s">
        <v>1081</v>
      </c>
      <c r="M197" s="401" t="s">
        <v>386</v>
      </c>
      <c r="N197" s="401" t="s">
        <v>386</v>
      </c>
      <c r="O197" s="401" t="s">
        <v>467</v>
      </c>
      <c r="P197" s="404">
        <v>-13.451703</v>
      </c>
      <c r="Q197" s="404">
        <v>33.743250000000003</v>
      </c>
      <c r="R197" s="400">
        <v>580452</v>
      </c>
      <c r="S197" s="400">
        <v>8512789</v>
      </c>
      <c r="T197" s="401" t="s">
        <v>3132</v>
      </c>
      <c r="U197" s="401"/>
      <c r="V197" s="400">
        <v>4</v>
      </c>
      <c r="W197" s="400">
        <v>6</v>
      </c>
      <c r="X197" s="400">
        <v>10</v>
      </c>
      <c r="Y197" s="400">
        <v>3</v>
      </c>
      <c r="Z197" s="400">
        <v>0</v>
      </c>
      <c r="AA197" s="400">
        <v>3</v>
      </c>
      <c r="AB197" s="400">
        <v>1</v>
      </c>
      <c r="AC197" s="400">
        <v>6</v>
      </c>
      <c r="AD197" s="400">
        <v>7</v>
      </c>
      <c r="AE197" s="400">
        <v>0</v>
      </c>
      <c r="AF197" s="400">
        <v>0</v>
      </c>
      <c r="AG197" s="400">
        <v>0</v>
      </c>
      <c r="AH197" s="400">
        <v>3</v>
      </c>
      <c r="AI197" s="400">
        <v>7</v>
      </c>
      <c r="AJ197" s="400">
        <v>10</v>
      </c>
      <c r="AK197" s="400">
        <v>0</v>
      </c>
      <c r="AL197" s="400">
        <v>0</v>
      </c>
      <c r="AM197" s="400">
        <v>0</v>
      </c>
      <c r="AN197" s="400">
        <v>61</v>
      </c>
      <c r="AO197" s="400">
        <v>66</v>
      </c>
      <c r="AP197" s="400">
        <v>127</v>
      </c>
      <c r="AQ197" s="400">
        <v>15</v>
      </c>
      <c r="AR197" s="400">
        <v>35</v>
      </c>
      <c r="AS197" s="400">
        <v>50</v>
      </c>
      <c r="AT197" s="400">
        <v>5</v>
      </c>
      <c r="AU197" s="400">
        <v>10</v>
      </c>
      <c r="AV197" s="400">
        <v>15</v>
      </c>
      <c r="AW197" s="400">
        <v>6</v>
      </c>
      <c r="AX197" s="400">
        <v>10</v>
      </c>
      <c r="AY197" s="400">
        <v>16</v>
      </c>
      <c r="AZ197" s="400">
        <v>1</v>
      </c>
      <c r="BA197" s="400">
        <v>2</v>
      </c>
      <c r="BB197" s="400">
        <v>3</v>
      </c>
      <c r="BC197" s="401" t="s">
        <v>3</v>
      </c>
      <c r="BD197" s="401" t="s">
        <v>1</v>
      </c>
      <c r="BE197" s="400">
        <v>1</v>
      </c>
      <c r="BF197" s="400" t="b">
        <v>1</v>
      </c>
      <c r="BG197" s="400">
        <v>2</v>
      </c>
      <c r="BH197" s="400" t="b">
        <v>1</v>
      </c>
      <c r="BI197" s="400" t="b">
        <v>1</v>
      </c>
      <c r="BJ197" s="401" t="s">
        <v>5</v>
      </c>
      <c r="BK197" s="400">
        <v>3</v>
      </c>
      <c r="BL197" s="400" t="b">
        <v>0</v>
      </c>
      <c r="BM197" s="380"/>
      <c r="BN197" s="400" t="b">
        <v>0</v>
      </c>
      <c r="BP197" s="400" t="b">
        <v>1</v>
      </c>
      <c r="BQ197" s="400" t="b">
        <v>1</v>
      </c>
      <c r="BR197" s="400" t="b">
        <v>1</v>
      </c>
      <c r="BS197" s="400" t="b">
        <v>1</v>
      </c>
      <c r="BT197" s="400" t="b">
        <v>1</v>
      </c>
      <c r="BU197" s="404">
        <v>0.5</v>
      </c>
      <c r="BV197" s="401" t="s">
        <v>211</v>
      </c>
      <c r="BW197" s="400">
        <v>7</v>
      </c>
      <c r="BX197" s="401" t="s">
        <v>461</v>
      </c>
      <c r="BY197" s="401" t="s">
        <v>211</v>
      </c>
    </row>
    <row r="198" spans="1:77" ht="29" x14ac:dyDescent="0.35">
      <c r="A198" s="400">
        <v>290</v>
      </c>
      <c r="B198" s="401" t="s">
        <v>1084</v>
      </c>
      <c r="C198" s="401" t="s">
        <v>382</v>
      </c>
      <c r="D198" s="401" t="s">
        <v>1085</v>
      </c>
      <c r="E198" s="401" t="s">
        <v>1086</v>
      </c>
      <c r="F198" s="401" t="s">
        <v>356</v>
      </c>
      <c r="G198" s="400">
        <v>20499918</v>
      </c>
      <c r="H198" s="400">
        <v>20499918</v>
      </c>
      <c r="I198" s="401" t="s">
        <v>404</v>
      </c>
      <c r="J198" s="402">
        <v>41800</v>
      </c>
      <c r="K198" s="401" t="s">
        <v>405</v>
      </c>
      <c r="L198" s="401" t="s">
        <v>1084</v>
      </c>
      <c r="M198" s="401" t="s">
        <v>402</v>
      </c>
      <c r="N198" s="401" t="s">
        <v>402</v>
      </c>
      <c r="O198" s="401" t="s">
        <v>539</v>
      </c>
      <c r="R198" s="400">
        <v>0</v>
      </c>
      <c r="S198" s="400">
        <v>0</v>
      </c>
      <c r="T198" s="401" t="s">
        <v>3155</v>
      </c>
      <c r="U198" s="401" t="s">
        <v>539</v>
      </c>
      <c r="V198" s="400">
        <v>1</v>
      </c>
      <c r="W198" s="400">
        <v>2</v>
      </c>
      <c r="X198" s="400">
        <v>3</v>
      </c>
      <c r="Y198" s="400">
        <v>0</v>
      </c>
      <c r="Z198" s="400">
        <v>1</v>
      </c>
      <c r="AA198" s="400">
        <v>1</v>
      </c>
      <c r="AB198" s="400">
        <v>1</v>
      </c>
      <c r="AC198" s="400">
        <v>1</v>
      </c>
      <c r="AD198" s="400">
        <v>2</v>
      </c>
      <c r="AE198" s="400">
        <v>0</v>
      </c>
      <c r="AF198" s="400">
        <v>0</v>
      </c>
      <c r="AG198" s="400">
        <v>0</v>
      </c>
      <c r="AH198" s="400">
        <v>5</v>
      </c>
      <c r="AI198" s="400">
        <v>5</v>
      </c>
      <c r="AJ198" s="400">
        <v>10</v>
      </c>
      <c r="AK198" s="400">
        <v>0</v>
      </c>
      <c r="AL198" s="400">
        <v>0</v>
      </c>
      <c r="AM198" s="400">
        <v>0</v>
      </c>
      <c r="AN198" s="400">
        <v>64</v>
      </c>
      <c r="AO198" s="400">
        <v>55</v>
      </c>
      <c r="AP198" s="400">
        <v>119</v>
      </c>
      <c r="AQ198" s="400">
        <v>46</v>
      </c>
      <c r="AR198" s="400">
        <v>44</v>
      </c>
      <c r="AS198" s="400">
        <v>90</v>
      </c>
      <c r="AT198" s="400">
        <v>15</v>
      </c>
      <c r="AU198" s="400">
        <v>10</v>
      </c>
      <c r="AV198" s="400">
        <v>25</v>
      </c>
      <c r="AW198" s="400">
        <v>3</v>
      </c>
      <c r="AX198" s="400">
        <v>4</v>
      </c>
      <c r="AY198" s="400">
        <v>7</v>
      </c>
      <c r="AZ198" s="400">
        <v>1</v>
      </c>
      <c r="BA198" s="400">
        <v>1</v>
      </c>
      <c r="BB198" s="400">
        <v>2</v>
      </c>
      <c r="BC198" s="401" t="s">
        <v>0</v>
      </c>
      <c r="BD198" s="401" t="s">
        <v>212</v>
      </c>
      <c r="BE198" s="400">
        <v>1</v>
      </c>
      <c r="BF198" s="400" t="b">
        <v>1</v>
      </c>
      <c r="BG198" s="400">
        <v>2</v>
      </c>
      <c r="BH198" s="400" t="b">
        <v>1</v>
      </c>
      <c r="BI198" s="400" t="b">
        <v>1</v>
      </c>
      <c r="BJ198" s="401" t="s">
        <v>2</v>
      </c>
      <c r="BK198" s="404">
        <v>10</v>
      </c>
      <c r="BL198" s="400" t="b">
        <v>0</v>
      </c>
      <c r="BN198" s="400" t="b">
        <v>0</v>
      </c>
      <c r="BP198" s="400" t="b">
        <v>1</v>
      </c>
      <c r="BQ198" s="400" t="b">
        <v>1</v>
      </c>
      <c r="BR198" s="400" t="b">
        <v>1</v>
      </c>
      <c r="BS198" s="400" t="b">
        <v>1</v>
      </c>
      <c r="BT198" s="400" t="b">
        <v>1</v>
      </c>
      <c r="BU198" s="404">
        <v>3</v>
      </c>
      <c r="BV198" s="401" t="s">
        <v>211</v>
      </c>
      <c r="BW198" s="404">
        <v>3</v>
      </c>
      <c r="BX198" s="401" t="s">
        <v>211</v>
      </c>
      <c r="BY198" s="401" t="s">
        <v>211</v>
      </c>
    </row>
    <row r="199" spans="1:77" ht="29" x14ac:dyDescent="0.35">
      <c r="A199" s="400">
        <v>398</v>
      </c>
      <c r="B199" s="401" t="s">
        <v>1087</v>
      </c>
      <c r="C199" s="401" t="s">
        <v>1088</v>
      </c>
      <c r="D199" s="401" t="s">
        <v>211</v>
      </c>
      <c r="E199" s="401" t="s">
        <v>1087</v>
      </c>
      <c r="F199" s="401" t="s">
        <v>356</v>
      </c>
      <c r="G199" s="400">
        <v>20500026</v>
      </c>
      <c r="H199" s="400">
        <v>20500026</v>
      </c>
      <c r="I199" s="401" t="s">
        <v>390</v>
      </c>
      <c r="J199" s="402">
        <v>41807</v>
      </c>
      <c r="K199" s="401" t="s">
        <v>358</v>
      </c>
      <c r="L199" s="401" t="s">
        <v>1087</v>
      </c>
      <c r="M199" s="401" t="s">
        <v>359</v>
      </c>
      <c r="N199" s="401" t="s">
        <v>359</v>
      </c>
      <c r="O199" s="401" t="s">
        <v>391</v>
      </c>
      <c r="R199" s="400">
        <v>0</v>
      </c>
      <c r="S199" s="400">
        <v>0</v>
      </c>
      <c r="T199" s="401" t="s">
        <v>3129</v>
      </c>
      <c r="U199" s="401" t="s">
        <v>211</v>
      </c>
      <c r="V199" s="400">
        <v>2</v>
      </c>
      <c r="W199" s="400">
        <v>8</v>
      </c>
      <c r="X199" s="400">
        <v>10</v>
      </c>
      <c r="Y199" s="400">
        <v>0</v>
      </c>
      <c r="Z199" s="400">
        <v>0</v>
      </c>
      <c r="AA199" s="400">
        <v>0</v>
      </c>
      <c r="AB199" s="400">
        <v>2</v>
      </c>
      <c r="AC199" s="400">
        <v>8</v>
      </c>
      <c r="AD199" s="400">
        <v>10</v>
      </c>
      <c r="AE199" s="400">
        <v>0</v>
      </c>
      <c r="AF199" s="400">
        <v>0</v>
      </c>
      <c r="AG199" s="400">
        <v>0</v>
      </c>
      <c r="AH199" s="400">
        <v>5</v>
      </c>
      <c r="AI199" s="400">
        <v>5</v>
      </c>
      <c r="AJ199" s="400">
        <v>10</v>
      </c>
      <c r="AK199" s="400">
        <v>0</v>
      </c>
      <c r="AL199" s="400">
        <v>0</v>
      </c>
      <c r="AM199" s="400">
        <v>0</v>
      </c>
      <c r="AN199" s="400">
        <v>45</v>
      </c>
      <c r="AO199" s="400">
        <v>85</v>
      </c>
      <c r="AP199" s="400">
        <v>130</v>
      </c>
      <c r="AQ199" s="400">
        <v>0</v>
      </c>
      <c r="AR199" s="400">
        <v>0</v>
      </c>
      <c r="AS199" s="400">
        <v>0</v>
      </c>
      <c r="AT199" s="400">
        <v>15</v>
      </c>
      <c r="AU199" s="400">
        <v>20</v>
      </c>
      <c r="AV199" s="400">
        <v>35</v>
      </c>
      <c r="AW199" s="400">
        <v>0</v>
      </c>
      <c r="AX199" s="400">
        <v>1</v>
      </c>
      <c r="AY199" s="400">
        <v>1</v>
      </c>
      <c r="AZ199" s="400">
        <v>5</v>
      </c>
      <c r="BA199" s="400">
        <v>5</v>
      </c>
      <c r="BB199" s="400">
        <v>10</v>
      </c>
      <c r="BC199" s="401" t="s">
        <v>0</v>
      </c>
      <c r="BD199" s="401" t="s">
        <v>7</v>
      </c>
      <c r="BE199" s="400">
        <v>1</v>
      </c>
      <c r="BF199" s="400" t="b">
        <v>1</v>
      </c>
      <c r="BG199" s="400">
        <v>1</v>
      </c>
      <c r="BH199" s="400" t="b">
        <v>0</v>
      </c>
      <c r="BI199" s="400" t="b">
        <v>1</v>
      </c>
      <c r="BJ199" s="401" t="s">
        <v>5</v>
      </c>
      <c r="BK199" s="404">
        <v>300</v>
      </c>
      <c r="BL199" s="400" t="b">
        <v>1</v>
      </c>
      <c r="BM199" s="404">
        <v>1</v>
      </c>
      <c r="BN199" s="400" t="b">
        <v>0</v>
      </c>
      <c r="BP199" s="400" t="b">
        <v>1</v>
      </c>
      <c r="BQ199" s="400" t="b">
        <v>1</v>
      </c>
      <c r="BR199" s="400" t="b">
        <v>1</v>
      </c>
      <c r="BS199" s="400" t="b">
        <v>1</v>
      </c>
      <c r="BT199" s="400" t="b">
        <v>1</v>
      </c>
      <c r="BU199" s="380"/>
      <c r="BV199" s="401" t="s">
        <v>211</v>
      </c>
      <c r="BX199" s="401" t="s">
        <v>211</v>
      </c>
      <c r="BY199" s="401" t="s">
        <v>211</v>
      </c>
    </row>
    <row r="200" spans="1:77" ht="43.5" x14ac:dyDescent="0.35">
      <c r="A200" s="400">
        <v>1657</v>
      </c>
      <c r="B200" s="401" t="s">
        <v>1089</v>
      </c>
      <c r="C200" s="401" t="s">
        <v>1090</v>
      </c>
      <c r="D200" s="401" t="s">
        <v>211</v>
      </c>
      <c r="E200" s="401" t="s">
        <v>592</v>
      </c>
      <c r="F200" s="401" t="s">
        <v>356</v>
      </c>
      <c r="G200" s="400">
        <v>20499901</v>
      </c>
      <c r="H200" s="400">
        <v>20499901</v>
      </c>
      <c r="I200" s="401" t="s">
        <v>790</v>
      </c>
      <c r="J200" s="402">
        <v>41312</v>
      </c>
      <c r="K200" s="401" t="s">
        <v>454</v>
      </c>
      <c r="L200" s="401" t="s">
        <v>1091</v>
      </c>
      <c r="M200" s="401" t="s">
        <v>461</v>
      </c>
      <c r="N200" s="401" t="s">
        <v>461</v>
      </c>
      <c r="O200" s="401" t="s">
        <v>396</v>
      </c>
      <c r="P200" s="404">
        <v>-13.59637113</v>
      </c>
      <c r="Q200" s="404">
        <v>33.787038369999998</v>
      </c>
      <c r="R200" s="400">
        <v>585141</v>
      </c>
      <c r="S200" s="400">
        <v>8496774</v>
      </c>
      <c r="T200" s="401" t="s">
        <v>1092</v>
      </c>
      <c r="U200" s="401" t="s">
        <v>3156</v>
      </c>
      <c r="V200" s="400">
        <v>3</v>
      </c>
      <c r="W200" s="400">
        <v>1</v>
      </c>
      <c r="X200" s="400">
        <v>4</v>
      </c>
      <c r="Y200" s="400">
        <v>1</v>
      </c>
      <c r="Z200" s="400">
        <v>4</v>
      </c>
      <c r="AA200" s="400">
        <v>5</v>
      </c>
      <c r="AB200" s="400">
        <v>0</v>
      </c>
      <c r="AC200" s="400">
        <v>0</v>
      </c>
      <c r="AD200" s="400">
        <v>0</v>
      </c>
      <c r="AE200" s="400">
        <v>2</v>
      </c>
      <c r="AF200" s="400">
        <v>4</v>
      </c>
      <c r="AG200" s="400">
        <v>6</v>
      </c>
      <c r="AH200" s="400">
        <v>7</v>
      </c>
      <c r="AI200" s="400">
        <v>3</v>
      </c>
      <c r="AJ200" s="400">
        <v>10</v>
      </c>
      <c r="AK200" s="400">
        <v>0</v>
      </c>
      <c r="AL200" s="400">
        <v>0</v>
      </c>
      <c r="AM200" s="400">
        <v>0</v>
      </c>
      <c r="AN200" s="400">
        <v>80</v>
      </c>
      <c r="AO200" s="400">
        <v>71</v>
      </c>
      <c r="AP200" s="400">
        <v>151</v>
      </c>
      <c r="AQ200" s="400">
        <v>15</v>
      </c>
      <c r="AR200" s="400">
        <v>20</v>
      </c>
      <c r="AS200" s="400">
        <v>35</v>
      </c>
      <c r="AT200" s="400">
        <v>6</v>
      </c>
      <c r="AU200" s="400">
        <v>6</v>
      </c>
      <c r="AV200" s="400">
        <v>12</v>
      </c>
      <c r="AW200" s="400">
        <v>17</v>
      </c>
      <c r="AX200" s="400">
        <v>18</v>
      </c>
      <c r="AY200" s="400">
        <v>35</v>
      </c>
      <c r="AZ200" s="400">
        <v>0</v>
      </c>
      <c r="BA200" s="400">
        <v>0</v>
      </c>
      <c r="BB200" s="400">
        <v>0</v>
      </c>
      <c r="BC200" s="401" t="s">
        <v>3</v>
      </c>
      <c r="BD200" s="401" t="s">
        <v>1</v>
      </c>
      <c r="BE200" s="400">
        <v>2</v>
      </c>
      <c r="BF200" s="400" t="b">
        <v>1</v>
      </c>
      <c r="BG200" s="380">
        <v>1</v>
      </c>
      <c r="BH200" s="400" t="b">
        <v>0</v>
      </c>
      <c r="BI200" s="400" t="b">
        <v>1</v>
      </c>
      <c r="BJ200" s="401" t="s">
        <v>2</v>
      </c>
      <c r="BK200" s="400">
        <v>500</v>
      </c>
      <c r="BL200" s="400" t="b">
        <v>1</v>
      </c>
      <c r="BM200" s="400">
        <v>0.3</v>
      </c>
      <c r="BN200" s="400" t="b">
        <v>0</v>
      </c>
      <c r="BP200" s="400" t="b">
        <v>0</v>
      </c>
      <c r="BQ200" s="400" t="b">
        <v>0</v>
      </c>
      <c r="BR200" s="400" t="b">
        <v>0</v>
      </c>
      <c r="BS200" s="400" t="b">
        <v>0</v>
      </c>
      <c r="BT200" s="400" t="b">
        <v>1</v>
      </c>
      <c r="BU200" s="400">
        <v>2</v>
      </c>
      <c r="BV200" s="401" t="s">
        <v>211</v>
      </c>
      <c r="BX200" s="401" t="s">
        <v>596</v>
      </c>
      <c r="BY200" s="401" t="s">
        <v>211</v>
      </c>
    </row>
    <row r="201" spans="1:77" x14ac:dyDescent="0.35">
      <c r="A201" s="400">
        <v>1755</v>
      </c>
      <c r="B201" s="401" t="s">
        <v>1093</v>
      </c>
      <c r="C201" s="401" t="s">
        <v>211</v>
      </c>
      <c r="D201" s="401" t="s">
        <v>1094</v>
      </c>
      <c r="E201" s="401" t="s">
        <v>1095</v>
      </c>
      <c r="F201" s="401" t="s">
        <v>356</v>
      </c>
      <c r="G201" s="400">
        <v>20404019</v>
      </c>
      <c r="H201" s="400">
        <v>20404019</v>
      </c>
      <c r="I201" s="401" t="s">
        <v>390</v>
      </c>
      <c r="J201" s="402">
        <v>41512</v>
      </c>
      <c r="K201" s="401" t="s">
        <v>374</v>
      </c>
      <c r="L201" s="401" t="s">
        <v>1095</v>
      </c>
      <c r="M201" s="401" t="s">
        <v>375</v>
      </c>
      <c r="N201" s="401" t="s">
        <v>375</v>
      </c>
      <c r="O201" s="401" t="s">
        <v>401</v>
      </c>
      <c r="P201" s="404">
        <v>-13.72074508</v>
      </c>
      <c r="Q201" s="404">
        <v>34.227771079999997</v>
      </c>
      <c r="R201" s="400">
        <v>632755</v>
      </c>
      <c r="S201" s="400">
        <v>8482820</v>
      </c>
      <c r="T201" s="401" t="s">
        <v>3129</v>
      </c>
      <c r="U201" s="401" t="s">
        <v>211</v>
      </c>
      <c r="V201" s="400">
        <v>3</v>
      </c>
      <c r="W201" s="400">
        <v>7</v>
      </c>
      <c r="X201" s="400">
        <v>10</v>
      </c>
      <c r="Y201" s="400">
        <v>0</v>
      </c>
      <c r="Z201" s="400">
        <v>0</v>
      </c>
      <c r="AA201" s="400">
        <v>0</v>
      </c>
      <c r="AB201" s="400">
        <v>3</v>
      </c>
      <c r="AC201" s="400">
        <v>7</v>
      </c>
      <c r="AD201" s="400">
        <v>10</v>
      </c>
      <c r="AE201" s="400">
        <v>0</v>
      </c>
      <c r="AF201" s="400">
        <v>0</v>
      </c>
      <c r="AG201" s="400">
        <v>0</v>
      </c>
      <c r="AH201" s="400">
        <v>6</v>
      </c>
      <c r="AI201" s="400">
        <v>4</v>
      </c>
      <c r="AJ201" s="400">
        <v>10</v>
      </c>
      <c r="AK201" s="400">
        <v>0</v>
      </c>
      <c r="AL201" s="400">
        <v>0</v>
      </c>
      <c r="AM201" s="400">
        <v>0</v>
      </c>
      <c r="AN201" s="400">
        <v>108</v>
      </c>
      <c r="AO201" s="400">
        <v>109</v>
      </c>
      <c r="AP201" s="400">
        <v>217</v>
      </c>
      <c r="AQ201" s="400">
        <v>99</v>
      </c>
      <c r="AR201" s="400">
        <v>104</v>
      </c>
      <c r="AS201" s="400">
        <v>203</v>
      </c>
      <c r="AT201" s="400">
        <v>2</v>
      </c>
      <c r="AU201" s="400">
        <v>3</v>
      </c>
      <c r="AV201" s="400">
        <v>5</v>
      </c>
      <c r="AW201" s="400">
        <v>1</v>
      </c>
      <c r="AX201" s="400">
        <v>3</v>
      </c>
      <c r="AY201" s="400">
        <v>4</v>
      </c>
      <c r="AZ201" s="400">
        <v>0</v>
      </c>
      <c r="BA201" s="400">
        <v>1</v>
      </c>
      <c r="BB201" s="400">
        <v>1</v>
      </c>
      <c r="BC201" s="401" t="s">
        <v>3</v>
      </c>
      <c r="BD201" s="401" t="s">
        <v>7</v>
      </c>
      <c r="BE201" s="400">
        <v>1</v>
      </c>
      <c r="BF201" s="400" t="b">
        <v>1</v>
      </c>
      <c r="BG201" s="400">
        <v>2</v>
      </c>
      <c r="BH201" s="400" t="b">
        <v>1</v>
      </c>
      <c r="BI201" s="400" t="b">
        <v>1</v>
      </c>
      <c r="BJ201" s="401" t="s">
        <v>2</v>
      </c>
      <c r="BK201" s="404">
        <v>30</v>
      </c>
      <c r="BL201" s="400" t="b">
        <v>1</v>
      </c>
      <c r="BM201" s="400">
        <v>1</v>
      </c>
      <c r="BN201" s="400" t="b">
        <v>0</v>
      </c>
      <c r="BP201" s="400" t="b">
        <v>1</v>
      </c>
      <c r="BQ201" s="400" t="b">
        <v>1</v>
      </c>
      <c r="BR201" s="400" t="b">
        <v>1</v>
      </c>
      <c r="BS201" s="400" t="b">
        <v>1</v>
      </c>
      <c r="BT201" s="400" t="b">
        <v>1</v>
      </c>
      <c r="BU201" s="404">
        <v>3</v>
      </c>
      <c r="BV201" s="401" t="s">
        <v>211</v>
      </c>
      <c r="BW201" s="404">
        <v>3</v>
      </c>
      <c r="BX201" s="401" t="s">
        <v>211</v>
      </c>
      <c r="BY201" s="401" t="s">
        <v>211</v>
      </c>
    </row>
    <row r="202" spans="1:77" ht="29" x14ac:dyDescent="0.35">
      <c r="A202" s="400">
        <v>298</v>
      </c>
      <c r="B202" s="401" t="s">
        <v>410</v>
      </c>
      <c r="C202" s="401" t="s">
        <v>382</v>
      </c>
      <c r="D202" s="401" t="s">
        <v>1096</v>
      </c>
      <c r="E202" s="401" t="s">
        <v>1097</v>
      </c>
      <c r="F202" s="401" t="s">
        <v>356</v>
      </c>
      <c r="G202" s="400">
        <v>20499926</v>
      </c>
      <c r="H202" s="400">
        <v>20499926</v>
      </c>
      <c r="I202" s="401" t="s">
        <v>404</v>
      </c>
      <c r="J202" s="402">
        <v>41801</v>
      </c>
      <c r="K202" s="401" t="s">
        <v>405</v>
      </c>
      <c r="L202" s="401" t="s">
        <v>1098</v>
      </c>
      <c r="M202" s="401" t="s">
        <v>402</v>
      </c>
      <c r="N202" s="401" t="s">
        <v>402</v>
      </c>
      <c r="O202" s="401" t="s">
        <v>410</v>
      </c>
      <c r="R202" s="400">
        <v>0</v>
      </c>
      <c r="S202" s="400">
        <v>0</v>
      </c>
      <c r="T202" s="401" t="s">
        <v>3129</v>
      </c>
      <c r="U202" s="401" t="s">
        <v>410</v>
      </c>
      <c r="V202" s="400">
        <v>1</v>
      </c>
      <c r="W202" s="400">
        <v>2</v>
      </c>
      <c r="X202" s="400">
        <v>3</v>
      </c>
      <c r="Y202" s="400">
        <v>1</v>
      </c>
      <c r="Z202" s="400">
        <v>0</v>
      </c>
      <c r="AA202" s="400">
        <v>1</v>
      </c>
      <c r="AB202" s="400">
        <v>0</v>
      </c>
      <c r="AC202" s="400">
        <v>0</v>
      </c>
      <c r="AD202" s="400">
        <v>0</v>
      </c>
      <c r="AE202" s="400">
        <v>0</v>
      </c>
      <c r="AF202" s="400">
        <v>0</v>
      </c>
      <c r="AG202" s="400">
        <v>0</v>
      </c>
      <c r="AH202" s="400">
        <v>5</v>
      </c>
      <c r="AI202" s="400">
        <v>5</v>
      </c>
      <c r="AJ202" s="400">
        <v>10</v>
      </c>
      <c r="AK202" s="400">
        <v>0</v>
      </c>
      <c r="AL202" s="400">
        <v>0</v>
      </c>
      <c r="AM202" s="400">
        <v>0</v>
      </c>
      <c r="AN202" s="400">
        <v>29</v>
      </c>
      <c r="AO202" s="400">
        <v>39</v>
      </c>
      <c r="AP202" s="400">
        <v>68</v>
      </c>
      <c r="AQ202" s="400">
        <v>21</v>
      </c>
      <c r="AR202" s="400">
        <v>31</v>
      </c>
      <c r="AS202" s="400">
        <v>52</v>
      </c>
      <c r="AT202" s="400">
        <v>7</v>
      </c>
      <c r="AU202" s="400">
        <v>11</v>
      </c>
      <c r="AV202" s="400">
        <v>18</v>
      </c>
      <c r="AW202" s="400">
        <v>2</v>
      </c>
      <c r="AX202" s="400">
        <v>4</v>
      </c>
      <c r="AY202" s="400">
        <v>6</v>
      </c>
      <c r="AZ202" s="400">
        <v>0</v>
      </c>
      <c r="BA202" s="400">
        <v>0</v>
      </c>
      <c r="BB202" s="400">
        <v>0</v>
      </c>
      <c r="BC202" s="401" t="s">
        <v>3</v>
      </c>
      <c r="BD202" s="401" t="s">
        <v>7</v>
      </c>
      <c r="BE202" s="400">
        <v>1</v>
      </c>
      <c r="BF202" s="400" t="b">
        <v>1</v>
      </c>
      <c r="BG202" s="404">
        <v>1</v>
      </c>
      <c r="BH202" s="400" t="b">
        <v>1</v>
      </c>
      <c r="BI202" s="400" t="b">
        <v>1</v>
      </c>
      <c r="BJ202" s="401" t="s">
        <v>2</v>
      </c>
      <c r="BK202" s="400">
        <v>100</v>
      </c>
      <c r="BL202" s="400" t="b">
        <v>0</v>
      </c>
      <c r="BN202" s="400" t="b">
        <v>1</v>
      </c>
      <c r="BO202" s="404">
        <v>0.5</v>
      </c>
      <c r="BP202" s="400" t="b">
        <v>1</v>
      </c>
      <c r="BQ202" s="400" t="b">
        <v>1</v>
      </c>
      <c r="BR202" s="400" t="b">
        <v>1</v>
      </c>
      <c r="BS202" s="400" t="b">
        <v>1</v>
      </c>
      <c r="BT202" s="400" t="b">
        <v>1</v>
      </c>
      <c r="BU202" s="400">
        <v>0.2</v>
      </c>
      <c r="BV202" s="401" t="s">
        <v>211</v>
      </c>
      <c r="BW202" s="400">
        <v>0.3</v>
      </c>
      <c r="BX202" s="401" t="s">
        <v>211</v>
      </c>
      <c r="BY202" s="401" t="s">
        <v>211</v>
      </c>
    </row>
    <row r="203" spans="1:77" x14ac:dyDescent="0.35">
      <c r="A203" s="400">
        <v>1688</v>
      </c>
      <c r="B203" s="401" t="s">
        <v>1099</v>
      </c>
      <c r="C203" s="401" t="s">
        <v>211</v>
      </c>
      <c r="D203" s="401" t="s">
        <v>1100</v>
      </c>
      <c r="E203" s="401" t="s">
        <v>1101</v>
      </c>
      <c r="F203" s="401" t="s">
        <v>356</v>
      </c>
      <c r="G203" s="400">
        <v>20401023</v>
      </c>
      <c r="H203" s="400">
        <v>20401023</v>
      </c>
      <c r="I203" s="401" t="s">
        <v>710</v>
      </c>
      <c r="J203" s="402">
        <v>41808</v>
      </c>
      <c r="K203" s="401" t="s">
        <v>454</v>
      </c>
      <c r="L203" s="401" t="s">
        <v>1099</v>
      </c>
      <c r="M203" s="401" t="s">
        <v>386</v>
      </c>
      <c r="N203" s="401" t="s">
        <v>386</v>
      </c>
      <c r="O203" s="401" t="s">
        <v>461</v>
      </c>
      <c r="P203" s="404">
        <v>-13.489195</v>
      </c>
      <c r="Q203" s="404">
        <v>33.727482000000002</v>
      </c>
      <c r="R203" s="400">
        <v>578733</v>
      </c>
      <c r="S203" s="400">
        <v>8508648</v>
      </c>
      <c r="T203" s="401" t="s">
        <v>3132</v>
      </c>
      <c r="U203" s="401"/>
      <c r="V203" s="400">
        <v>0</v>
      </c>
      <c r="W203" s="400">
        <v>10</v>
      </c>
      <c r="X203" s="400">
        <v>10</v>
      </c>
      <c r="Y203" s="400">
        <v>0</v>
      </c>
      <c r="Z203" s="400">
        <v>6</v>
      </c>
      <c r="AA203" s="400">
        <v>6</v>
      </c>
      <c r="AB203" s="400">
        <v>0</v>
      </c>
      <c r="AC203" s="400">
        <v>4</v>
      </c>
      <c r="AD203" s="400">
        <v>4</v>
      </c>
      <c r="AE203" s="400">
        <v>0</v>
      </c>
      <c r="AF203" s="400">
        <v>3</v>
      </c>
      <c r="AG203" s="400">
        <v>3</v>
      </c>
      <c r="AH203" s="400">
        <v>3</v>
      </c>
      <c r="AI203" s="400">
        <v>7</v>
      </c>
      <c r="AJ203" s="400">
        <v>10</v>
      </c>
      <c r="AK203" s="400">
        <v>0</v>
      </c>
      <c r="AL203" s="400">
        <v>1</v>
      </c>
      <c r="AM203" s="400">
        <v>1</v>
      </c>
      <c r="AN203" s="400">
        <v>158</v>
      </c>
      <c r="AO203" s="400">
        <v>142</v>
      </c>
      <c r="AP203" s="400">
        <v>300</v>
      </c>
      <c r="AQ203" s="400">
        <v>140</v>
      </c>
      <c r="AR203" s="400">
        <v>120</v>
      </c>
      <c r="AS203" s="400">
        <v>260</v>
      </c>
      <c r="AT203" s="400">
        <v>50</v>
      </c>
      <c r="AU203" s="400">
        <v>40</v>
      </c>
      <c r="AV203" s="400">
        <v>90</v>
      </c>
      <c r="AW203" s="400">
        <v>6</v>
      </c>
      <c r="AX203" s="400">
        <v>8</v>
      </c>
      <c r="AY203" s="400">
        <v>14</v>
      </c>
      <c r="AZ203" s="400">
        <v>1</v>
      </c>
      <c r="BA203" s="400">
        <v>2</v>
      </c>
      <c r="BB203" s="400">
        <v>3</v>
      </c>
      <c r="BC203" s="401" t="s">
        <v>3</v>
      </c>
      <c r="BD203" s="401" t="s">
        <v>1</v>
      </c>
      <c r="BE203" s="400">
        <v>4</v>
      </c>
      <c r="BF203" s="400" t="b">
        <v>1</v>
      </c>
      <c r="BG203" s="400">
        <v>4</v>
      </c>
      <c r="BH203" s="400" t="b">
        <v>1</v>
      </c>
      <c r="BI203" s="400" t="b">
        <v>1</v>
      </c>
      <c r="BJ203" s="401" t="s">
        <v>2</v>
      </c>
      <c r="BK203" s="400">
        <v>100</v>
      </c>
      <c r="BL203" s="400" t="b">
        <v>0</v>
      </c>
      <c r="BM203" s="380"/>
      <c r="BN203" s="400" t="b">
        <v>0</v>
      </c>
      <c r="BP203" s="400" t="b">
        <v>1</v>
      </c>
      <c r="BQ203" s="400" t="b">
        <v>1</v>
      </c>
      <c r="BR203" s="400" t="b">
        <v>1</v>
      </c>
      <c r="BS203" s="400" t="b">
        <v>1</v>
      </c>
      <c r="BT203" s="400" t="b">
        <v>1</v>
      </c>
      <c r="BU203" s="404">
        <v>0.5</v>
      </c>
      <c r="BV203" s="401" t="s">
        <v>211</v>
      </c>
      <c r="BW203" s="400">
        <v>0.1</v>
      </c>
      <c r="BX203" s="401" t="s">
        <v>211</v>
      </c>
      <c r="BY203" s="401" t="s">
        <v>211</v>
      </c>
    </row>
    <row r="204" spans="1:77" ht="29" x14ac:dyDescent="0.35">
      <c r="A204" s="400">
        <v>389</v>
      </c>
      <c r="B204" s="401" t="s">
        <v>1102</v>
      </c>
      <c r="C204" s="401" t="s">
        <v>1103</v>
      </c>
      <c r="D204" s="401" t="s">
        <v>211</v>
      </c>
      <c r="E204" s="401" t="s">
        <v>1104</v>
      </c>
      <c r="F204" s="401" t="s">
        <v>356</v>
      </c>
      <c r="G204" s="400">
        <v>20500017</v>
      </c>
      <c r="H204" s="400">
        <v>20500017</v>
      </c>
      <c r="I204" s="401" t="s">
        <v>390</v>
      </c>
      <c r="J204" s="402">
        <v>41442</v>
      </c>
      <c r="K204" s="401" t="s">
        <v>358</v>
      </c>
      <c r="L204" s="401" t="s">
        <v>1104</v>
      </c>
      <c r="M204" s="401" t="s">
        <v>359</v>
      </c>
      <c r="N204" s="401" t="s">
        <v>359</v>
      </c>
      <c r="O204" s="401" t="s">
        <v>480</v>
      </c>
      <c r="R204" s="400">
        <v>0</v>
      </c>
      <c r="S204" s="400">
        <v>0</v>
      </c>
      <c r="T204" s="401" t="s">
        <v>3129</v>
      </c>
      <c r="U204" s="401" t="s">
        <v>211</v>
      </c>
      <c r="V204" s="400">
        <v>3</v>
      </c>
      <c r="W204" s="400">
        <v>7</v>
      </c>
      <c r="X204" s="400">
        <v>10</v>
      </c>
      <c r="Y204" s="400">
        <v>0</v>
      </c>
      <c r="Z204" s="400">
        <v>0</v>
      </c>
      <c r="AA204" s="400">
        <v>0</v>
      </c>
      <c r="AB204" s="400">
        <v>1</v>
      </c>
      <c r="AC204" s="400">
        <v>6</v>
      </c>
      <c r="AD204" s="400">
        <v>7</v>
      </c>
      <c r="AE204" s="400">
        <v>0</v>
      </c>
      <c r="AF204" s="400">
        <v>0</v>
      </c>
      <c r="AG204" s="400">
        <v>0</v>
      </c>
      <c r="AH204" s="400">
        <v>3</v>
      </c>
      <c r="AI204" s="400">
        <v>7</v>
      </c>
      <c r="AJ204" s="400">
        <v>10</v>
      </c>
      <c r="AK204" s="400">
        <v>0</v>
      </c>
      <c r="AL204" s="400">
        <v>0</v>
      </c>
      <c r="AM204" s="400">
        <v>0</v>
      </c>
      <c r="AN204" s="400">
        <v>97</v>
      </c>
      <c r="AO204" s="400">
        <v>107</v>
      </c>
      <c r="AP204" s="400">
        <v>204</v>
      </c>
      <c r="AQ204" s="400">
        <v>0</v>
      </c>
      <c r="AR204" s="400">
        <v>0</v>
      </c>
      <c r="AS204" s="400">
        <v>0</v>
      </c>
      <c r="AT204" s="400">
        <v>10</v>
      </c>
      <c r="AU204" s="400">
        <v>6</v>
      </c>
      <c r="AV204" s="400">
        <v>16</v>
      </c>
      <c r="AW204" s="400">
        <v>15</v>
      </c>
      <c r="AX204" s="400">
        <v>20</v>
      </c>
      <c r="AY204" s="400">
        <v>35</v>
      </c>
      <c r="AZ204" s="400">
        <v>20</v>
      </c>
      <c r="BA204" s="400">
        <v>30</v>
      </c>
      <c r="BB204" s="400">
        <v>50</v>
      </c>
      <c r="BC204" s="401" t="s">
        <v>3</v>
      </c>
      <c r="BD204" s="401" t="s">
        <v>7</v>
      </c>
      <c r="BE204" s="400">
        <v>1</v>
      </c>
      <c r="BF204" s="400" t="b">
        <v>1</v>
      </c>
      <c r="BG204" s="400">
        <v>2</v>
      </c>
      <c r="BH204" s="400" t="b">
        <v>1</v>
      </c>
      <c r="BI204" s="400" t="b">
        <v>1</v>
      </c>
      <c r="BJ204" s="401" t="s">
        <v>2</v>
      </c>
      <c r="BK204" s="400">
        <v>10</v>
      </c>
      <c r="BL204" s="400" t="b">
        <v>1</v>
      </c>
      <c r="BM204" s="380"/>
      <c r="BN204" s="400" t="b">
        <v>0</v>
      </c>
      <c r="BP204" s="400" t="b">
        <v>1</v>
      </c>
      <c r="BQ204" s="400" t="b">
        <v>1</v>
      </c>
      <c r="BR204" s="400" t="b">
        <v>1</v>
      </c>
      <c r="BS204" s="400" t="b">
        <v>1</v>
      </c>
      <c r="BT204" s="400" t="b">
        <v>1</v>
      </c>
      <c r="BU204" s="380"/>
      <c r="BV204" s="401" t="s">
        <v>211</v>
      </c>
      <c r="BW204" s="380"/>
      <c r="BX204" s="401" t="s">
        <v>211</v>
      </c>
      <c r="BY204" s="401" t="s">
        <v>211</v>
      </c>
    </row>
    <row r="205" spans="1:77" ht="29" x14ac:dyDescent="0.35">
      <c r="A205" s="400">
        <v>397</v>
      </c>
      <c r="B205" s="401" t="s">
        <v>1105</v>
      </c>
      <c r="C205" s="401" t="s">
        <v>1106</v>
      </c>
      <c r="D205" s="401" t="s">
        <v>211</v>
      </c>
      <c r="E205" s="401" t="s">
        <v>1107</v>
      </c>
      <c r="F205" s="401" t="s">
        <v>356</v>
      </c>
      <c r="G205" s="400">
        <v>20500025</v>
      </c>
      <c r="H205" s="400">
        <v>20500025</v>
      </c>
      <c r="I205" s="401" t="s">
        <v>390</v>
      </c>
      <c r="J205" s="402">
        <v>41807</v>
      </c>
      <c r="K205" s="401" t="s">
        <v>358</v>
      </c>
      <c r="L205" s="401" t="s">
        <v>1107</v>
      </c>
      <c r="M205" s="401" t="s">
        <v>359</v>
      </c>
      <c r="N205" s="401" t="s">
        <v>359</v>
      </c>
      <c r="O205" s="401" t="s">
        <v>211</v>
      </c>
      <c r="R205" s="400">
        <v>0</v>
      </c>
      <c r="S205" s="400">
        <v>0</v>
      </c>
      <c r="T205" s="401" t="s">
        <v>3129</v>
      </c>
      <c r="U205" s="401" t="s">
        <v>211</v>
      </c>
      <c r="V205" s="400">
        <v>5</v>
      </c>
      <c r="W205" s="400">
        <v>6</v>
      </c>
      <c r="X205" s="400">
        <v>11</v>
      </c>
      <c r="Y205" s="400">
        <v>0</v>
      </c>
      <c r="Z205" s="400">
        <v>0</v>
      </c>
      <c r="AA205" s="400">
        <v>0</v>
      </c>
      <c r="AB205" s="400">
        <v>5</v>
      </c>
      <c r="AC205" s="400">
        <v>6</v>
      </c>
      <c r="AD205" s="400">
        <v>11</v>
      </c>
      <c r="AE205" s="400">
        <v>0</v>
      </c>
      <c r="AF205" s="400">
        <v>0</v>
      </c>
      <c r="AG205" s="400">
        <v>0</v>
      </c>
      <c r="AH205" s="400">
        <v>5</v>
      </c>
      <c r="AI205" s="400">
        <v>5</v>
      </c>
      <c r="AJ205" s="400">
        <v>10</v>
      </c>
      <c r="AK205" s="400">
        <v>0</v>
      </c>
      <c r="AL205" s="400">
        <v>0</v>
      </c>
      <c r="AM205" s="400">
        <v>0</v>
      </c>
      <c r="AN205" s="400">
        <v>71</v>
      </c>
      <c r="AO205" s="400">
        <v>102</v>
      </c>
      <c r="AP205" s="400">
        <v>173</v>
      </c>
      <c r="AQ205" s="400">
        <v>0</v>
      </c>
      <c r="AR205" s="400">
        <v>0</v>
      </c>
      <c r="AS205" s="400">
        <v>0</v>
      </c>
      <c r="AT205" s="400">
        <v>9</v>
      </c>
      <c r="AU205" s="400">
        <v>16</v>
      </c>
      <c r="AV205" s="400">
        <v>25</v>
      </c>
      <c r="AW205" s="400">
        <v>4</v>
      </c>
      <c r="AX205" s="400">
        <v>8</v>
      </c>
      <c r="AY205" s="400">
        <v>12</v>
      </c>
      <c r="AZ205" s="400">
        <v>2</v>
      </c>
      <c r="BA205" s="400">
        <v>5</v>
      </c>
      <c r="BB205" s="400">
        <v>7</v>
      </c>
      <c r="BC205" s="401" t="s">
        <v>3</v>
      </c>
      <c r="BD205" s="401" t="s">
        <v>7</v>
      </c>
      <c r="BE205" s="400">
        <v>1</v>
      </c>
      <c r="BF205" s="400" t="b">
        <v>1</v>
      </c>
      <c r="BG205" s="400">
        <v>2</v>
      </c>
      <c r="BH205" s="400" t="b">
        <v>0</v>
      </c>
      <c r="BI205" s="400" t="b">
        <v>1</v>
      </c>
      <c r="BJ205" s="401" t="s">
        <v>5</v>
      </c>
      <c r="BK205" s="400">
        <v>100</v>
      </c>
      <c r="BL205" s="400" t="b">
        <v>1</v>
      </c>
      <c r="BM205" s="400">
        <v>0.1</v>
      </c>
      <c r="BN205" s="400" t="b">
        <v>0</v>
      </c>
      <c r="BP205" s="400" t="b">
        <v>1</v>
      </c>
      <c r="BQ205" s="400" t="b">
        <v>1</v>
      </c>
      <c r="BR205" s="400" t="b">
        <v>1</v>
      </c>
      <c r="BS205" s="400" t="b">
        <v>1</v>
      </c>
      <c r="BT205" s="400" t="b">
        <v>1</v>
      </c>
      <c r="BU205" s="380"/>
      <c r="BV205" s="401" t="s">
        <v>211</v>
      </c>
      <c r="BW205" s="380"/>
      <c r="BX205" s="401" t="s">
        <v>211</v>
      </c>
      <c r="BY205" s="401" t="s">
        <v>211</v>
      </c>
    </row>
    <row r="206" spans="1:77" x14ac:dyDescent="0.35">
      <c r="A206" s="400">
        <v>1672</v>
      </c>
      <c r="B206" s="401" t="s">
        <v>1108</v>
      </c>
      <c r="C206" s="401" t="s">
        <v>211</v>
      </c>
      <c r="D206" s="401" t="s">
        <v>1109</v>
      </c>
      <c r="E206" s="401" t="s">
        <v>1110</v>
      </c>
      <c r="F206" s="401" t="s">
        <v>356</v>
      </c>
      <c r="G206" s="400">
        <v>20401007</v>
      </c>
      <c r="H206" s="400">
        <v>20401007</v>
      </c>
      <c r="I206" s="401" t="s">
        <v>384</v>
      </c>
      <c r="J206" s="402">
        <v>41554</v>
      </c>
      <c r="K206" s="401" t="s">
        <v>365</v>
      </c>
      <c r="L206" s="401" t="s">
        <v>1111</v>
      </c>
      <c r="M206" s="401" t="s">
        <v>386</v>
      </c>
      <c r="N206" s="401" t="s">
        <v>386</v>
      </c>
      <c r="O206" s="401" t="s">
        <v>1112</v>
      </c>
      <c r="P206" s="404">
        <v>-13.682520999999999</v>
      </c>
      <c r="Q206" s="404">
        <v>33.70384</v>
      </c>
      <c r="R206" s="400">
        <v>576113</v>
      </c>
      <c r="S206" s="400">
        <v>8487274</v>
      </c>
      <c r="T206" s="401" t="s">
        <v>3129</v>
      </c>
      <c r="U206" s="401" t="s">
        <v>1113</v>
      </c>
      <c r="V206" s="400">
        <v>2</v>
      </c>
      <c r="W206" s="400">
        <v>1</v>
      </c>
      <c r="X206" s="400">
        <v>3</v>
      </c>
      <c r="Y206" s="400">
        <v>0</v>
      </c>
      <c r="Z206" s="400">
        <v>0</v>
      </c>
      <c r="AA206" s="400">
        <v>0</v>
      </c>
      <c r="AB206" s="400">
        <v>2</v>
      </c>
      <c r="AC206" s="400">
        <v>1</v>
      </c>
      <c r="AD206" s="400">
        <v>3</v>
      </c>
      <c r="AE206" s="400">
        <v>0</v>
      </c>
      <c r="AF206" s="400">
        <v>0</v>
      </c>
      <c r="AG206" s="400">
        <v>0</v>
      </c>
      <c r="AH206" s="400">
        <v>3</v>
      </c>
      <c r="AI206" s="400">
        <v>7</v>
      </c>
      <c r="AJ206" s="400">
        <v>10</v>
      </c>
      <c r="AK206" s="400">
        <v>0</v>
      </c>
      <c r="AL206" s="400">
        <v>0</v>
      </c>
      <c r="AM206" s="400">
        <v>0</v>
      </c>
      <c r="AN206" s="400">
        <v>39</v>
      </c>
      <c r="AO206" s="400">
        <v>39</v>
      </c>
      <c r="AP206" s="400">
        <v>78</v>
      </c>
      <c r="AQ206" s="380"/>
      <c r="AR206" s="380"/>
      <c r="AS206" s="380"/>
      <c r="AT206" s="380"/>
      <c r="AU206" s="380"/>
      <c r="AV206" s="380"/>
      <c r="AW206" s="400">
        <v>22</v>
      </c>
      <c r="AX206" s="400">
        <v>12</v>
      </c>
      <c r="AY206" s="400">
        <v>34</v>
      </c>
      <c r="AZ206" s="400">
        <v>4</v>
      </c>
      <c r="BA206" s="400">
        <v>0</v>
      </c>
      <c r="BB206" s="400">
        <v>4</v>
      </c>
      <c r="BC206" s="401" t="s">
        <v>0</v>
      </c>
      <c r="BD206" s="401" t="s">
        <v>7</v>
      </c>
      <c r="BE206" s="380">
        <v>1</v>
      </c>
      <c r="BF206" s="400" t="b">
        <v>1</v>
      </c>
      <c r="BG206" s="400">
        <v>1</v>
      </c>
      <c r="BH206" s="400" t="b">
        <v>0</v>
      </c>
      <c r="BI206" s="400" t="b">
        <v>1</v>
      </c>
      <c r="BJ206" s="401" t="s">
        <v>2</v>
      </c>
      <c r="BK206" s="380"/>
      <c r="BL206" s="400" t="b">
        <v>0</v>
      </c>
      <c r="BM206" s="380"/>
      <c r="BN206" s="400" t="b">
        <v>0</v>
      </c>
      <c r="BP206" s="400" t="b">
        <v>1</v>
      </c>
      <c r="BQ206" s="400" t="b">
        <v>1</v>
      </c>
      <c r="BR206" s="400" t="b">
        <v>1</v>
      </c>
      <c r="BS206" s="400" t="b">
        <v>0</v>
      </c>
      <c r="BT206" s="400" t="b">
        <v>1</v>
      </c>
      <c r="BU206" s="400">
        <v>5</v>
      </c>
      <c r="BV206" s="401" t="s">
        <v>211</v>
      </c>
      <c r="BW206" s="400">
        <v>5</v>
      </c>
      <c r="BX206" s="401" t="s">
        <v>211</v>
      </c>
      <c r="BY206" s="401" t="s">
        <v>211</v>
      </c>
    </row>
    <row r="207" spans="1:77" ht="29" x14ac:dyDescent="0.35">
      <c r="A207" s="400">
        <v>1856</v>
      </c>
      <c r="B207" s="401" t="s">
        <v>1114</v>
      </c>
      <c r="C207" s="401" t="s">
        <v>1115</v>
      </c>
      <c r="D207" s="401" t="s">
        <v>211</v>
      </c>
      <c r="E207" s="401" t="s">
        <v>1116</v>
      </c>
      <c r="F207" s="401" t="s">
        <v>356</v>
      </c>
      <c r="G207" s="400">
        <v>20407013</v>
      </c>
      <c r="H207" s="400">
        <v>20407013</v>
      </c>
      <c r="I207" s="401" t="s">
        <v>3157</v>
      </c>
      <c r="J207" s="402">
        <v>41312</v>
      </c>
      <c r="K207" s="401" t="s">
        <v>454</v>
      </c>
      <c r="L207" s="401" t="s">
        <v>1117</v>
      </c>
      <c r="M207" s="401" t="s">
        <v>461</v>
      </c>
      <c r="N207" s="401" t="s">
        <v>461</v>
      </c>
      <c r="O207" s="401" t="s">
        <v>467</v>
      </c>
      <c r="P207" s="404">
        <v>-13.580883719999999</v>
      </c>
      <c r="Q207" s="404">
        <v>33.817628040000002</v>
      </c>
      <c r="R207" s="400">
        <v>588456</v>
      </c>
      <c r="S207" s="400">
        <v>8498476</v>
      </c>
      <c r="T207" s="401" t="s">
        <v>3129</v>
      </c>
      <c r="U207" s="401" t="s">
        <v>546</v>
      </c>
      <c r="V207" s="400">
        <v>1</v>
      </c>
      <c r="W207" s="400">
        <v>9</v>
      </c>
      <c r="X207" s="400">
        <v>10</v>
      </c>
      <c r="Y207" s="400">
        <v>0</v>
      </c>
      <c r="Z207" s="400">
        <v>0</v>
      </c>
      <c r="AA207" s="400">
        <v>0</v>
      </c>
      <c r="AB207" s="400">
        <v>1</v>
      </c>
      <c r="AC207" s="400">
        <v>9</v>
      </c>
      <c r="AD207" s="400">
        <v>10</v>
      </c>
      <c r="AE207" s="400">
        <v>0</v>
      </c>
      <c r="AF207" s="400">
        <v>0</v>
      </c>
      <c r="AG207" s="400">
        <v>0</v>
      </c>
      <c r="AH207" s="400">
        <v>5</v>
      </c>
      <c r="AI207" s="400">
        <v>5</v>
      </c>
      <c r="AJ207" s="400">
        <v>10</v>
      </c>
      <c r="AK207" s="400">
        <v>0</v>
      </c>
      <c r="AL207" s="400">
        <v>0</v>
      </c>
      <c r="AM207" s="400">
        <v>0</v>
      </c>
      <c r="AN207" s="400">
        <v>29</v>
      </c>
      <c r="AO207" s="400">
        <v>41</v>
      </c>
      <c r="AP207" s="400">
        <v>70</v>
      </c>
      <c r="AQ207" s="400">
        <v>0</v>
      </c>
      <c r="AR207" s="400">
        <v>0</v>
      </c>
      <c r="AS207" s="400">
        <v>0</v>
      </c>
      <c r="AT207" s="400">
        <v>4</v>
      </c>
      <c r="AU207" s="400">
        <v>6</v>
      </c>
      <c r="AV207" s="400">
        <v>10</v>
      </c>
      <c r="AW207" s="400">
        <v>3</v>
      </c>
      <c r="AX207" s="400">
        <v>3</v>
      </c>
      <c r="AY207" s="400">
        <v>6</v>
      </c>
      <c r="AZ207" s="400">
        <v>24</v>
      </c>
      <c r="BA207" s="400">
        <v>26</v>
      </c>
      <c r="BB207" s="400">
        <v>50</v>
      </c>
      <c r="BC207" s="401" t="s">
        <v>3</v>
      </c>
      <c r="BD207" s="401" t="s">
        <v>7</v>
      </c>
      <c r="BE207" s="380">
        <v>1</v>
      </c>
      <c r="BF207" s="400" t="b">
        <v>0</v>
      </c>
      <c r="BG207" s="380">
        <v>0</v>
      </c>
      <c r="BH207" s="400" t="b">
        <v>0</v>
      </c>
      <c r="BI207" s="400" t="b">
        <v>1</v>
      </c>
      <c r="BJ207" s="401" t="s">
        <v>2</v>
      </c>
      <c r="BK207" s="400">
        <v>15</v>
      </c>
      <c r="BL207" s="400" t="b">
        <v>1</v>
      </c>
      <c r="BM207" s="400">
        <v>0.25</v>
      </c>
      <c r="BN207" s="400" t="b">
        <v>1</v>
      </c>
      <c r="BO207" s="404">
        <v>0.25</v>
      </c>
      <c r="BP207" s="400" t="b">
        <v>1</v>
      </c>
      <c r="BQ207" s="400" t="b">
        <v>1</v>
      </c>
      <c r="BR207" s="400" t="b">
        <v>1</v>
      </c>
      <c r="BS207" s="400" t="b">
        <v>0</v>
      </c>
      <c r="BT207" s="400" t="b">
        <v>1</v>
      </c>
      <c r="BU207" s="380"/>
      <c r="BV207" s="401" t="s">
        <v>211</v>
      </c>
      <c r="BW207" s="380"/>
      <c r="BX207" s="401" t="s">
        <v>461</v>
      </c>
      <c r="BY207" s="401" t="s">
        <v>211</v>
      </c>
    </row>
    <row r="208" spans="1:77" x14ac:dyDescent="0.35">
      <c r="A208" s="400">
        <v>1748</v>
      </c>
      <c r="B208" s="401" t="s">
        <v>1118</v>
      </c>
      <c r="C208" s="401" t="s">
        <v>211</v>
      </c>
      <c r="D208" s="401" t="s">
        <v>211</v>
      </c>
      <c r="E208" s="401" t="s">
        <v>1118</v>
      </c>
      <c r="F208" s="401" t="s">
        <v>356</v>
      </c>
      <c r="G208" s="400">
        <v>20404012</v>
      </c>
      <c r="H208" s="400">
        <v>20404012</v>
      </c>
      <c r="I208" s="401" t="s">
        <v>390</v>
      </c>
      <c r="J208" s="402">
        <v>41511</v>
      </c>
      <c r="K208" s="401" t="s">
        <v>374</v>
      </c>
      <c r="L208" s="401" t="s">
        <v>1119</v>
      </c>
      <c r="M208" s="401" t="s">
        <v>375</v>
      </c>
      <c r="N208" s="401" t="s">
        <v>375</v>
      </c>
      <c r="O208" s="401" t="s">
        <v>702</v>
      </c>
      <c r="P208" s="404">
        <v>-13.72834713</v>
      </c>
      <c r="Q208" s="404">
        <v>34.067956520000003</v>
      </c>
      <c r="R208" s="400">
        <v>615469</v>
      </c>
      <c r="S208" s="400">
        <v>8482061</v>
      </c>
      <c r="T208" s="401" t="s">
        <v>3129</v>
      </c>
      <c r="U208" s="401" t="s">
        <v>211</v>
      </c>
      <c r="V208" s="400">
        <v>3</v>
      </c>
      <c r="W208" s="400">
        <v>7</v>
      </c>
      <c r="X208" s="400">
        <v>10</v>
      </c>
      <c r="Y208" s="400">
        <v>0</v>
      </c>
      <c r="Z208" s="400">
        <v>0</v>
      </c>
      <c r="AA208" s="400">
        <v>0</v>
      </c>
      <c r="AB208" s="400">
        <v>3</v>
      </c>
      <c r="AC208" s="400">
        <v>7</v>
      </c>
      <c r="AD208" s="400">
        <v>10</v>
      </c>
      <c r="AE208" s="400">
        <v>0</v>
      </c>
      <c r="AF208" s="400">
        <v>0</v>
      </c>
      <c r="AG208" s="400">
        <v>0</v>
      </c>
      <c r="AH208" s="400">
        <v>5</v>
      </c>
      <c r="AI208" s="400">
        <v>5</v>
      </c>
      <c r="AJ208" s="400">
        <v>10</v>
      </c>
      <c r="AK208" s="400">
        <v>0</v>
      </c>
      <c r="AL208" s="400">
        <v>0</v>
      </c>
      <c r="AM208" s="400">
        <v>0</v>
      </c>
      <c r="AN208" s="400">
        <v>34</v>
      </c>
      <c r="AO208" s="400">
        <v>46</v>
      </c>
      <c r="AP208" s="400">
        <v>80</v>
      </c>
      <c r="AQ208" s="400">
        <v>34</v>
      </c>
      <c r="AR208" s="400">
        <v>46</v>
      </c>
      <c r="AS208" s="400">
        <v>80</v>
      </c>
      <c r="AT208" s="400">
        <v>2</v>
      </c>
      <c r="AU208" s="400">
        <v>4</v>
      </c>
      <c r="AV208" s="400">
        <v>6</v>
      </c>
      <c r="AW208" s="400">
        <v>0</v>
      </c>
      <c r="AX208" s="400">
        <v>0</v>
      </c>
      <c r="AY208" s="400">
        <v>0</v>
      </c>
      <c r="AZ208" s="400">
        <v>1</v>
      </c>
      <c r="BA208" s="400">
        <v>1</v>
      </c>
      <c r="BB208" s="400">
        <v>2</v>
      </c>
      <c r="BC208" s="401" t="s">
        <v>3</v>
      </c>
      <c r="BD208" s="401" t="s">
        <v>1</v>
      </c>
      <c r="BE208" s="400">
        <v>1</v>
      </c>
      <c r="BF208" s="400" t="b">
        <v>1</v>
      </c>
      <c r="BG208" s="400">
        <v>1</v>
      </c>
      <c r="BH208" s="400" t="b">
        <v>1</v>
      </c>
      <c r="BI208" s="400" t="b">
        <v>1</v>
      </c>
      <c r="BJ208" s="401" t="s">
        <v>2</v>
      </c>
      <c r="BK208" s="400">
        <v>100</v>
      </c>
      <c r="BL208" s="400" t="b">
        <v>1</v>
      </c>
      <c r="BM208" s="400">
        <v>1.5</v>
      </c>
      <c r="BN208" s="400" t="b">
        <v>1</v>
      </c>
      <c r="BO208" s="404">
        <v>0.5</v>
      </c>
      <c r="BP208" s="400" t="b">
        <v>1</v>
      </c>
      <c r="BQ208" s="400" t="b">
        <v>1</v>
      </c>
      <c r="BR208" s="400" t="b">
        <v>1</v>
      </c>
      <c r="BS208" s="400" t="b">
        <v>1</v>
      </c>
      <c r="BT208" s="400" t="b">
        <v>1</v>
      </c>
      <c r="BU208" s="380"/>
      <c r="BV208" s="401" t="s">
        <v>211</v>
      </c>
      <c r="BW208" s="380"/>
      <c r="BX208" s="401" t="s">
        <v>211</v>
      </c>
      <c r="BY208" s="401" t="s">
        <v>211</v>
      </c>
    </row>
    <row r="209" spans="1:77" ht="72.5" x14ac:dyDescent="0.35">
      <c r="A209" s="400">
        <v>342</v>
      </c>
      <c r="B209" s="401" t="s">
        <v>1120</v>
      </c>
      <c r="C209" s="401" t="s">
        <v>382</v>
      </c>
      <c r="D209" s="401" t="s">
        <v>1121</v>
      </c>
      <c r="E209" s="401" t="s">
        <v>1122</v>
      </c>
      <c r="F209" s="401" t="s">
        <v>356</v>
      </c>
      <c r="G209" s="400">
        <v>20499970</v>
      </c>
      <c r="H209" s="400">
        <v>20499970</v>
      </c>
      <c r="I209" s="401" t="s">
        <v>3131</v>
      </c>
      <c r="J209" s="402">
        <v>41529</v>
      </c>
      <c r="K209" s="401" t="s">
        <v>365</v>
      </c>
      <c r="L209" s="401" t="s">
        <v>1123</v>
      </c>
      <c r="M209" s="401" t="s">
        <v>367</v>
      </c>
      <c r="N209" s="401" t="s">
        <v>367</v>
      </c>
      <c r="O209" s="401" t="s">
        <v>1120</v>
      </c>
      <c r="R209" s="400">
        <v>0</v>
      </c>
      <c r="S209" s="400">
        <v>0</v>
      </c>
      <c r="T209" s="401" t="s">
        <v>3129</v>
      </c>
      <c r="U209" s="401" t="s">
        <v>1120</v>
      </c>
      <c r="V209" s="400">
        <v>1</v>
      </c>
      <c r="W209" s="400">
        <v>4</v>
      </c>
      <c r="X209" s="400">
        <v>5</v>
      </c>
      <c r="Y209" s="400">
        <v>0</v>
      </c>
      <c r="Z209" s="400">
        <v>0</v>
      </c>
      <c r="AA209" s="400">
        <v>0</v>
      </c>
      <c r="AB209" s="400">
        <v>1</v>
      </c>
      <c r="AC209" s="400">
        <v>4</v>
      </c>
      <c r="AD209" s="400">
        <v>5</v>
      </c>
      <c r="AE209" s="400">
        <v>3</v>
      </c>
      <c r="AF209" s="400">
        <v>2</v>
      </c>
      <c r="AG209" s="400">
        <v>5</v>
      </c>
      <c r="AH209" s="400">
        <v>5</v>
      </c>
      <c r="AI209" s="400">
        <v>5</v>
      </c>
      <c r="AJ209" s="400">
        <v>10</v>
      </c>
      <c r="AK209" s="400">
        <v>0</v>
      </c>
      <c r="AL209" s="400">
        <v>0</v>
      </c>
      <c r="AM209" s="400">
        <v>0</v>
      </c>
      <c r="AN209" s="400">
        <v>87</v>
      </c>
      <c r="AO209" s="400">
        <v>95</v>
      </c>
      <c r="AP209" s="400">
        <v>182</v>
      </c>
      <c r="AQ209" s="400">
        <v>31</v>
      </c>
      <c r="AR209" s="400">
        <v>82</v>
      </c>
      <c r="AS209" s="400">
        <v>113</v>
      </c>
      <c r="AT209" s="400">
        <v>10</v>
      </c>
      <c r="AU209" s="400">
        <v>21</v>
      </c>
      <c r="AV209" s="400">
        <v>31</v>
      </c>
      <c r="AW209" s="400">
        <v>45</v>
      </c>
      <c r="AX209" s="400">
        <v>21</v>
      </c>
      <c r="AY209" s="400">
        <v>66</v>
      </c>
      <c r="AZ209" s="400">
        <v>3</v>
      </c>
      <c r="BA209" s="400">
        <v>1</v>
      </c>
      <c r="BB209" s="400">
        <v>4</v>
      </c>
      <c r="BC209" s="401" t="s">
        <v>0</v>
      </c>
      <c r="BD209" s="401" t="s">
        <v>212</v>
      </c>
      <c r="BE209" s="400">
        <v>1</v>
      </c>
      <c r="BF209" s="400" t="b">
        <v>1</v>
      </c>
      <c r="BG209" s="400">
        <v>1</v>
      </c>
      <c r="BH209" s="400" t="b">
        <v>0</v>
      </c>
      <c r="BI209" s="400" t="b">
        <v>1</v>
      </c>
      <c r="BJ209" s="401" t="s">
        <v>2</v>
      </c>
      <c r="BK209" s="400">
        <v>200</v>
      </c>
      <c r="BL209" s="400" t="b">
        <v>1</v>
      </c>
      <c r="BM209" s="400">
        <v>1.5</v>
      </c>
      <c r="BN209" s="400" t="b">
        <v>1</v>
      </c>
      <c r="BO209" s="400">
        <v>0.5</v>
      </c>
      <c r="BP209" s="400" t="b">
        <v>1</v>
      </c>
      <c r="BQ209" s="400" t="b">
        <v>1</v>
      </c>
      <c r="BR209" s="400" t="b">
        <v>1</v>
      </c>
      <c r="BS209" s="400" t="b">
        <v>1</v>
      </c>
      <c r="BT209" s="400" t="b">
        <v>1</v>
      </c>
      <c r="BU209" s="400">
        <v>2</v>
      </c>
      <c r="BV209" s="401" t="s">
        <v>211</v>
      </c>
      <c r="BW209" s="400">
        <v>12</v>
      </c>
      <c r="BX209" s="401" t="s">
        <v>211</v>
      </c>
      <c r="BY209" s="401" t="s">
        <v>911</v>
      </c>
    </row>
    <row r="210" spans="1:77" ht="29" x14ac:dyDescent="0.35">
      <c r="A210" s="400">
        <v>1795</v>
      </c>
      <c r="B210" s="401" t="s">
        <v>1124</v>
      </c>
      <c r="C210" s="401" t="s">
        <v>211</v>
      </c>
      <c r="D210" s="401" t="s">
        <v>211</v>
      </c>
      <c r="E210" s="401" t="s">
        <v>1125</v>
      </c>
      <c r="F210" s="401" t="s">
        <v>356</v>
      </c>
      <c r="G210" s="400">
        <v>20405033</v>
      </c>
      <c r="H210" s="400">
        <v>20405033</v>
      </c>
      <c r="I210" s="401" t="s">
        <v>357</v>
      </c>
      <c r="J210" s="402">
        <v>41807</v>
      </c>
      <c r="K210" s="401" t="s">
        <v>358</v>
      </c>
      <c r="L210" s="401" t="s">
        <v>1125</v>
      </c>
      <c r="M210" s="401" t="s">
        <v>359</v>
      </c>
      <c r="N210" s="401" t="s">
        <v>359</v>
      </c>
      <c r="O210" s="401" t="s">
        <v>674</v>
      </c>
      <c r="P210" s="404">
        <v>-13.748661</v>
      </c>
      <c r="Q210" s="404">
        <v>33.846708999999997</v>
      </c>
      <c r="R210" s="380"/>
      <c r="S210" s="400">
        <v>8479909</v>
      </c>
      <c r="T210" s="401" t="s">
        <v>211</v>
      </c>
      <c r="U210" s="401" t="s">
        <v>211</v>
      </c>
      <c r="V210" s="400">
        <v>2</v>
      </c>
      <c r="W210" s="400">
        <v>5</v>
      </c>
      <c r="X210" s="400">
        <v>7</v>
      </c>
      <c r="Y210" s="400">
        <v>0</v>
      </c>
      <c r="Z210" s="400">
        <v>0</v>
      </c>
      <c r="AA210" s="400">
        <v>0</v>
      </c>
      <c r="AB210" s="400">
        <v>2</v>
      </c>
      <c r="AC210" s="400">
        <v>5</v>
      </c>
      <c r="AD210" s="400">
        <v>7</v>
      </c>
      <c r="AE210" s="400">
        <v>0</v>
      </c>
      <c r="AF210" s="400">
        <v>0</v>
      </c>
      <c r="AG210" s="400">
        <v>0</v>
      </c>
      <c r="AH210" s="400">
        <v>3</v>
      </c>
      <c r="AI210" s="400">
        <v>7</v>
      </c>
      <c r="AJ210" s="400">
        <v>10</v>
      </c>
      <c r="AK210" s="400">
        <v>0</v>
      </c>
      <c r="AL210" s="400">
        <v>0</v>
      </c>
      <c r="AM210" s="400">
        <v>0</v>
      </c>
      <c r="AN210" s="400">
        <v>23</v>
      </c>
      <c r="AO210" s="400">
        <v>32</v>
      </c>
      <c r="AP210" s="400">
        <v>55</v>
      </c>
      <c r="AQ210" s="400">
        <v>0</v>
      </c>
      <c r="AR210" s="400">
        <v>0</v>
      </c>
      <c r="AS210" s="400">
        <v>0</v>
      </c>
      <c r="AT210" s="400">
        <v>5</v>
      </c>
      <c r="AU210" s="400">
        <v>3</v>
      </c>
      <c r="AV210" s="400">
        <v>8</v>
      </c>
      <c r="AW210" s="400">
        <v>0</v>
      </c>
      <c r="AX210" s="400">
        <v>0</v>
      </c>
      <c r="AY210" s="400">
        <v>0</v>
      </c>
      <c r="AZ210" s="400">
        <v>0</v>
      </c>
      <c r="BA210" s="400">
        <v>0</v>
      </c>
      <c r="BB210" s="400">
        <v>0</v>
      </c>
      <c r="BC210" s="401" t="s">
        <v>3</v>
      </c>
      <c r="BD210" s="401" t="s">
        <v>7</v>
      </c>
      <c r="BE210" s="400">
        <v>1</v>
      </c>
      <c r="BF210" s="400" t="b">
        <v>0</v>
      </c>
      <c r="BG210" s="380">
        <v>0</v>
      </c>
      <c r="BH210" s="400" t="b">
        <v>0</v>
      </c>
      <c r="BI210" s="400" t="b">
        <v>1</v>
      </c>
      <c r="BJ210" s="401" t="s">
        <v>6</v>
      </c>
      <c r="BK210" s="400">
        <v>50</v>
      </c>
      <c r="BL210" s="400" t="b">
        <v>0</v>
      </c>
      <c r="BM210" s="380"/>
      <c r="BN210" s="400" t="b">
        <v>0</v>
      </c>
      <c r="BP210" s="400" t="b">
        <v>0</v>
      </c>
      <c r="BQ210" s="400" t="b">
        <v>0</v>
      </c>
      <c r="BR210" s="400" t="b">
        <v>0</v>
      </c>
      <c r="BS210" s="400" t="b">
        <v>0</v>
      </c>
      <c r="BT210" s="400" t="b">
        <v>0</v>
      </c>
      <c r="BU210" s="380"/>
      <c r="BV210" s="401" t="s">
        <v>211</v>
      </c>
      <c r="BW210" s="380"/>
      <c r="BX210" s="401" t="s">
        <v>211</v>
      </c>
      <c r="BY210" s="401" t="s">
        <v>211</v>
      </c>
    </row>
    <row r="211" spans="1:77" ht="29" x14ac:dyDescent="0.35">
      <c r="A211" s="400">
        <v>1734</v>
      </c>
      <c r="B211" s="401" t="s">
        <v>1126</v>
      </c>
      <c r="C211" s="401" t="s">
        <v>211</v>
      </c>
      <c r="D211" s="401" t="s">
        <v>211</v>
      </c>
      <c r="E211" s="401" t="s">
        <v>758</v>
      </c>
      <c r="F211" s="401" t="s">
        <v>356</v>
      </c>
      <c r="G211" s="400">
        <v>20403024</v>
      </c>
      <c r="H211" s="400">
        <v>20403024</v>
      </c>
      <c r="I211" s="401" t="s">
        <v>3131</v>
      </c>
      <c r="J211" s="402">
        <v>41530</v>
      </c>
      <c r="K211" s="401" t="s">
        <v>365</v>
      </c>
      <c r="L211" s="401" t="s">
        <v>758</v>
      </c>
      <c r="M211" s="401" t="s">
        <v>367</v>
      </c>
      <c r="N211" s="401" t="s">
        <v>367</v>
      </c>
      <c r="O211" s="401" t="s">
        <v>758</v>
      </c>
      <c r="P211" s="404">
        <v>-13.599567</v>
      </c>
      <c r="Q211" s="404">
        <v>33.476064999999998</v>
      </c>
      <c r="R211" s="400">
        <v>551498</v>
      </c>
      <c r="S211" s="400">
        <v>8496508</v>
      </c>
      <c r="T211" s="401" t="s">
        <v>211</v>
      </c>
      <c r="U211" s="401" t="s">
        <v>758</v>
      </c>
      <c r="V211" s="400">
        <v>1</v>
      </c>
      <c r="W211" s="400">
        <v>2</v>
      </c>
      <c r="X211" s="400">
        <v>3</v>
      </c>
      <c r="Y211" s="400">
        <v>0</v>
      </c>
      <c r="Z211" s="400">
        <v>0</v>
      </c>
      <c r="AA211" s="400">
        <v>0</v>
      </c>
      <c r="AB211" s="400">
        <v>1</v>
      </c>
      <c r="AC211" s="400">
        <v>2</v>
      </c>
      <c r="AD211" s="400">
        <v>3</v>
      </c>
      <c r="AE211" s="400">
        <v>5</v>
      </c>
      <c r="AF211" s="400">
        <v>3</v>
      </c>
      <c r="AG211" s="400">
        <v>8</v>
      </c>
      <c r="AH211" s="400">
        <v>5</v>
      </c>
      <c r="AI211" s="400">
        <v>5</v>
      </c>
      <c r="AJ211" s="400">
        <v>10</v>
      </c>
      <c r="AK211" s="400">
        <v>0</v>
      </c>
      <c r="AL211" s="400">
        <v>0</v>
      </c>
      <c r="AM211" s="400">
        <v>0</v>
      </c>
      <c r="AN211" s="400">
        <v>13</v>
      </c>
      <c r="AO211" s="400">
        <v>19</v>
      </c>
      <c r="AP211" s="400">
        <v>32</v>
      </c>
      <c r="AQ211" s="400">
        <v>13</v>
      </c>
      <c r="AR211" s="400">
        <v>19</v>
      </c>
      <c r="AS211" s="400">
        <v>32</v>
      </c>
      <c r="AT211" s="400">
        <v>3</v>
      </c>
      <c r="AU211" s="400">
        <v>0</v>
      </c>
      <c r="AV211" s="400">
        <v>3</v>
      </c>
      <c r="AW211" s="400">
        <v>2</v>
      </c>
      <c r="AX211" s="400">
        <v>4</v>
      </c>
      <c r="AY211" s="400">
        <v>6</v>
      </c>
      <c r="AZ211" s="400">
        <v>0</v>
      </c>
      <c r="BA211" s="400">
        <v>0</v>
      </c>
      <c r="BB211" s="400">
        <v>0</v>
      </c>
      <c r="BC211" s="401" t="s">
        <v>8</v>
      </c>
      <c r="BD211" s="401"/>
      <c r="BE211" s="400"/>
      <c r="BF211" s="400" t="b">
        <v>1</v>
      </c>
      <c r="BG211" s="400">
        <v>1</v>
      </c>
      <c r="BH211" s="400" t="b">
        <v>0</v>
      </c>
      <c r="BI211" s="400" t="b">
        <v>1</v>
      </c>
      <c r="BJ211" s="401" t="s">
        <v>2</v>
      </c>
      <c r="BK211" s="400">
        <v>60</v>
      </c>
      <c r="BL211" s="400" t="b">
        <v>0</v>
      </c>
      <c r="BM211" s="380"/>
      <c r="BN211" s="400" t="b">
        <v>0</v>
      </c>
      <c r="BO211" s="380"/>
      <c r="BP211" s="400" t="b">
        <v>0</v>
      </c>
      <c r="BQ211" s="400" t="b">
        <v>0</v>
      </c>
      <c r="BR211" s="400" t="b">
        <v>0</v>
      </c>
      <c r="BS211" s="400" t="b">
        <v>0</v>
      </c>
      <c r="BT211" s="400" t="b">
        <v>1</v>
      </c>
      <c r="BU211" s="400">
        <v>0.2</v>
      </c>
      <c r="BV211" s="401" t="s">
        <v>211</v>
      </c>
      <c r="BW211" s="400">
        <v>10</v>
      </c>
      <c r="BX211" s="401" t="s">
        <v>985</v>
      </c>
      <c r="BY211" s="401" t="s">
        <v>211</v>
      </c>
    </row>
    <row r="212" spans="1:77" ht="29" x14ac:dyDescent="0.35">
      <c r="A212" s="400">
        <v>1732</v>
      </c>
      <c r="B212" s="401" t="s">
        <v>1127</v>
      </c>
      <c r="C212" s="401" t="s">
        <v>1128</v>
      </c>
      <c r="D212" s="401" t="s">
        <v>211</v>
      </c>
      <c r="E212" s="401" t="s">
        <v>1079</v>
      </c>
      <c r="F212" s="401" t="s">
        <v>356</v>
      </c>
      <c r="G212" s="400">
        <v>20403022</v>
      </c>
      <c r="H212" s="400">
        <v>20403022</v>
      </c>
      <c r="I212" s="401" t="s">
        <v>390</v>
      </c>
      <c r="J212" s="402">
        <v>41800</v>
      </c>
      <c r="K212" s="401" t="s">
        <v>365</v>
      </c>
      <c r="L212" s="401" t="s">
        <v>1079</v>
      </c>
      <c r="M212" s="401" t="s">
        <v>367</v>
      </c>
      <c r="N212" s="401" t="s">
        <v>367</v>
      </c>
      <c r="O212" s="401" t="s">
        <v>587</v>
      </c>
      <c r="P212" s="404">
        <v>-13.658588999999999</v>
      </c>
      <c r="Q212" s="404">
        <v>33.473274000000004</v>
      </c>
      <c r="R212" s="400">
        <v>551184</v>
      </c>
      <c r="S212" s="400">
        <v>8489981</v>
      </c>
      <c r="T212" s="401" t="s">
        <v>3127</v>
      </c>
      <c r="U212" s="401" t="s">
        <v>211</v>
      </c>
      <c r="V212" s="400">
        <v>5</v>
      </c>
      <c r="W212" s="400">
        <v>5</v>
      </c>
      <c r="X212" s="400">
        <v>10</v>
      </c>
      <c r="Y212" s="400">
        <v>2</v>
      </c>
      <c r="Z212" s="400">
        <v>3</v>
      </c>
      <c r="AA212" s="400">
        <v>5</v>
      </c>
      <c r="AB212" s="400">
        <v>3</v>
      </c>
      <c r="AC212" s="400">
        <v>2</v>
      </c>
      <c r="AD212" s="400">
        <v>5</v>
      </c>
      <c r="AE212" s="400">
        <v>0</v>
      </c>
      <c r="AF212" s="400">
        <v>0</v>
      </c>
      <c r="AG212" s="400">
        <v>0</v>
      </c>
      <c r="AH212" s="400">
        <v>0</v>
      </c>
      <c r="AI212" s="400">
        <v>0</v>
      </c>
      <c r="AJ212" s="400">
        <v>0</v>
      </c>
      <c r="AK212" s="400">
        <v>0</v>
      </c>
      <c r="AL212" s="400">
        <v>0</v>
      </c>
      <c r="AM212" s="400">
        <v>0</v>
      </c>
      <c r="AN212" s="400">
        <v>40</v>
      </c>
      <c r="AO212" s="400">
        <v>22</v>
      </c>
      <c r="AP212" s="400">
        <v>62</v>
      </c>
      <c r="AQ212" s="400">
        <v>0</v>
      </c>
      <c r="AR212" s="400">
        <v>0</v>
      </c>
      <c r="AS212" s="400">
        <v>0</v>
      </c>
      <c r="AT212" s="400">
        <v>0</v>
      </c>
      <c r="AU212" s="400">
        <v>0</v>
      </c>
      <c r="AV212" s="400">
        <v>0</v>
      </c>
      <c r="AW212" s="400">
        <v>0</v>
      </c>
      <c r="AX212" s="400">
        <v>4</v>
      </c>
      <c r="AY212" s="400">
        <v>4</v>
      </c>
      <c r="AZ212" s="400">
        <v>0</v>
      </c>
      <c r="BA212" s="400">
        <v>0</v>
      </c>
      <c r="BB212" s="400">
        <v>0</v>
      </c>
      <c r="BC212" s="401" t="s">
        <v>3</v>
      </c>
      <c r="BD212" s="401" t="s">
        <v>1</v>
      </c>
      <c r="BE212" s="400">
        <v>1</v>
      </c>
      <c r="BF212" s="400" t="b">
        <v>0</v>
      </c>
      <c r="BG212" s="380">
        <v>0</v>
      </c>
      <c r="BH212" s="400" t="b">
        <v>0</v>
      </c>
      <c r="BI212" s="400" t="b">
        <v>1</v>
      </c>
      <c r="BJ212" s="401" t="s">
        <v>5</v>
      </c>
      <c r="BK212" s="400">
        <v>45</v>
      </c>
      <c r="BL212" s="400" t="b">
        <v>0</v>
      </c>
      <c r="BM212" s="380"/>
      <c r="BN212" s="400" t="b">
        <v>0</v>
      </c>
      <c r="BP212" s="400" t="b">
        <v>0</v>
      </c>
      <c r="BQ212" s="400" t="b">
        <v>0</v>
      </c>
      <c r="BR212" s="400" t="b">
        <v>0</v>
      </c>
      <c r="BS212" s="400" t="b">
        <v>1</v>
      </c>
      <c r="BT212" s="400" t="b">
        <v>1</v>
      </c>
      <c r="BU212" s="400">
        <v>2.5</v>
      </c>
      <c r="BV212" s="401" t="s">
        <v>211</v>
      </c>
      <c r="BW212" s="400">
        <v>2</v>
      </c>
      <c r="BX212" s="401" t="s">
        <v>211</v>
      </c>
      <c r="BY212" s="401" t="s">
        <v>211</v>
      </c>
    </row>
    <row r="213" spans="1:77" ht="29" x14ac:dyDescent="0.35">
      <c r="A213" s="400">
        <v>353</v>
      </c>
      <c r="B213" s="401" t="s">
        <v>909</v>
      </c>
      <c r="C213" s="401" t="s">
        <v>840</v>
      </c>
      <c r="D213" s="401" t="s">
        <v>1129</v>
      </c>
      <c r="E213" s="401" t="s">
        <v>1130</v>
      </c>
      <c r="F213" s="401" t="s">
        <v>356</v>
      </c>
      <c r="G213" s="400">
        <v>20499981</v>
      </c>
      <c r="H213" s="400">
        <v>20499981</v>
      </c>
      <c r="I213" s="401" t="s">
        <v>710</v>
      </c>
      <c r="J213" s="402">
        <v>41563</v>
      </c>
      <c r="K213" s="401" t="s">
        <v>454</v>
      </c>
      <c r="L213" s="401" t="s">
        <v>1130</v>
      </c>
      <c r="M213" s="401" t="s">
        <v>386</v>
      </c>
      <c r="N213" s="401" t="s">
        <v>386</v>
      </c>
      <c r="O213" s="401" t="s">
        <v>461</v>
      </c>
      <c r="R213" s="400">
        <v>0</v>
      </c>
      <c r="S213" s="400">
        <v>0</v>
      </c>
      <c r="T213" s="401" t="s">
        <v>3129</v>
      </c>
      <c r="U213" s="401" t="s">
        <v>211</v>
      </c>
      <c r="V213" s="400">
        <v>5</v>
      </c>
      <c r="W213" s="400">
        <v>5</v>
      </c>
      <c r="X213" s="400">
        <v>10</v>
      </c>
      <c r="Y213" s="400">
        <v>0</v>
      </c>
      <c r="Z213" s="400">
        <v>0</v>
      </c>
      <c r="AA213" s="400">
        <v>0</v>
      </c>
      <c r="AB213" s="400">
        <v>5</v>
      </c>
      <c r="AC213" s="400">
        <v>5</v>
      </c>
      <c r="AD213" s="400">
        <v>10</v>
      </c>
      <c r="AE213" s="400">
        <v>0</v>
      </c>
      <c r="AF213" s="400">
        <v>0</v>
      </c>
      <c r="AG213" s="400">
        <v>0</v>
      </c>
      <c r="AH213" s="400">
        <v>5</v>
      </c>
      <c r="AI213" s="400">
        <v>5</v>
      </c>
      <c r="AJ213" s="400">
        <v>10</v>
      </c>
      <c r="AK213" s="400">
        <v>0</v>
      </c>
      <c r="AL213" s="400">
        <v>0</v>
      </c>
      <c r="AM213" s="400">
        <v>0</v>
      </c>
      <c r="AN213" s="400">
        <v>50</v>
      </c>
      <c r="AO213" s="400">
        <v>90</v>
      </c>
      <c r="AP213" s="400">
        <v>140</v>
      </c>
      <c r="AQ213" s="400">
        <v>30</v>
      </c>
      <c r="AR213" s="400">
        <v>40</v>
      </c>
      <c r="AS213" s="400">
        <v>70</v>
      </c>
      <c r="AT213" s="400">
        <v>4</v>
      </c>
      <c r="AU213" s="400">
        <v>7</v>
      </c>
      <c r="AV213" s="400">
        <v>11</v>
      </c>
      <c r="AW213" s="400">
        <v>5</v>
      </c>
      <c r="AX213" s="400">
        <v>7</v>
      </c>
      <c r="AY213" s="400">
        <v>12</v>
      </c>
      <c r="AZ213" s="400">
        <v>5</v>
      </c>
      <c r="BA213" s="400">
        <v>4</v>
      </c>
      <c r="BB213" s="400">
        <v>9</v>
      </c>
      <c r="BC213" s="401" t="s">
        <v>3</v>
      </c>
      <c r="BD213" s="401" t="s">
        <v>7</v>
      </c>
      <c r="BE213" s="400">
        <v>1</v>
      </c>
      <c r="BF213" s="400" t="b">
        <v>1</v>
      </c>
      <c r="BG213" s="400">
        <v>1</v>
      </c>
      <c r="BH213" s="400" t="b">
        <v>0</v>
      </c>
      <c r="BI213" s="400" t="b">
        <v>1</v>
      </c>
      <c r="BJ213" s="401" t="s">
        <v>6</v>
      </c>
      <c r="BK213" s="400">
        <v>2</v>
      </c>
      <c r="BL213" s="400" t="b">
        <v>1</v>
      </c>
      <c r="BM213" s="380"/>
      <c r="BN213" s="400" t="b">
        <v>1</v>
      </c>
      <c r="BO213" s="380"/>
      <c r="BP213" s="400" t="b">
        <v>1</v>
      </c>
      <c r="BQ213" s="400" t="b">
        <v>1</v>
      </c>
      <c r="BR213" s="400" t="b">
        <v>1</v>
      </c>
      <c r="BS213" s="400" t="b">
        <v>0</v>
      </c>
      <c r="BT213" s="400" t="b">
        <v>1</v>
      </c>
      <c r="BU213" s="400">
        <v>1</v>
      </c>
      <c r="BV213" s="401" t="s">
        <v>211</v>
      </c>
      <c r="BW213" s="404">
        <v>8</v>
      </c>
      <c r="BX213" s="401" t="s">
        <v>211</v>
      </c>
      <c r="BY213" s="401" t="s">
        <v>211</v>
      </c>
    </row>
    <row r="214" spans="1:77" x14ac:dyDescent="0.35">
      <c r="A214" s="400">
        <v>1689</v>
      </c>
      <c r="B214" s="401" t="s">
        <v>1131</v>
      </c>
      <c r="C214" s="401" t="s">
        <v>211</v>
      </c>
      <c r="D214" s="401" t="s">
        <v>1132</v>
      </c>
      <c r="E214" s="401" t="s">
        <v>1133</v>
      </c>
      <c r="F214" s="401" t="s">
        <v>356</v>
      </c>
      <c r="G214" s="400">
        <v>20401024</v>
      </c>
      <c r="H214" s="400">
        <v>20401024</v>
      </c>
      <c r="I214" s="401" t="s">
        <v>384</v>
      </c>
      <c r="J214" s="402">
        <v>41555</v>
      </c>
      <c r="K214" s="401" t="s">
        <v>365</v>
      </c>
      <c r="L214" s="401" t="s">
        <v>1133</v>
      </c>
      <c r="M214" s="401" t="s">
        <v>386</v>
      </c>
      <c r="N214" s="401" t="s">
        <v>386</v>
      </c>
      <c r="O214" s="401" t="s">
        <v>945</v>
      </c>
      <c r="P214" s="404">
        <v>-13.642466000000001</v>
      </c>
      <c r="Q214" s="404">
        <v>33.689177000000001</v>
      </c>
      <c r="R214" s="400">
        <v>574539</v>
      </c>
      <c r="S214" s="400">
        <v>8491708</v>
      </c>
      <c r="T214" s="401" t="s">
        <v>3128</v>
      </c>
      <c r="U214" s="401" t="s">
        <v>3158</v>
      </c>
      <c r="V214" s="400">
        <v>0</v>
      </c>
      <c r="W214" s="400">
        <v>8</v>
      </c>
      <c r="X214" s="400">
        <v>8</v>
      </c>
      <c r="Y214" s="400">
        <v>0</v>
      </c>
      <c r="Z214" s="400">
        <v>0</v>
      </c>
      <c r="AA214" s="400">
        <v>0</v>
      </c>
      <c r="AB214" s="400">
        <v>0</v>
      </c>
      <c r="AC214" s="400">
        <v>0</v>
      </c>
      <c r="AD214" s="400">
        <v>0</v>
      </c>
      <c r="AE214" s="400">
        <v>0</v>
      </c>
      <c r="AF214" s="400">
        <v>0</v>
      </c>
      <c r="AG214" s="400">
        <v>0</v>
      </c>
      <c r="AH214" s="400">
        <v>6</v>
      </c>
      <c r="AI214" s="400">
        <v>6</v>
      </c>
      <c r="AJ214" s="400">
        <v>12</v>
      </c>
      <c r="AK214" s="400">
        <v>0</v>
      </c>
      <c r="AL214" s="400">
        <v>0</v>
      </c>
      <c r="AM214" s="400">
        <v>0</v>
      </c>
      <c r="AN214" s="400">
        <v>43</v>
      </c>
      <c r="AO214" s="400">
        <v>42</v>
      </c>
      <c r="AP214" s="400">
        <v>85</v>
      </c>
      <c r="AQ214" s="400">
        <v>21</v>
      </c>
      <c r="AR214" s="400">
        <v>22</v>
      </c>
      <c r="AS214" s="400">
        <v>43</v>
      </c>
      <c r="AT214" s="400">
        <v>5</v>
      </c>
      <c r="AU214" s="400">
        <v>6</v>
      </c>
      <c r="AV214" s="400">
        <v>11</v>
      </c>
      <c r="AW214" s="400">
        <v>3</v>
      </c>
      <c r="AX214" s="400">
        <v>3</v>
      </c>
      <c r="AY214" s="400">
        <v>6</v>
      </c>
      <c r="AZ214" s="400">
        <v>0</v>
      </c>
      <c r="BA214" s="400">
        <v>2</v>
      </c>
      <c r="BB214" s="400">
        <v>2</v>
      </c>
      <c r="BC214" s="401" t="s">
        <v>0</v>
      </c>
      <c r="BD214" s="401" t="s">
        <v>7</v>
      </c>
      <c r="BE214" s="380">
        <v>1</v>
      </c>
      <c r="BF214" s="400" t="b">
        <v>0</v>
      </c>
      <c r="BG214" s="380">
        <v>0</v>
      </c>
      <c r="BH214" s="400" t="b">
        <v>0</v>
      </c>
      <c r="BI214" s="400" t="b">
        <v>0</v>
      </c>
      <c r="BJ214" s="401" t="s">
        <v>211</v>
      </c>
      <c r="BK214" s="380"/>
      <c r="BL214" s="400" t="b">
        <v>1</v>
      </c>
      <c r="BM214" s="400">
        <v>1</v>
      </c>
      <c r="BN214" s="400" t="b">
        <v>0</v>
      </c>
      <c r="BO214" s="380"/>
      <c r="BP214" s="400" t="b">
        <v>1</v>
      </c>
      <c r="BQ214" s="400" t="b">
        <v>0</v>
      </c>
      <c r="BR214" s="400" t="b">
        <v>0</v>
      </c>
      <c r="BS214" s="400" t="b">
        <v>0</v>
      </c>
      <c r="BT214" s="400" t="b">
        <v>0</v>
      </c>
      <c r="BU214" s="400">
        <v>1</v>
      </c>
      <c r="BV214" s="401" t="s">
        <v>211</v>
      </c>
      <c r="BW214" s="400">
        <v>4</v>
      </c>
      <c r="BX214" s="401" t="s">
        <v>211</v>
      </c>
      <c r="BY214" s="401" t="s">
        <v>211</v>
      </c>
    </row>
    <row r="215" spans="1:77" x14ac:dyDescent="0.35">
      <c r="A215" s="400">
        <v>351</v>
      </c>
      <c r="B215" s="401" t="s">
        <v>1134</v>
      </c>
      <c r="C215" s="401" t="s">
        <v>382</v>
      </c>
      <c r="D215" s="401" t="s">
        <v>211</v>
      </c>
      <c r="E215" s="401" t="s">
        <v>1134</v>
      </c>
      <c r="F215" s="401" t="s">
        <v>356</v>
      </c>
      <c r="G215" s="400">
        <v>20499979</v>
      </c>
      <c r="H215" s="400">
        <v>20499979</v>
      </c>
      <c r="I215" s="401" t="s">
        <v>816</v>
      </c>
      <c r="J215" s="402">
        <v>41793</v>
      </c>
      <c r="K215" s="401" t="s">
        <v>454</v>
      </c>
      <c r="L215" s="401" t="s">
        <v>1134</v>
      </c>
      <c r="M215" s="401" t="s">
        <v>386</v>
      </c>
      <c r="N215" s="401" t="s">
        <v>386</v>
      </c>
      <c r="O215" s="401" t="s">
        <v>461</v>
      </c>
      <c r="R215" s="400">
        <v>0</v>
      </c>
      <c r="S215" s="400">
        <v>0</v>
      </c>
      <c r="T215" s="401" t="s">
        <v>3129</v>
      </c>
      <c r="U215" s="401" t="s">
        <v>211</v>
      </c>
      <c r="V215" s="400">
        <v>1</v>
      </c>
      <c r="W215" s="400">
        <v>9</v>
      </c>
      <c r="X215" s="400">
        <v>10</v>
      </c>
      <c r="Y215" s="400">
        <v>0</v>
      </c>
      <c r="Z215" s="400">
        <v>0</v>
      </c>
      <c r="AA215" s="400">
        <v>0</v>
      </c>
      <c r="AB215" s="400">
        <v>1</v>
      </c>
      <c r="AC215" s="400">
        <v>9</v>
      </c>
      <c r="AD215" s="400">
        <v>10</v>
      </c>
      <c r="AE215" s="400">
        <v>0</v>
      </c>
      <c r="AF215" s="400">
        <v>1</v>
      </c>
      <c r="AG215" s="400">
        <v>1</v>
      </c>
      <c r="AH215" s="400">
        <v>10</v>
      </c>
      <c r="AI215" s="400">
        <v>0</v>
      </c>
      <c r="AJ215" s="400">
        <v>10</v>
      </c>
      <c r="AK215" s="400">
        <v>0</v>
      </c>
      <c r="AL215" s="400">
        <v>0</v>
      </c>
      <c r="AM215" s="400">
        <v>0</v>
      </c>
      <c r="AN215" s="400">
        <v>72</v>
      </c>
      <c r="AO215" s="400">
        <v>89</v>
      </c>
      <c r="AP215" s="400">
        <v>161</v>
      </c>
      <c r="AQ215" s="400">
        <v>30</v>
      </c>
      <c r="AR215" s="400">
        <v>50</v>
      </c>
      <c r="AS215" s="400">
        <v>80</v>
      </c>
      <c r="AT215" s="400">
        <v>5</v>
      </c>
      <c r="AU215" s="400">
        <v>15</v>
      </c>
      <c r="AV215" s="400">
        <v>20</v>
      </c>
      <c r="AW215" s="400">
        <v>3</v>
      </c>
      <c r="AX215" s="400">
        <v>7</v>
      </c>
      <c r="AY215" s="400">
        <v>10</v>
      </c>
      <c r="AZ215" s="400">
        <v>1</v>
      </c>
      <c r="BA215" s="400">
        <v>4</v>
      </c>
      <c r="BB215" s="400">
        <v>5</v>
      </c>
      <c r="BC215" s="401" t="s">
        <v>3</v>
      </c>
      <c r="BD215" s="401" t="s">
        <v>1</v>
      </c>
      <c r="BE215" s="404">
        <v>1</v>
      </c>
      <c r="BF215" s="400" t="b">
        <v>1</v>
      </c>
      <c r="BG215" s="404">
        <v>1</v>
      </c>
      <c r="BH215" s="400" t="b">
        <v>1</v>
      </c>
      <c r="BI215" s="400" t="b">
        <v>1</v>
      </c>
      <c r="BJ215" s="401" t="s">
        <v>2</v>
      </c>
      <c r="BK215" s="400">
        <v>200</v>
      </c>
      <c r="BL215" s="400" t="b">
        <v>0</v>
      </c>
      <c r="BM215" s="380"/>
      <c r="BN215" s="400" t="b">
        <v>0</v>
      </c>
      <c r="BO215" s="380"/>
      <c r="BP215" s="400" t="b">
        <v>1</v>
      </c>
      <c r="BQ215" s="400" t="b">
        <v>1</v>
      </c>
      <c r="BR215" s="400" t="b">
        <v>1</v>
      </c>
      <c r="BS215" s="400" t="b">
        <v>0</v>
      </c>
      <c r="BT215" s="400" t="b">
        <v>1</v>
      </c>
      <c r="BU215" s="404">
        <v>3</v>
      </c>
      <c r="BV215" s="401" t="s">
        <v>211</v>
      </c>
      <c r="BW215" s="404">
        <v>7</v>
      </c>
      <c r="BX215" s="401" t="s">
        <v>211</v>
      </c>
      <c r="BY215" s="401" t="s">
        <v>211</v>
      </c>
    </row>
    <row r="216" spans="1:77" ht="29" x14ac:dyDescent="0.35">
      <c r="A216" s="400">
        <v>1719</v>
      </c>
      <c r="B216" s="401" t="s">
        <v>1135</v>
      </c>
      <c r="C216" s="401" t="s">
        <v>1136</v>
      </c>
      <c r="D216" s="401" t="s">
        <v>211</v>
      </c>
      <c r="E216" s="401" t="s">
        <v>1137</v>
      </c>
      <c r="F216" s="401" t="s">
        <v>356</v>
      </c>
      <c r="G216" s="400">
        <v>20403009</v>
      </c>
      <c r="H216" s="400">
        <v>20403009</v>
      </c>
      <c r="I216" s="401" t="s">
        <v>3159</v>
      </c>
      <c r="J216" s="402">
        <v>41800</v>
      </c>
      <c r="K216" s="401" t="s">
        <v>365</v>
      </c>
      <c r="L216" s="401" t="s">
        <v>1138</v>
      </c>
      <c r="M216" s="401" t="s">
        <v>367</v>
      </c>
      <c r="N216" s="401" t="s">
        <v>367</v>
      </c>
      <c r="O216" s="401" t="s">
        <v>587</v>
      </c>
      <c r="P216" s="404">
        <v>-13.669192000000001</v>
      </c>
      <c r="Q216" s="404">
        <v>33.466856</v>
      </c>
      <c r="R216" s="400">
        <v>550487</v>
      </c>
      <c r="S216" s="400">
        <v>8488810</v>
      </c>
      <c r="T216" s="401" t="s">
        <v>3127</v>
      </c>
      <c r="U216" s="401" t="s">
        <v>211</v>
      </c>
      <c r="V216" s="400">
        <v>7</v>
      </c>
      <c r="W216" s="400">
        <v>3</v>
      </c>
      <c r="X216" s="400">
        <v>10</v>
      </c>
      <c r="Y216" s="400">
        <v>1</v>
      </c>
      <c r="Z216" s="400">
        <v>1</v>
      </c>
      <c r="AA216" s="400">
        <v>2</v>
      </c>
      <c r="AB216" s="400">
        <v>6</v>
      </c>
      <c r="AC216" s="400">
        <v>2</v>
      </c>
      <c r="AD216" s="400">
        <v>8</v>
      </c>
      <c r="AE216" s="400">
        <v>0</v>
      </c>
      <c r="AF216" s="400">
        <v>0</v>
      </c>
      <c r="AG216" s="400">
        <v>0</v>
      </c>
      <c r="AH216" s="400">
        <v>0</v>
      </c>
      <c r="AI216" s="400">
        <v>0</v>
      </c>
      <c r="AJ216" s="400">
        <v>0</v>
      </c>
      <c r="AK216" s="400">
        <v>0</v>
      </c>
      <c r="AL216" s="400">
        <v>0</v>
      </c>
      <c r="AM216" s="400">
        <v>0</v>
      </c>
      <c r="AN216" s="400">
        <v>32</v>
      </c>
      <c r="AO216" s="400">
        <v>40</v>
      </c>
      <c r="AP216" s="400">
        <v>72</v>
      </c>
      <c r="AQ216" s="400">
        <v>0</v>
      </c>
      <c r="AR216" s="400">
        <v>0</v>
      </c>
      <c r="AS216" s="400">
        <v>0</v>
      </c>
      <c r="AT216" s="400">
        <v>0</v>
      </c>
      <c r="AU216" s="400">
        <v>0</v>
      </c>
      <c r="AV216" s="400">
        <v>0</v>
      </c>
      <c r="AW216" s="400">
        <v>3</v>
      </c>
      <c r="AX216" s="400">
        <v>0</v>
      </c>
      <c r="AY216" s="400">
        <v>3</v>
      </c>
      <c r="AZ216" s="400">
        <v>0</v>
      </c>
      <c r="BA216" s="400">
        <v>0</v>
      </c>
      <c r="BB216" s="400">
        <v>0</v>
      </c>
      <c r="BC216" s="401" t="s">
        <v>0</v>
      </c>
      <c r="BD216" s="401" t="s">
        <v>212</v>
      </c>
      <c r="BE216" s="400">
        <v>1</v>
      </c>
      <c r="BF216" s="400" t="b">
        <v>1</v>
      </c>
      <c r="BG216" s="404">
        <v>1</v>
      </c>
      <c r="BH216" s="400" t="b">
        <v>1</v>
      </c>
      <c r="BI216" s="400" t="b">
        <v>1</v>
      </c>
      <c r="BJ216" s="401" t="s">
        <v>6</v>
      </c>
      <c r="BK216" s="400">
        <v>300</v>
      </c>
      <c r="BL216" s="400" t="b">
        <v>1</v>
      </c>
      <c r="BN216" s="400" t="b">
        <v>1</v>
      </c>
      <c r="BP216" s="400" t="b">
        <v>1</v>
      </c>
      <c r="BQ216" s="400" t="b">
        <v>1</v>
      </c>
      <c r="BR216" s="400" t="b">
        <v>1</v>
      </c>
      <c r="BS216" s="400" t="b">
        <v>1</v>
      </c>
      <c r="BT216" s="400" t="b">
        <v>1</v>
      </c>
      <c r="BU216" s="404">
        <v>1</v>
      </c>
      <c r="BV216" s="401" t="s">
        <v>211</v>
      </c>
      <c r="BW216" s="404">
        <v>5</v>
      </c>
      <c r="BX216" s="401" t="s">
        <v>211</v>
      </c>
      <c r="BY216" s="401" t="s">
        <v>211</v>
      </c>
    </row>
    <row r="217" spans="1:77" ht="29" x14ac:dyDescent="0.35">
      <c r="A217" s="400">
        <v>1735</v>
      </c>
      <c r="B217" s="401" t="s">
        <v>1139</v>
      </c>
      <c r="C217" s="401" t="s">
        <v>211</v>
      </c>
      <c r="D217" s="401" t="s">
        <v>211</v>
      </c>
      <c r="E217" s="401" t="s">
        <v>1056</v>
      </c>
      <c r="F217" s="401" t="s">
        <v>356</v>
      </c>
      <c r="G217" s="400">
        <v>20403025</v>
      </c>
      <c r="H217" s="400">
        <v>20403025</v>
      </c>
      <c r="I217" s="401" t="s">
        <v>506</v>
      </c>
      <c r="J217" s="402">
        <v>41790</v>
      </c>
      <c r="K217" s="401" t="s">
        <v>211</v>
      </c>
      <c r="L217" s="401" t="s">
        <v>1056</v>
      </c>
      <c r="M217" s="401" t="s">
        <v>367</v>
      </c>
      <c r="N217" s="401" t="s">
        <v>367</v>
      </c>
      <c r="O217" s="401" t="s">
        <v>1140</v>
      </c>
      <c r="P217" s="404">
        <v>-13.682429000000001</v>
      </c>
      <c r="Q217" s="404">
        <v>33.464714000000001</v>
      </c>
      <c r="R217" s="400">
        <v>550253</v>
      </c>
      <c r="S217" s="400">
        <v>8487346</v>
      </c>
      <c r="T217" s="401"/>
      <c r="U217" s="401" t="s">
        <v>1141</v>
      </c>
      <c r="V217" s="400">
        <v>3</v>
      </c>
      <c r="W217" s="400">
        <v>3</v>
      </c>
      <c r="X217" s="400">
        <v>6</v>
      </c>
      <c r="Y217" s="400">
        <v>0</v>
      </c>
      <c r="Z217" s="400">
        <v>0</v>
      </c>
      <c r="AA217" s="400">
        <v>0</v>
      </c>
      <c r="AB217" s="400">
        <v>3</v>
      </c>
      <c r="AC217" s="400">
        <v>3</v>
      </c>
      <c r="AD217" s="400">
        <v>6</v>
      </c>
      <c r="AE217" s="400">
        <v>2</v>
      </c>
      <c r="AF217" s="400">
        <v>4</v>
      </c>
      <c r="AG217" s="400">
        <v>6</v>
      </c>
      <c r="AH217" s="400">
        <v>5</v>
      </c>
      <c r="AI217" s="400">
        <v>5</v>
      </c>
      <c r="AJ217" s="400">
        <v>10</v>
      </c>
      <c r="AK217" s="400">
        <v>0</v>
      </c>
      <c r="AL217" s="400">
        <v>0</v>
      </c>
      <c r="AM217" s="400">
        <v>0</v>
      </c>
      <c r="AN217" s="400">
        <v>60</v>
      </c>
      <c r="AO217" s="400">
        <v>130</v>
      </c>
      <c r="AP217" s="400">
        <v>190</v>
      </c>
      <c r="AQ217" s="400">
        <v>19</v>
      </c>
      <c r="AR217" s="400">
        <v>22</v>
      </c>
      <c r="AS217" s="400">
        <v>41</v>
      </c>
      <c r="AT217" s="400">
        <v>10</v>
      </c>
      <c r="AU217" s="400">
        <v>20</v>
      </c>
      <c r="AV217" s="400">
        <v>30</v>
      </c>
      <c r="AW217" s="400">
        <v>5</v>
      </c>
      <c r="AX217" s="400">
        <v>5</v>
      </c>
      <c r="AY217" s="400">
        <v>10</v>
      </c>
      <c r="AZ217" s="400">
        <v>0</v>
      </c>
      <c r="BA217" s="400">
        <v>0</v>
      </c>
      <c r="BB217" s="400">
        <v>0</v>
      </c>
      <c r="BC217" s="401" t="s">
        <v>8</v>
      </c>
      <c r="BD217" s="401"/>
      <c r="BE217" s="380"/>
      <c r="BF217" s="400" t="b">
        <v>1</v>
      </c>
      <c r="BG217" s="400">
        <v>3</v>
      </c>
      <c r="BH217" s="400" t="b">
        <v>0</v>
      </c>
      <c r="BI217" s="400" t="b">
        <v>1</v>
      </c>
      <c r="BJ217" s="401" t="s">
        <v>2</v>
      </c>
      <c r="BK217" s="400">
        <v>50</v>
      </c>
      <c r="BL217" s="400" t="b">
        <v>0</v>
      </c>
      <c r="BM217" s="380"/>
      <c r="BN217" s="400" t="b">
        <v>0</v>
      </c>
      <c r="BP217" s="400" t="b">
        <v>1</v>
      </c>
      <c r="BQ217" s="400" t="b">
        <v>0</v>
      </c>
      <c r="BR217" s="400" t="b">
        <v>0</v>
      </c>
      <c r="BS217" s="400" t="b">
        <v>0</v>
      </c>
      <c r="BT217" s="400" t="b">
        <v>0</v>
      </c>
      <c r="BU217" s="400">
        <v>0.25</v>
      </c>
      <c r="BV217" s="401" t="s">
        <v>211</v>
      </c>
      <c r="BW217" s="400">
        <v>8</v>
      </c>
      <c r="BX217" s="401" t="s">
        <v>211</v>
      </c>
      <c r="BY217" s="401" t="s">
        <v>211</v>
      </c>
    </row>
    <row r="218" spans="1:77" ht="29" x14ac:dyDescent="0.35">
      <c r="A218" s="400">
        <v>296</v>
      </c>
      <c r="B218" s="401" t="s">
        <v>1142</v>
      </c>
      <c r="C218" s="401" t="s">
        <v>382</v>
      </c>
      <c r="D218" s="401" t="s">
        <v>1143</v>
      </c>
      <c r="E218" s="401" t="s">
        <v>570</v>
      </c>
      <c r="F218" s="401" t="s">
        <v>356</v>
      </c>
      <c r="G218" s="400">
        <v>20499924</v>
      </c>
      <c r="H218" s="400">
        <v>20499924</v>
      </c>
      <c r="I218" s="401" t="s">
        <v>404</v>
      </c>
      <c r="J218" s="402">
        <v>41800</v>
      </c>
      <c r="K218" s="401" t="s">
        <v>405</v>
      </c>
      <c r="L218" s="401" t="s">
        <v>570</v>
      </c>
      <c r="M218" s="401" t="s">
        <v>402</v>
      </c>
      <c r="N218" s="401" t="s">
        <v>402</v>
      </c>
      <c r="O218" s="401" t="s">
        <v>456</v>
      </c>
      <c r="R218" s="400">
        <v>0</v>
      </c>
      <c r="S218" s="400">
        <v>0</v>
      </c>
      <c r="T218" s="401" t="s">
        <v>3127</v>
      </c>
      <c r="U218" s="401" t="s">
        <v>572</v>
      </c>
      <c r="V218" s="400">
        <v>2</v>
      </c>
      <c r="W218" s="400">
        <v>3</v>
      </c>
      <c r="X218" s="400">
        <v>5</v>
      </c>
      <c r="Y218" s="400">
        <v>0</v>
      </c>
      <c r="Z218" s="400">
        <v>0</v>
      </c>
      <c r="AA218" s="400">
        <v>0</v>
      </c>
      <c r="AB218" s="400">
        <v>2</v>
      </c>
      <c r="AC218" s="400">
        <v>3</v>
      </c>
      <c r="AD218" s="400">
        <v>5</v>
      </c>
      <c r="AE218" s="400">
        <v>0</v>
      </c>
      <c r="AF218" s="400">
        <v>0</v>
      </c>
      <c r="AG218" s="400">
        <v>0</v>
      </c>
      <c r="AH218" s="400">
        <v>5</v>
      </c>
      <c r="AI218" s="400">
        <v>5</v>
      </c>
      <c r="AJ218" s="400">
        <v>10</v>
      </c>
      <c r="AK218" s="400">
        <v>0</v>
      </c>
      <c r="AL218" s="400">
        <v>0</v>
      </c>
      <c r="AM218" s="400">
        <v>0</v>
      </c>
      <c r="AN218" s="400">
        <v>15</v>
      </c>
      <c r="AO218" s="400">
        <v>30</v>
      </c>
      <c r="AP218" s="400">
        <v>45</v>
      </c>
      <c r="AQ218" s="400">
        <v>12</v>
      </c>
      <c r="AR218" s="400">
        <v>8</v>
      </c>
      <c r="AS218" s="400">
        <v>20</v>
      </c>
      <c r="AT218" s="400">
        <v>2</v>
      </c>
      <c r="AU218" s="400">
        <v>8</v>
      </c>
      <c r="AV218" s="400">
        <v>10</v>
      </c>
      <c r="AW218" s="400">
        <v>2</v>
      </c>
      <c r="AX218" s="400">
        <v>1</v>
      </c>
      <c r="AY218" s="400">
        <v>3</v>
      </c>
      <c r="AZ218" s="400">
        <v>0</v>
      </c>
      <c r="BA218" s="400">
        <v>0</v>
      </c>
      <c r="BB218" s="400">
        <v>0</v>
      </c>
      <c r="BC218" s="401" t="s">
        <v>0</v>
      </c>
      <c r="BD218" s="401" t="s">
        <v>212</v>
      </c>
      <c r="BE218" s="400">
        <v>1</v>
      </c>
      <c r="BF218" s="400" t="b">
        <v>1</v>
      </c>
      <c r="BG218" s="400">
        <v>1</v>
      </c>
      <c r="BH218" s="400" t="b">
        <v>1</v>
      </c>
      <c r="BI218" s="400" t="b">
        <v>1</v>
      </c>
      <c r="BJ218" s="401" t="s">
        <v>2</v>
      </c>
      <c r="BK218" s="400">
        <v>30</v>
      </c>
      <c r="BL218" s="400" t="b">
        <v>0</v>
      </c>
      <c r="BN218" s="400" t="b">
        <v>0</v>
      </c>
      <c r="BP218" s="400" t="b">
        <v>1</v>
      </c>
      <c r="BQ218" s="400" t="b">
        <v>0</v>
      </c>
      <c r="BR218" s="400" t="b">
        <v>0</v>
      </c>
      <c r="BS218" s="400" t="b">
        <v>1</v>
      </c>
      <c r="BT218" s="400" t="b">
        <v>0</v>
      </c>
      <c r="BU218" s="400">
        <v>2</v>
      </c>
      <c r="BV218" s="401" t="s">
        <v>211</v>
      </c>
      <c r="BW218" s="400">
        <v>4</v>
      </c>
      <c r="BX218" s="401" t="s">
        <v>211</v>
      </c>
      <c r="BY218" s="401" t="s">
        <v>211</v>
      </c>
    </row>
    <row r="219" spans="1:77" ht="72.5" x14ac:dyDescent="0.35">
      <c r="A219" s="400">
        <v>340</v>
      </c>
      <c r="B219" s="401" t="s">
        <v>1144</v>
      </c>
      <c r="C219" s="401" t="s">
        <v>382</v>
      </c>
      <c r="D219" s="401" t="s">
        <v>1145</v>
      </c>
      <c r="E219" s="401" t="s">
        <v>1146</v>
      </c>
      <c r="F219" s="401" t="s">
        <v>356</v>
      </c>
      <c r="G219" s="400">
        <v>20499968</v>
      </c>
      <c r="H219" s="400">
        <v>20499968</v>
      </c>
      <c r="I219" s="401" t="s">
        <v>3131</v>
      </c>
      <c r="J219" s="402">
        <v>41528</v>
      </c>
      <c r="K219" s="401" t="s">
        <v>365</v>
      </c>
      <c r="L219" s="401" t="s">
        <v>1147</v>
      </c>
      <c r="M219" s="401" t="s">
        <v>367</v>
      </c>
      <c r="N219" s="401" t="s">
        <v>367</v>
      </c>
      <c r="O219" s="401" t="s">
        <v>728</v>
      </c>
      <c r="R219" s="400">
        <v>0</v>
      </c>
      <c r="S219" s="400">
        <v>0</v>
      </c>
      <c r="T219" s="401" t="s">
        <v>3127</v>
      </c>
      <c r="U219" s="401" t="s">
        <v>211</v>
      </c>
      <c r="V219" s="400">
        <v>0</v>
      </c>
      <c r="W219" s="400">
        <v>1</v>
      </c>
      <c r="X219" s="400">
        <v>1</v>
      </c>
      <c r="Y219" s="400">
        <v>0</v>
      </c>
      <c r="Z219" s="400">
        <v>1</v>
      </c>
      <c r="AA219" s="400">
        <v>1</v>
      </c>
      <c r="AB219" s="400">
        <v>0</v>
      </c>
      <c r="AC219" s="400">
        <v>0</v>
      </c>
      <c r="AD219" s="400">
        <v>0</v>
      </c>
      <c r="AE219" s="400">
        <v>0</v>
      </c>
      <c r="AF219" s="400">
        <v>2</v>
      </c>
      <c r="AG219" s="400">
        <v>2</v>
      </c>
      <c r="AH219" s="400">
        <v>5</v>
      </c>
      <c r="AI219" s="400">
        <v>5</v>
      </c>
      <c r="AJ219" s="400">
        <v>10</v>
      </c>
      <c r="AK219" s="400">
        <v>0</v>
      </c>
      <c r="AL219" s="400">
        <v>0</v>
      </c>
      <c r="AM219" s="400">
        <v>0</v>
      </c>
      <c r="AN219" s="400">
        <v>14</v>
      </c>
      <c r="AO219" s="400">
        <v>22</v>
      </c>
      <c r="AP219" s="400">
        <v>36</v>
      </c>
      <c r="AQ219" s="400">
        <v>9</v>
      </c>
      <c r="AR219" s="400">
        <v>4</v>
      </c>
      <c r="AS219" s="400">
        <v>13</v>
      </c>
      <c r="AT219" s="400">
        <v>2</v>
      </c>
      <c r="AU219" s="400">
        <v>2</v>
      </c>
      <c r="AV219" s="400">
        <v>4</v>
      </c>
      <c r="AW219" s="400">
        <v>0</v>
      </c>
      <c r="AX219" s="400">
        <v>0</v>
      </c>
      <c r="AY219" s="400">
        <v>0</v>
      </c>
      <c r="AZ219" s="400">
        <v>0</v>
      </c>
      <c r="BA219" s="400">
        <v>1</v>
      </c>
      <c r="BB219" s="400">
        <v>1</v>
      </c>
      <c r="BC219" s="401" t="s">
        <v>0</v>
      </c>
      <c r="BD219" s="401" t="s">
        <v>7</v>
      </c>
      <c r="BE219" s="400">
        <v>1</v>
      </c>
      <c r="BF219" s="400" t="b">
        <v>1</v>
      </c>
      <c r="BG219" s="400">
        <v>1</v>
      </c>
      <c r="BH219" s="400" t="b">
        <v>0</v>
      </c>
      <c r="BI219" s="400" t="b">
        <v>1</v>
      </c>
      <c r="BJ219" s="401" t="s">
        <v>2</v>
      </c>
      <c r="BK219" s="400">
        <v>100</v>
      </c>
      <c r="BL219" s="400" t="b">
        <v>0</v>
      </c>
      <c r="BM219" s="380"/>
      <c r="BN219" s="400" t="b">
        <v>0</v>
      </c>
      <c r="BP219" s="400" t="b">
        <v>1</v>
      </c>
      <c r="BQ219" s="400" t="b">
        <v>0</v>
      </c>
      <c r="BR219" s="400" t="b">
        <v>0</v>
      </c>
      <c r="BS219" s="400" t="b">
        <v>1</v>
      </c>
      <c r="BT219" s="400" t="b">
        <v>0</v>
      </c>
      <c r="BU219" s="400">
        <v>2.4</v>
      </c>
      <c r="BV219" s="401" t="s">
        <v>211</v>
      </c>
      <c r="BW219" s="400">
        <v>10</v>
      </c>
      <c r="BX219" s="401" t="s">
        <v>211</v>
      </c>
      <c r="BY219" s="401" t="s">
        <v>1148</v>
      </c>
    </row>
    <row r="220" spans="1:77" ht="29" x14ac:dyDescent="0.35">
      <c r="A220" s="400">
        <v>1790</v>
      </c>
      <c r="B220" s="401" t="s">
        <v>927</v>
      </c>
      <c r="C220" s="401" t="s">
        <v>1149</v>
      </c>
      <c r="D220" s="401" t="s">
        <v>211</v>
      </c>
      <c r="E220" s="401" t="s">
        <v>1150</v>
      </c>
      <c r="F220" s="401" t="s">
        <v>356</v>
      </c>
      <c r="G220" s="400">
        <v>20405028</v>
      </c>
      <c r="H220" s="400">
        <v>20405028</v>
      </c>
      <c r="I220" s="401" t="s">
        <v>544</v>
      </c>
      <c r="J220" s="402">
        <v>41312</v>
      </c>
      <c r="K220" s="401" t="s">
        <v>454</v>
      </c>
      <c r="L220" s="401" t="s">
        <v>1151</v>
      </c>
      <c r="M220" s="401" t="s">
        <v>461</v>
      </c>
      <c r="N220" s="401" t="s">
        <v>461</v>
      </c>
      <c r="O220" s="401" t="s">
        <v>461</v>
      </c>
      <c r="P220" s="404">
        <v>-13.761123</v>
      </c>
      <c r="Q220" s="404">
        <v>33.829875000000001</v>
      </c>
      <c r="R220" s="400">
        <v>589713</v>
      </c>
      <c r="S220" s="400">
        <v>8478537</v>
      </c>
      <c r="T220" s="401" t="s">
        <v>1152</v>
      </c>
      <c r="U220" s="401" t="s">
        <v>1153</v>
      </c>
      <c r="V220" s="400">
        <v>1</v>
      </c>
      <c r="W220" s="400">
        <v>9</v>
      </c>
      <c r="X220" s="400">
        <v>10</v>
      </c>
      <c r="Y220" s="400">
        <v>0</v>
      </c>
      <c r="Z220" s="400">
        <v>8</v>
      </c>
      <c r="AA220" s="400">
        <v>8</v>
      </c>
      <c r="AB220" s="400">
        <v>1</v>
      </c>
      <c r="AC220" s="400">
        <v>1</v>
      </c>
      <c r="AD220" s="400">
        <v>2</v>
      </c>
      <c r="AE220" s="400">
        <v>1</v>
      </c>
      <c r="AF220" s="400">
        <v>6</v>
      </c>
      <c r="AG220" s="400">
        <v>7</v>
      </c>
      <c r="AH220" s="400">
        <v>0</v>
      </c>
      <c r="AI220" s="400">
        <v>5</v>
      </c>
      <c r="AJ220" s="400">
        <v>5</v>
      </c>
      <c r="AK220" s="400">
        <v>6</v>
      </c>
      <c r="AL220" s="400">
        <v>4</v>
      </c>
      <c r="AM220" s="400">
        <v>10</v>
      </c>
      <c r="AN220" s="400">
        <v>21</v>
      </c>
      <c r="AO220" s="400">
        <v>39</v>
      </c>
      <c r="AP220" s="400">
        <v>60</v>
      </c>
      <c r="AQ220" s="400">
        <v>0</v>
      </c>
      <c r="AR220" s="400">
        <v>0</v>
      </c>
      <c r="AS220" s="400">
        <v>0</v>
      </c>
      <c r="AT220" s="400">
        <v>8</v>
      </c>
      <c r="AU220" s="400">
        <v>7</v>
      </c>
      <c r="AV220" s="400">
        <v>15</v>
      </c>
      <c r="AW220" s="400">
        <v>1</v>
      </c>
      <c r="AX220" s="400">
        <v>3</v>
      </c>
      <c r="AY220" s="400">
        <v>4</v>
      </c>
      <c r="AZ220" s="400">
        <v>0</v>
      </c>
      <c r="BA220" s="400">
        <v>0</v>
      </c>
      <c r="BB220" s="400">
        <v>0</v>
      </c>
      <c r="BC220" s="401" t="s">
        <v>3</v>
      </c>
      <c r="BD220" s="401" t="s">
        <v>7</v>
      </c>
      <c r="BE220" s="380">
        <v>1</v>
      </c>
      <c r="BF220" s="400" t="b">
        <v>1</v>
      </c>
      <c r="BG220" s="400">
        <v>1</v>
      </c>
      <c r="BH220" s="400" t="b">
        <v>0</v>
      </c>
      <c r="BI220" s="400" t="b">
        <v>1</v>
      </c>
      <c r="BJ220" s="401" t="s">
        <v>2</v>
      </c>
      <c r="BK220" s="400">
        <v>50</v>
      </c>
      <c r="BL220" s="400" t="b">
        <v>1</v>
      </c>
      <c r="BM220" s="400">
        <v>1</v>
      </c>
      <c r="BN220" s="400" t="b">
        <v>0</v>
      </c>
      <c r="BP220" s="400" t="b">
        <v>0</v>
      </c>
      <c r="BQ220" s="400" t="b">
        <v>0</v>
      </c>
      <c r="BR220" s="400" t="b">
        <v>0</v>
      </c>
      <c r="BS220" s="400" t="b">
        <v>0</v>
      </c>
      <c r="BT220" s="400" t="b">
        <v>0</v>
      </c>
      <c r="BU220" s="400">
        <v>0.5</v>
      </c>
      <c r="BV220" s="401" t="s">
        <v>211</v>
      </c>
      <c r="BW220" s="380"/>
      <c r="BX220" s="401" t="s">
        <v>461</v>
      </c>
      <c r="BY220" s="401" t="s">
        <v>211</v>
      </c>
    </row>
    <row r="221" spans="1:77" ht="29" x14ac:dyDescent="0.35">
      <c r="A221" s="400">
        <v>371</v>
      </c>
      <c r="B221" s="401" t="s">
        <v>1154</v>
      </c>
      <c r="C221" s="401" t="s">
        <v>1155</v>
      </c>
      <c r="D221" s="401" t="s">
        <v>211</v>
      </c>
      <c r="E221" s="401" t="s">
        <v>1156</v>
      </c>
      <c r="F221" s="401" t="s">
        <v>356</v>
      </c>
      <c r="G221" s="400">
        <v>20499999</v>
      </c>
      <c r="H221" s="400">
        <v>20499999</v>
      </c>
      <c r="I221" s="401" t="s">
        <v>390</v>
      </c>
      <c r="J221" s="402">
        <v>41510</v>
      </c>
      <c r="K221" s="401" t="s">
        <v>374</v>
      </c>
      <c r="L221" s="401" t="s">
        <v>1156</v>
      </c>
      <c r="M221" s="401" t="s">
        <v>375</v>
      </c>
      <c r="N221" s="401" t="s">
        <v>375</v>
      </c>
      <c r="O221" s="401" t="s">
        <v>211</v>
      </c>
      <c r="R221" s="400">
        <v>0</v>
      </c>
      <c r="S221" s="400">
        <v>0</v>
      </c>
      <c r="T221" s="401" t="s">
        <v>3129</v>
      </c>
      <c r="U221" s="401" t="s">
        <v>211</v>
      </c>
      <c r="V221" s="400">
        <v>1</v>
      </c>
      <c r="W221" s="400">
        <v>9</v>
      </c>
      <c r="X221" s="400">
        <v>10</v>
      </c>
      <c r="Y221" s="400">
        <v>0</v>
      </c>
      <c r="Z221" s="400">
        <v>0</v>
      </c>
      <c r="AA221" s="400">
        <v>0</v>
      </c>
      <c r="AB221" s="400">
        <v>1</v>
      </c>
      <c r="AC221" s="400">
        <v>9</v>
      </c>
      <c r="AD221" s="400">
        <v>10</v>
      </c>
      <c r="AE221" s="400">
        <v>0</v>
      </c>
      <c r="AF221" s="400">
        <v>0</v>
      </c>
      <c r="AG221" s="400">
        <v>0</v>
      </c>
      <c r="AH221" s="400">
        <v>8</v>
      </c>
      <c r="AI221" s="400">
        <v>2</v>
      </c>
      <c r="AJ221" s="400">
        <v>10</v>
      </c>
      <c r="AK221" s="400">
        <v>0</v>
      </c>
      <c r="AL221" s="400">
        <v>0</v>
      </c>
      <c r="AM221" s="400">
        <v>0</v>
      </c>
      <c r="AN221" s="400">
        <v>65</v>
      </c>
      <c r="AO221" s="400">
        <v>56</v>
      </c>
      <c r="AP221" s="400">
        <v>121</v>
      </c>
      <c r="AQ221" s="400">
        <v>55</v>
      </c>
      <c r="AR221" s="400">
        <v>51</v>
      </c>
      <c r="AS221" s="400">
        <v>106</v>
      </c>
      <c r="AT221" s="400">
        <v>21</v>
      </c>
      <c r="AU221" s="400">
        <v>20</v>
      </c>
      <c r="AV221" s="400">
        <v>41</v>
      </c>
      <c r="AW221" s="400">
        <v>27</v>
      </c>
      <c r="AX221" s="400">
        <v>38</v>
      </c>
      <c r="AY221" s="400">
        <v>65</v>
      </c>
      <c r="AZ221" s="400">
        <v>29</v>
      </c>
      <c r="BA221" s="400">
        <v>36</v>
      </c>
      <c r="BB221" s="400">
        <v>65</v>
      </c>
      <c r="BC221" s="401" t="s">
        <v>3</v>
      </c>
      <c r="BD221" s="401" t="s">
        <v>7</v>
      </c>
      <c r="BE221" s="400">
        <v>1</v>
      </c>
      <c r="BF221" s="400" t="b">
        <v>1</v>
      </c>
      <c r="BG221" s="400">
        <v>2</v>
      </c>
      <c r="BH221" s="400" t="b">
        <v>1</v>
      </c>
      <c r="BI221" s="400" t="b">
        <v>1</v>
      </c>
      <c r="BJ221" s="401" t="s">
        <v>6</v>
      </c>
      <c r="BK221" s="400">
        <v>13</v>
      </c>
      <c r="BL221" s="400" t="b">
        <v>1</v>
      </c>
      <c r="BM221" s="400">
        <v>2</v>
      </c>
      <c r="BN221" s="400" t="b">
        <v>0</v>
      </c>
      <c r="BP221" s="400" t="b">
        <v>1</v>
      </c>
      <c r="BQ221" s="400" t="b">
        <v>1</v>
      </c>
      <c r="BR221" s="400" t="b">
        <v>1</v>
      </c>
      <c r="BS221" s="400" t="b">
        <v>1</v>
      </c>
      <c r="BT221" s="400" t="b">
        <v>1</v>
      </c>
      <c r="BU221" s="400">
        <v>3</v>
      </c>
      <c r="BV221" s="401" t="s">
        <v>211</v>
      </c>
      <c r="BW221" s="400">
        <v>7</v>
      </c>
      <c r="BX221" s="401" t="s">
        <v>211</v>
      </c>
      <c r="BY221" s="401" t="s">
        <v>211</v>
      </c>
    </row>
    <row r="222" spans="1:77" ht="29" x14ac:dyDescent="0.35">
      <c r="A222" s="400">
        <v>390</v>
      </c>
      <c r="B222" s="401" t="s">
        <v>1157</v>
      </c>
      <c r="C222" s="401" t="s">
        <v>1158</v>
      </c>
      <c r="D222" s="401" t="s">
        <v>211</v>
      </c>
      <c r="E222" s="401" t="s">
        <v>1159</v>
      </c>
      <c r="F222" s="401" t="s">
        <v>356</v>
      </c>
      <c r="G222" s="400">
        <v>20500018</v>
      </c>
      <c r="H222" s="400">
        <v>20500018</v>
      </c>
      <c r="I222" s="401" t="s">
        <v>357</v>
      </c>
      <c r="J222" s="402">
        <v>41807</v>
      </c>
      <c r="K222" s="401" t="s">
        <v>358</v>
      </c>
      <c r="L222" s="401" t="s">
        <v>1159</v>
      </c>
      <c r="M222" s="401" t="s">
        <v>359</v>
      </c>
      <c r="N222" s="401" t="s">
        <v>359</v>
      </c>
      <c r="O222" s="401" t="s">
        <v>391</v>
      </c>
      <c r="R222" s="400">
        <v>0</v>
      </c>
      <c r="S222" s="400">
        <v>0</v>
      </c>
      <c r="T222" s="401" t="s">
        <v>3129</v>
      </c>
      <c r="U222" s="401" t="s">
        <v>211</v>
      </c>
      <c r="V222" s="400">
        <v>3</v>
      </c>
      <c r="W222" s="400">
        <v>7</v>
      </c>
      <c r="X222" s="400">
        <v>10</v>
      </c>
      <c r="Y222" s="400">
        <v>0</v>
      </c>
      <c r="Z222" s="400">
        <v>0</v>
      </c>
      <c r="AA222" s="400">
        <v>0</v>
      </c>
      <c r="AB222" s="400">
        <v>3</v>
      </c>
      <c r="AC222" s="400">
        <v>7</v>
      </c>
      <c r="AD222" s="400">
        <v>10</v>
      </c>
      <c r="AE222" s="400">
        <v>0</v>
      </c>
      <c r="AF222" s="400">
        <v>0</v>
      </c>
      <c r="AG222" s="400">
        <v>0</v>
      </c>
      <c r="AH222" s="400">
        <v>5</v>
      </c>
      <c r="AI222" s="400">
        <v>5</v>
      </c>
      <c r="AJ222" s="400">
        <v>10</v>
      </c>
      <c r="AK222" s="400">
        <v>0</v>
      </c>
      <c r="AL222" s="400">
        <v>0</v>
      </c>
      <c r="AM222" s="400">
        <v>0</v>
      </c>
      <c r="AN222" s="400">
        <v>76</v>
      </c>
      <c r="AO222" s="400">
        <v>98</v>
      </c>
      <c r="AP222" s="400">
        <v>174</v>
      </c>
      <c r="AQ222" s="400">
        <v>0</v>
      </c>
      <c r="AR222" s="400">
        <v>0</v>
      </c>
      <c r="AS222" s="400">
        <v>0</v>
      </c>
      <c r="AT222" s="400">
        <v>22</v>
      </c>
      <c r="AU222" s="400">
        <v>28</v>
      </c>
      <c r="AV222" s="400">
        <v>50</v>
      </c>
      <c r="AW222" s="400">
        <v>0</v>
      </c>
      <c r="AX222" s="400">
        <v>5</v>
      </c>
      <c r="AY222" s="400">
        <v>5</v>
      </c>
      <c r="AZ222" s="400">
        <v>5</v>
      </c>
      <c r="BA222" s="400">
        <v>1</v>
      </c>
      <c r="BB222" s="400">
        <v>6</v>
      </c>
      <c r="BC222" s="401" t="s">
        <v>3</v>
      </c>
      <c r="BD222" s="401" t="s">
        <v>7</v>
      </c>
      <c r="BE222" s="400">
        <v>1</v>
      </c>
      <c r="BF222" s="400" t="b">
        <v>1</v>
      </c>
      <c r="BG222" s="400">
        <v>2</v>
      </c>
      <c r="BH222" s="400" t="b">
        <v>0</v>
      </c>
      <c r="BI222" s="400" t="b">
        <v>1</v>
      </c>
      <c r="BJ222" s="401" t="s">
        <v>2</v>
      </c>
      <c r="BK222" s="400">
        <v>100</v>
      </c>
      <c r="BL222" s="400" t="b">
        <v>0</v>
      </c>
      <c r="BM222" s="380"/>
      <c r="BN222" s="400" t="b">
        <v>0</v>
      </c>
      <c r="BP222" s="400" t="b">
        <v>1</v>
      </c>
      <c r="BQ222" s="400" t="b">
        <v>1</v>
      </c>
      <c r="BR222" s="400" t="b">
        <v>1</v>
      </c>
      <c r="BS222" s="400" t="b">
        <v>1</v>
      </c>
      <c r="BT222" s="400" t="b">
        <v>1</v>
      </c>
      <c r="BU222" s="380"/>
      <c r="BV222" s="401" t="s">
        <v>211</v>
      </c>
      <c r="BW222" s="380"/>
      <c r="BX222" s="401" t="s">
        <v>211</v>
      </c>
      <c r="BY222" s="401" t="s">
        <v>211</v>
      </c>
    </row>
    <row r="223" spans="1:77" x14ac:dyDescent="0.35">
      <c r="A223" s="400">
        <v>1690</v>
      </c>
      <c r="B223" s="401" t="s">
        <v>1160</v>
      </c>
      <c r="C223" s="401" t="s">
        <v>211</v>
      </c>
      <c r="D223" s="401" t="s">
        <v>1161</v>
      </c>
      <c r="E223" s="401" t="s">
        <v>566</v>
      </c>
      <c r="F223" s="401" t="s">
        <v>356</v>
      </c>
      <c r="G223" s="400">
        <v>20401025</v>
      </c>
      <c r="H223" s="400">
        <v>20401025</v>
      </c>
      <c r="I223" s="401" t="s">
        <v>710</v>
      </c>
      <c r="J223" s="402">
        <v>41808</v>
      </c>
      <c r="K223" s="401" t="s">
        <v>454</v>
      </c>
      <c r="L223" s="401" t="s">
        <v>1160</v>
      </c>
      <c r="M223" s="401" t="s">
        <v>386</v>
      </c>
      <c r="N223" s="401" t="s">
        <v>386</v>
      </c>
      <c r="O223" s="401" t="s">
        <v>461</v>
      </c>
      <c r="P223" s="404">
        <v>-13.448836</v>
      </c>
      <c r="Q223" s="404">
        <v>33.754716999999999</v>
      </c>
      <c r="R223" s="400">
        <v>581695</v>
      </c>
      <c r="S223" s="400">
        <v>8513103</v>
      </c>
      <c r="T223" s="401" t="s">
        <v>555</v>
      </c>
      <c r="U223" s="401"/>
      <c r="V223" s="400">
        <v>4</v>
      </c>
      <c r="W223" s="400">
        <v>6</v>
      </c>
      <c r="X223" s="400">
        <v>10</v>
      </c>
      <c r="Y223" s="400">
        <v>0</v>
      </c>
      <c r="Z223" s="400">
        <v>2</v>
      </c>
      <c r="AA223" s="400">
        <v>2</v>
      </c>
      <c r="AB223" s="400">
        <v>0</v>
      </c>
      <c r="AC223" s="400">
        <v>4</v>
      </c>
      <c r="AD223" s="400">
        <v>4</v>
      </c>
      <c r="AE223" s="400">
        <v>0</v>
      </c>
      <c r="AF223" s="400">
        <v>3</v>
      </c>
      <c r="AG223" s="400">
        <v>3</v>
      </c>
      <c r="AH223" s="400">
        <v>4</v>
      </c>
      <c r="AI223" s="400">
        <v>6</v>
      </c>
      <c r="AJ223" s="400">
        <v>10</v>
      </c>
      <c r="AK223" s="400">
        <v>0</v>
      </c>
      <c r="AL223" s="400">
        <v>0</v>
      </c>
      <c r="AM223" s="400">
        <v>0</v>
      </c>
      <c r="AN223" s="400">
        <v>60</v>
      </c>
      <c r="AO223" s="400">
        <v>75</v>
      </c>
      <c r="AP223" s="400">
        <v>135</v>
      </c>
      <c r="AQ223" s="400">
        <v>35</v>
      </c>
      <c r="AR223" s="400">
        <v>50</v>
      </c>
      <c r="AS223" s="400">
        <v>85</v>
      </c>
      <c r="AT223" s="400">
        <v>6</v>
      </c>
      <c r="AU223" s="400">
        <v>4</v>
      </c>
      <c r="AV223" s="400">
        <v>10</v>
      </c>
      <c r="AW223" s="400">
        <v>4</v>
      </c>
      <c r="AX223" s="400">
        <v>6</v>
      </c>
      <c r="AY223" s="400">
        <v>10</v>
      </c>
      <c r="AZ223" s="400">
        <v>8</v>
      </c>
      <c r="BA223" s="400">
        <v>1</v>
      </c>
      <c r="BB223" s="400">
        <v>9</v>
      </c>
      <c r="BC223" s="401" t="s">
        <v>0</v>
      </c>
      <c r="BD223" s="401" t="s">
        <v>7</v>
      </c>
      <c r="BE223" s="400">
        <v>1</v>
      </c>
      <c r="BF223" s="400" t="b">
        <v>1</v>
      </c>
      <c r="BG223" s="400">
        <v>1</v>
      </c>
      <c r="BH223" s="400" t="b">
        <v>0</v>
      </c>
      <c r="BI223" s="400" t="b">
        <v>1</v>
      </c>
      <c r="BJ223" s="401" t="s">
        <v>2</v>
      </c>
      <c r="BK223" s="400">
        <v>500</v>
      </c>
      <c r="BL223" s="400" t="b">
        <v>1</v>
      </c>
      <c r="BM223" s="400">
        <v>1.5</v>
      </c>
      <c r="BN223" s="400" t="b">
        <v>0</v>
      </c>
      <c r="BP223" s="400" t="b">
        <v>0</v>
      </c>
      <c r="BQ223" s="400" t="b">
        <v>0</v>
      </c>
      <c r="BR223" s="400" t="b">
        <v>0</v>
      </c>
      <c r="BS223" s="400" t="b">
        <v>1</v>
      </c>
      <c r="BT223" s="400" t="b">
        <v>0</v>
      </c>
      <c r="BU223" s="400">
        <v>2</v>
      </c>
      <c r="BV223" s="401" t="s">
        <v>211</v>
      </c>
      <c r="BW223" s="400">
        <v>8</v>
      </c>
      <c r="BX223" s="401" t="s">
        <v>461</v>
      </c>
      <c r="BY223" s="401" t="s">
        <v>211</v>
      </c>
    </row>
    <row r="224" spans="1:77" ht="72.5" x14ac:dyDescent="0.35">
      <c r="A224" s="400">
        <v>345</v>
      </c>
      <c r="B224" s="401" t="s">
        <v>1162</v>
      </c>
      <c r="C224" s="401" t="s">
        <v>382</v>
      </c>
      <c r="D224" s="401" t="s">
        <v>1163</v>
      </c>
      <c r="E224" s="401" t="s">
        <v>1164</v>
      </c>
      <c r="F224" s="401" t="s">
        <v>356</v>
      </c>
      <c r="G224" s="400">
        <v>20499973</v>
      </c>
      <c r="H224" s="400">
        <v>20499973</v>
      </c>
      <c r="I224" s="401" t="s">
        <v>3160</v>
      </c>
      <c r="J224" s="402">
        <v>41530</v>
      </c>
      <c r="K224" s="401" t="s">
        <v>365</v>
      </c>
      <c r="L224" s="401" t="s">
        <v>1164</v>
      </c>
      <c r="M224" s="401" t="s">
        <v>367</v>
      </c>
      <c r="N224" s="401" t="s">
        <v>367</v>
      </c>
      <c r="O224" s="401" t="s">
        <v>1164</v>
      </c>
      <c r="R224" s="400">
        <v>0</v>
      </c>
      <c r="S224" s="400">
        <v>0</v>
      </c>
      <c r="T224" s="401" t="s">
        <v>211</v>
      </c>
      <c r="U224" s="401" t="s">
        <v>1165</v>
      </c>
      <c r="V224" s="400">
        <v>0</v>
      </c>
      <c r="W224" s="400">
        <v>2</v>
      </c>
      <c r="X224" s="400">
        <v>2</v>
      </c>
      <c r="Y224" s="400">
        <v>0</v>
      </c>
      <c r="Z224" s="400">
        <v>2</v>
      </c>
      <c r="AA224" s="400">
        <v>2</v>
      </c>
      <c r="AB224" s="400">
        <v>0</v>
      </c>
      <c r="AC224" s="400">
        <v>0</v>
      </c>
      <c r="AD224" s="400">
        <v>0</v>
      </c>
      <c r="AE224" s="400">
        <v>2</v>
      </c>
      <c r="AF224" s="400">
        <v>1</v>
      </c>
      <c r="AG224" s="400">
        <v>3</v>
      </c>
      <c r="AH224" s="400">
        <v>5</v>
      </c>
      <c r="AI224" s="400">
        <v>5</v>
      </c>
      <c r="AJ224" s="400">
        <v>10</v>
      </c>
      <c r="AK224" s="400">
        <v>0</v>
      </c>
      <c r="AL224" s="400">
        <v>1</v>
      </c>
      <c r="AM224" s="400">
        <v>1</v>
      </c>
      <c r="AN224" s="400">
        <v>56</v>
      </c>
      <c r="AO224" s="400">
        <v>89</v>
      </c>
      <c r="AP224" s="400">
        <v>145</v>
      </c>
      <c r="AQ224" s="400">
        <v>56</v>
      </c>
      <c r="AR224" s="400">
        <v>89</v>
      </c>
      <c r="AS224" s="400">
        <v>145</v>
      </c>
      <c r="AT224" s="400">
        <v>10</v>
      </c>
      <c r="AU224" s="400">
        <v>9</v>
      </c>
      <c r="AV224" s="400">
        <v>19</v>
      </c>
      <c r="AW224" s="400">
        <v>3</v>
      </c>
      <c r="AX224" s="400">
        <v>4</v>
      </c>
      <c r="AY224" s="400">
        <v>7</v>
      </c>
      <c r="AZ224" s="400">
        <v>0</v>
      </c>
      <c r="BA224" s="400">
        <v>0</v>
      </c>
      <c r="BB224" s="400">
        <v>0</v>
      </c>
      <c r="BC224" s="401" t="s">
        <v>3</v>
      </c>
      <c r="BD224" s="401" t="s">
        <v>1</v>
      </c>
      <c r="BE224" s="400">
        <v>2</v>
      </c>
      <c r="BF224" s="400" t="b">
        <v>1</v>
      </c>
      <c r="BG224" s="400">
        <v>2</v>
      </c>
      <c r="BH224" s="400" t="b">
        <v>1</v>
      </c>
      <c r="BI224" s="400" t="b">
        <v>1</v>
      </c>
      <c r="BJ224" s="401" t="s">
        <v>9</v>
      </c>
      <c r="BK224" s="400">
        <v>300</v>
      </c>
      <c r="BL224" s="400" t="b">
        <v>0</v>
      </c>
      <c r="BM224" s="380"/>
      <c r="BN224" s="400" t="b">
        <v>0</v>
      </c>
      <c r="BP224" s="400" t="b">
        <v>1</v>
      </c>
      <c r="BQ224" s="400" t="b">
        <v>1</v>
      </c>
      <c r="BR224" s="400" t="b">
        <v>0</v>
      </c>
      <c r="BS224" s="400" t="b">
        <v>1</v>
      </c>
      <c r="BT224" s="400" t="b">
        <v>1</v>
      </c>
      <c r="BU224" s="400">
        <v>0.1</v>
      </c>
      <c r="BV224" s="401" t="s">
        <v>211</v>
      </c>
      <c r="BW224" s="400">
        <v>3</v>
      </c>
      <c r="BX224" s="401" t="s">
        <v>1166</v>
      </c>
      <c r="BY224" s="401" t="s">
        <v>911</v>
      </c>
    </row>
    <row r="225" spans="1:77" ht="29" x14ac:dyDescent="0.35">
      <c r="A225" s="400">
        <v>1682</v>
      </c>
      <c r="B225" s="401" t="s">
        <v>1167</v>
      </c>
      <c r="C225" s="401" t="s">
        <v>211</v>
      </c>
      <c r="D225" s="401" t="s">
        <v>211</v>
      </c>
      <c r="E225" s="401" t="s">
        <v>1168</v>
      </c>
      <c r="F225" s="401" t="s">
        <v>356</v>
      </c>
      <c r="G225" s="400">
        <v>20401017</v>
      </c>
      <c r="H225" s="400">
        <v>20401017</v>
      </c>
      <c r="I225" s="401" t="s">
        <v>384</v>
      </c>
      <c r="J225" s="402">
        <v>41555</v>
      </c>
      <c r="K225" s="401" t="s">
        <v>365</v>
      </c>
      <c r="L225" s="401" t="s">
        <v>1168</v>
      </c>
      <c r="M225" s="401" t="s">
        <v>386</v>
      </c>
      <c r="N225" s="401" t="s">
        <v>386</v>
      </c>
      <c r="O225" s="401" t="s">
        <v>386</v>
      </c>
      <c r="P225" s="404">
        <v>-13.610785</v>
      </c>
      <c r="Q225" s="404">
        <v>33.640338</v>
      </c>
      <c r="R225" s="400">
        <v>569266</v>
      </c>
      <c r="S225" s="400">
        <v>8495227</v>
      </c>
      <c r="T225" s="401" t="s">
        <v>211</v>
      </c>
      <c r="U225" s="401" t="s">
        <v>211</v>
      </c>
      <c r="V225" s="400">
        <v>1</v>
      </c>
      <c r="W225" s="400">
        <v>1</v>
      </c>
      <c r="X225" s="400">
        <v>2</v>
      </c>
      <c r="Y225" s="400">
        <v>0</v>
      </c>
      <c r="Z225" s="400">
        <v>0</v>
      </c>
      <c r="AA225" s="400">
        <v>0</v>
      </c>
      <c r="AB225" s="400">
        <v>1</v>
      </c>
      <c r="AC225" s="400">
        <v>1</v>
      </c>
      <c r="AD225" s="400">
        <v>2</v>
      </c>
      <c r="AE225" s="400">
        <v>0</v>
      </c>
      <c r="AF225" s="400">
        <v>0</v>
      </c>
      <c r="AG225" s="400">
        <v>0</v>
      </c>
      <c r="AH225" s="400">
        <v>4</v>
      </c>
      <c r="AI225" s="400">
        <v>6</v>
      </c>
      <c r="AJ225" s="400">
        <v>10</v>
      </c>
      <c r="AK225" s="380"/>
      <c r="AL225" s="380"/>
      <c r="AM225" s="380"/>
      <c r="AN225" s="400">
        <v>38</v>
      </c>
      <c r="AO225" s="400">
        <v>58</v>
      </c>
      <c r="AP225" s="400">
        <v>96</v>
      </c>
      <c r="AQ225" s="380"/>
      <c r="AR225" s="380"/>
      <c r="AS225" s="380"/>
      <c r="AT225" s="400">
        <v>4</v>
      </c>
      <c r="AU225" s="400">
        <v>8</v>
      </c>
      <c r="AV225" s="400">
        <v>12</v>
      </c>
      <c r="AW225" s="400">
        <v>4</v>
      </c>
      <c r="AX225" s="400">
        <v>8</v>
      </c>
      <c r="AY225" s="400">
        <v>12</v>
      </c>
      <c r="AZ225" s="400">
        <v>2</v>
      </c>
      <c r="BA225" s="400">
        <v>1</v>
      </c>
      <c r="BB225" s="400">
        <v>3</v>
      </c>
      <c r="BC225" s="401" t="s">
        <v>8</v>
      </c>
      <c r="BD225" s="401"/>
      <c r="BE225" s="400"/>
      <c r="BF225" s="400" t="b">
        <v>0</v>
      </c>
      <c r="BG225" s="380">
        <v>0</v>
      </c>
      <c r="BH225" s="400" t="b">
        <v>0</v>
      </c>
      <c r="BI225" s="400" t="b">
        <v>1</v>
      </c>
      <c r="BJ225" s="401" t="s">
        <v>6</v>
      </c>
      <c r="BK225" s="380"/>
      <c r="BL225" s="400" t="b">
        <v>1</v>
      </c>
      <c r="BM225" s="400">
        <v>1</v>
      </c>
      <c r="BN225" s="400" t="b">
        <v>0</v>
      </c>
      <c r="BO225" s="380"/>
      <c r="BP225" s="400" t="b">
        <v>0</v>
      </c>
      <c r="BQ225" s="400" t="b">
        <v>0</v>
      </c>
      <c r="BR225" s="400" t="b">
        <v>1</v>
      </c>
      <c r="BS225" s="400" t="b">
        <v>0</v>
      </c>
      <c r="BT225" s="400" t="b">
        <v>0</v>
      </c>
      <c r="BU225" s="400">
        <v>1.5</v>
      </c>
      <c r="BV225" s="401" t="s">
        <v>211</v>
      </c>
      <c r="BW225" s="400">
        <v>6</v>
      </c>
      <c r="BX225" s="401" t="s">
        <v>211</v>
      </c>
      <c r="BY225" s="401" t="s">
        <v>211</v>
      </c>
    </row>
    <row r="226" spans="1:77" ht="29" x14ac:dyDescent="0.35">
      <c r="A226" s="400">
        <v>405</v>
      </c>
      <c r="B226" s="401" t="s">
        <v>1169</v>
      </c>
      <c r="C226" s="401" t="s">
        <v>1170</v>
      </c>
      <c r="D226" s="401" t="s">
        <v>211</v>
      </c>
      <c r="E226" s="401" t="s">
        <v>502</v>
      </c>
      <c r="F226" s="401" t="s">
        <v>356</v>
      </c>
      <c r="G226" s="400">
        <v>20500033</v>
      </c>
      <c r="H226" s="400">
        <v>20500033</v>
      </c>
      <c r="I226" s="401" t="s">
        <v>390</v>
      </c>
      <c r="J226" s="380"/>
      <c r="K226" s="401" t="s">
        <v>358</v>
      </c>
      <c r="L226" s="401" t="s">
        <v>1171</v>
      </c>
      <c r="M226" s="401" t="s">
        <v>359</v>
      </c>
      <c r="N226" s="401" t="s">
        <v>359</v>
      </c>
      <c r="O226" s="401" t="s">
        <v>475</v>
      </c>
      <c r="R226" s="400">
        <v>0</v>
      </c>
      <c r="S226" s="400">
        <v>0</v>
      </c>
      <c r="T226" s="401" t="s">
        <v>211</v>
      </c>
      <c r="U226" s="401" t="s">
        <v>211</v>
      </c>
      <c r="V226" s="400">
        <v>5</v>
      </c>
      <c r="W226" s="400">
        <v>5</v>
      </c>
      <c r="X226" s="400">
        <v>10</v>
      </c>
      <c r="Y226" s="400">
        <v>0</v>
      </c>
      <c r="Z226" s="400">
        <v>0</v>
      </c>
      <c r="AA226" s="400">
        <v>0</v>
      </c>
      <c r="AB226" s="400">
        <v>5</v>
      </c>
      <c r="AC226" s="400">
        <v>5</v>
      </c>
      <c r="AD226" s="400">
        <v>10</v>
      </c>
      <c r="AE226" s="400">
        <v>0</v>
      </c>
      <c r="AF226" s="400">
        <v>0</v>
      </c>
      <c r="AG226" s="400">
        <v>0</v>
      </c>
      <c r="AH226" s="400">
        <v>10</v>
      </c>
      <c r="AI226" s="400">
        <v>0</v>
      </c>
      <c r="AJ226" s="400">
        <v>10</v>
      </c>
      <c r="AK226" s="400">
        <v>0</v>
      </c>
      <c r="AL226" s="400">
        <v>0</v>
      </c>
      <c r="AM226" s="400">
        <v>0</v>
      </c>
      <c r="AN226" s="400">
        <v>39</v>
      </c>
      <c r="AO226" s="400">
        <v>61</v>
      </c>
      <c r="AP226" s="400">
        <v>100</v>
      </c>
      <c r="AQ226" s="400">
        <v>0</v>
      </c>
      <c r="AR226" s="400">
        <v>0</v>
      </c>
      <c r="AS226" s="400">
        <v>0</v>
      </c>
      <c r="AT226" s="400">
        <v>17</v>
      </c>
      <c r="AU226" s="400">
        <v>21</v>
      </c>
      <c r="AV226" s="400">
        <v>38</v>
      </c>
      <c r="AW226" s="400">
        <v>8</v>
      </c>
      <c r="AX226" s="400">
        <v>4</v>
      </c>
      <c r="AY226" s="400">
        <v>12</v>
      </c>
      <c r="AZ226" s="400">
        <v>4</v>
      </c>
      <c r="BA226" s="400">
        <v>6</v>
      </c>
      <c r="BB226" s="400">
        <v>10</v>
      </c>
      <c r="BC226" s="401" t="s">
        <v>0</v>
      </c>
      <c r="BD226" s="401" t="s">
        <v>7</v>
      </c>
      <c r="BE226" s="400">
        <v>1</v>
      </c>
      <c r="BF226" s="400" t="b">
        <v>1</v>
      </c>
      <c r="BG226" s="404">
        <v>1</v>
      </c>
      <c r="BH226" s="400" t="b">
        <v>1</v>
      </c>
      <c r="BI226" s="400" t="b">
        <v>1</v>
      </c>
      <c r="BJ226" s="401" t="s">
        <v>2</v>
      </c>
      <c r="BK226" s="400">
        <v>100</v>
      </c>
      <c r="BL226" s="400" t="b">
        <v>1</v>
      </c>
      <c r="BM226" s="400">
        <v>1</v>
      </c>
      <c r="BN226" s="400" t="b">
        <v>0</v>
      </c>
      <c r="BP226" s="400" t="b">
        <v>0</v>
      </c>
      <c r="BQ226" s="400" t="b">
        <v>0</v>
      </c>
      <c r="BR226" s="400" t="b">
        <v>0</v>
      </c>
      <c r="BS226" s="400" t="b">
        <v>0</v>
      </c>
      <c r="BT226" s="400" t="b">
        <v>0</v>
      </c>
      <c r="BU226" s="380"/>
      <c r="BV226" s="401" t="s">
        <v>211</v>
      </c>
      <c r="BW226" s="380"/>
      <c r="BX226" s="401" t="s">
        <v>211</v>
      </c>
      <c r="BY226" s="401" t="s">
        <v>919</v>
      </c>
    </row>
    <row r="227" spans="1:77" ht="29" x14ac:dyDescent="0.35">
      <c r="A227" s="400">
        <v>1852</v>
      </c>
      <c r="B227" s="401" t="s">
        <v>1172</v>
      </c>
      <c r="C227" s="401" t="s">
        <v>1173</v>
      </c>
      <c r="D227" s="401" t="s">
        <v>211</v>
      </c>
      <c r="E227" s="401" t="s">
        <v>1174</v>
      </c>
      <c r="F227" s="401" t="s">
        <v>356</v>
      </c>
      <c r="G227" s="400">
        <v>20407009</v>
      </c>
      <c r="H227" s="400">
        <v>20407009</v>
      </c>
      <c r="I227" s="401" t="s">
        <v>3157</v>
      </c>
      <c r="J227" s="402">
        <v>41312</v>
      </c>
      <c r="K227" s="401" t="s">
        <v>454</v>
      </c>
      <c r="L227" s="401" t="s">
        <v>1175</v>
      </c>
      <c r="M227" s="401" t="s">
        <v>461</v>
      </c>
      <c r="N227" s="401" t="s">
        <v>461</v>
      </c>
      <c r="O227" s="401" t="s">
        <v>396</v>
      </c>
      <c r="P227" s="404">
        <v>-13.636222050000001</v>
      </c>
      <c r="Q227" s="404">
        <v>33.79114534</v>
      </c>
      <c r="R227" s="400">
        <v>585571</v>
      </c>
      <c r="S227" s="400">
        <v>8492365</v>
      </c>
      <c r="T227" s="401" t="s">
        <v>595</v>
      </c>
      <c r="U227" s="401" t="s">
        <v>211</v>
      </c>
      <c r="V227" s="400">
        <v>5</v>
      </c>
      <c r="W227" s="400">
        <v>5</v>
      </c>
      <c r="X227" s="400">
        <v>10</v>
      </c>
      <c r="Y227" s="400">
        <v>5</v>
      </c>
      <c r="Z227" s="400">
        <v>5</v>
      </c>
      <c r="AA227" s="400">
        <v>10</v>
      </c>
      <c r="AB227" s="400">
        <v>0</v>
      </c>
      <c r="AC227" s="400">
        <v>0</v>
      </c>
      <c r="AD227" s="400">
        <v>0</v>
      </c>
      <c r="AE227" s="400">
        <v>0</v>
      </c>
      <c r="AF227" s="400">
        <v>0</v>
      </c>
      <c r="AG227" s="400">
        <v>0</v>
      </c>
      <c r="AH227" s="400">
        <v>4</v>
      </c>
      <c r="AI227" s="400">
        <v>6</v>
      </c>
      <c r="AJ227" s="400">
        <v>10</v>
      </c>
      <c r="AK227" s="400">
        <v>0</v>
      </c>
      <c r="AL227" s="400">
        <v>0</v>
      </c>
      <c r="AM227" s="400">
        <v>0</v>
      </c>
      <c r="AN227" s="400">
        <v>56</v>
      </c>
      <c r="AO227" s="400">
        <v>160</v>
      </c>
      <c r="AP227" s="400">
        <v>216</v>
      </c>
      <c r="AQ227" s="400">
        <v>16</v>
      </c>
      <c r="AR227" s="400">
        <v>14</v>
      </c>
      <c r="AS227" s="400">
        <v>30</v>
      </c>
      <c r="AT227" s="400">
        <v>12</v>
      </c>
      <c r="AU227" s="400">
        <v>8</v>
      </c>
      <c r="AV227" s="400">
        <v>20</v>
      </c>
      <c r="AW227" s="400">
        <v>10</v>
      </c>
      <c r="AX227" s="400">
        <v>8</v>
      </c>
      <c r="AY227" s="400">
        <v>18</v>
      </c>
      <c r="AZ227" s="400">
        <v>0</v>
      </c>
      <c r="BA227" s="400">
        <v>0</v>
      </c>
      <c r="BB227" s="400">
        <v>0</v>
      </c>
      <c r="BC227" s="401" t="s">
        <v>3</v>
      </c>
      <c r="BD227" s="401" t="s">
        <v>1</v>
      </c>
      <c r="BE227" s="400">
        <v>2</v>
      </c>
      <c r="BF227" s="400" t="b">
        <v>1</v>
      </c>
      <c r="BG227" s="380">
        <v>1</v>
      </c>
      <c r="BH227" s="400" t="b">
        <v>1</v>
      </c>
      <c r="BI227" s="400" t="b">
        <v>1</v>
      </c>
      <c r="BJ227" s="401" t="s">
        <v>2</v>
      </c>
      <c r="BK227" s="400">
        <v>3</v>
      </c>
      <c r="BL227" s="400" t="b">
        <v>0</v>
      </c>
      <c r="BN227" s="400" t="b">
        <v>0</v>
      </c>
      <c r="BP227" s="400" t="b">
        <v>1</v>
      </c>
      <c r="BQ227" s="400" t="b">
        <v>1</v>
      </c>
      <c r="BR227" s="400" t="b">
        <v>1</v>
      </c>
      <c r="BS227" s="400" t="b">
        <v>0</v>
      </c>
      <c r="BT227" s="400" t="b">
        <v>0</v>
      </c>
      <c r="BU227" s="400">
        <v>2</v>
      </c>
      <c r="BV227" s="401" t="s">
        <v>211</v>
      </c>
      <c r="BW227" s="400">
        <v>4.5</v>
      </c>
      <c r="BX227" s="401" t="s">
        <v>1176</v>
      </c>
      <c r="BY227" s="401" t="s">
        <v>211</v>
      </c>
    </row>
    <row r="228" spans="1:77" ht="29" x14ac:dyDescent="0.35">
      <c r="A228" s="400">
        <v>1769</v>
      </c>
      <c r="B228" s="401" t="s">
        <v>1177</v>
      </c>
      <c r="C228" s="401" t="s">
        <v>1178</v>
      </c>
      <c r="D228" s="401" t="s">
        <v>211</v>
      </c>
      <c r="E228" s="401" t="s">
        <v>1179</v>
      </c>
      <c r="F228" s="401" t="s">
        <v>356</v>
      </c>
      <c r="G228" s="400">
        <v>20405007</v>
      </c>
      <c r="H228" s="400">
        <v>20405007</v>
      </c>
      <c r="I228" s="401" t="s">
        <v>700</v>
      </c>
      <c r="J228" s="402">
        <v>41796</v>
      </c>
      <c r="K228" s="401" t="s">
        <v>358</v>
      </c>
      <c r="L228" s="401" t="s">
        <v>1180</v>
      </c>
      <c r="M228" s="401" t="s">
        <v>359</v>
      </c>
      <c r="N228" s="401" t="s">
        <v>359</v>
      </c>
      <c r="O228" s="401" t="s">
        <v>475</v>
      </c>
      <c r="P228" s="404">
        <v>-13.77096643</v>
      </c>
      <c r="Q228" s="404">
        <v>34.009395339999998</v>
      </c>
      <c r="R228" s="400">
        <v>609117</v>
      </c>
      <c r="S228" s="400">
        <v>8477374</v>
      </c>
      <c r="T228" s="401" t="s">
        <v>3137</v>
      </c>
      <c r="U228" s="401" t="s">
        <v>1181</v>
      </c>
      <c r="V228" s="400">
        <v>1</v>
      </c>
      <c r="W228" s="400">
        <v>5</v>
      </c>
      <c r="X228" s="400">
        <v>6</v>
      </c>
      <c r="Y228" s="400">
        <v>0</v>
      </c>
      <c r="Z228" s="400">
        <v>2</v>
      </c>
      <c r="AA228" s="400">
        <v>2</v>
      </c>
      <c r="AB228" s="400">
        <v>1</v>
      </c>
      <c r="AC228" s="400">
        <v>3</v>
      </c>
      <c r="AD228" s="400">
        <v>4</v>
      </c>
      <c r="AE228" s="400">
        <v>3</v>
      </c>
      <c r="AF228" s="400">
        <v>1</v>
      </c>
      <c r="AG228" s="400">
        <v>4</v>
      </c>
      <c r="AH228" s="400">
        <v>7</v>
      </c>
      <c r="AI228" s="400">
        <v>3</v>
      </c>
      <c r="AJ228" s="400">
        <v>10</v>
      </c>
      <c r="AK228" s="400">
        <v>0</v>
      </c>
      <c r="AL228" s="400">
        <v>0</v>
      </c>
      <c r="AM228" s="400">
        <v>0</v>
      </c>
      <c r="AN228" s="400">
        <v>146</v>
      </c>
      <c r="AO228" s="400">
        <v>144</v>
      </c>
      <c r="AP228" s="400">
        <v>290</v>
      </c>
      <c r="AQ228" s="400">
        <v>42</v>
      </c>
      <c r="AR228" s="400">
        <v>36</v>
      </c>
      <c r="AS228" s="400">
        <v>78</v>
      </c>
      <c r="AT228" s="400">
        <v>40</v>
      </c>
      <c r="AU228" s="400">
        <v>36</v>
      </c>
      <c r="AV228" s="400">
        <v>76</v>
      </c>
      <c r="AW228" s="400">
        <v>67</v>
      </c>
      <c r="AX228" s="400">
        <v>70</v>
      </c>
      <c r="AY228" s="400">
        <v>137</v>
      </c>
      <c r="AZ228" s="400">
        <v>1</v>
      </c>
      <c r="BA228" s="400">
        <v>0</v>
      </c>
      <c r="BB228" s="400">
        <v>1</v>
      </c>
      <c r="BC228" s="401" t="s">
        <v>3</v>
      </c>
      <c r="BD228" s="401" t="s">
        <v>1</v>
      </c>
      <c r="BE228" s="400">
        <v>2</v>
      </c>
      <c r="BF228" s="400" t="b">
        <v>1</v>
      </c>
      <c r="BG228" s="400">
        <v>2</v>
      </c>
      <c r="BH228" s="400" t="b">
        <v>1</v>
      </c>
      <c r="BI228" s="400" t="b">
        <v>1</v>
      </c>
      <c r="BJ228" s="401" t="s">
        <v>2</v>
      </c>
      <c r="BK228" s="400">
        <v>50</v>
      </c>
      <c r="BL228" s="400" t="b">
        <v>1</v>
      </c>
      <c r="BM228" s="404">
        <v>2.5</v>
      </c>
      <c r="BN228" s="400" t="b">
        <v>0</v>
      </c>
      <c r="BP228" s="400" t="b">
        <v>1</v>
      </c>
      <c r="BQ228" s="400" t="b">
        <v>1</v>
      </c>
      <c r="BR228" s="400" t="b">
        <v>1</v>
      </c>
      <c r="BS228" s="400" t="b">
        <v>1</v>
      </c>
      <c r="BT228" s="400" t="b">
        <v>1</v>
      </c>
      <c r="BU228" s="404">
        <v>1.5</v>
      </c>
      <c r="BV228" s="401" t="s">
        <v>211</v>
      </c>
      <c r="BW228" s="404">
        <v>1.5</v>
      </c>
      <c r="BX228" s="401" t="s">
        <v>211</v>
      </c>
      <c r="BY228" s="401" t="s">
        <v>211</v>
      </c>
    </row>
    <row r="229" spans="1:77" ht="29" x14ac:dyDescent="0.35">
      <c r="A229" s="400">
        <v>1693</v>
      </c>
      <c r="B229" s="401" t="s">
        <v>1182</v>
      </c>
      <c r="C229" s="401" t="s">
        <v>211</v>
      </c>
      <c r="D229" s="401" t="s">
        <v>211</v>
      </c>
      <c r="E229" s="401" t="s">
        <v>394</v>
      </c>
      <c r="F229" s="401" t="s">
        <v>356</v>
      </c>
      <c r="G229" s="400">
        <v>20401028</v>
      </c>
      <c r="H229" s="400">
        <v>20401028</v>
      </c>
      <c r="I229" s="401" t="s">
        <v>384</v>
      </c>
      <c r="J229" s="402">
        <v>41555</v>
      </c>
      <c r="K229" s="401" t="s">
        <v>211</v>
      </c>
      <c r="L229" s="401" t="s">
        <v>1183</v>
      </c>
      <c r="M229" s="401" t="s">
        <v>386</v>
      </c>
      <c r="N229" s="401" t="s">
        <v>386</v>
      </c>
      <c r="O229" s="401" t="s">
        <v>1112</v>
      </c>
      <c r="P229" s="404">
        <v>-13.667878</v>
      </c>
      <c r="Q229" s="404">
        <v>33.754486999999997</v>
      </c>
      <c r="R229" s="400">
        <v>581595</v>
      </c>
      <c r="S229" s="400">
        <v>8488877</v>
      </c>
      <c r="T229" s="401" t="s">
        <v>211</v>
      </c>
      <c r="U229" s="401" t="s">
        <v>397</v>
      </c>
      <c r="V229" s="400">
        <v>4</v>
      </c>
      <c r="W229" s="400">
        <v>6</v>
      </c>
      <c r="X229" s="400">
        <v>10</v>
      </c>
      <c r="Y229" s="400">
        <v>0</v>
      </c>
      <c r="Z229" s="400">
        <v>0</v>
      </c>
      <c r="AA229" s="400">
        <v>0</v>
      </c>
      <c r="AB229" s="400">
        <v>4</v>
      </c>
      <c r="AC229" s="400">
        <v>6</v>
      </c>
      <c r="AD229" s="400">
        <v>10</v>
      </c>
      <c r="AE229" s="400">
        <v>0</v>
      </c>
      <c r="AF229" s="400">
        <v>0</v>
      </c>
      <c r="AG229" s="400">
        <v>0</v>
      </c>
      <c r="AH229" s="400">
        <v>4</v>
      </c>
      <c r="AI229" s="400">
        <v>6</v>
      </c>
      <c r="AJ229" s="400">
        <v>10</v>
      </c>
      <c r="AK229" s="400">
        <v>0</v>
      </c>
      <c r="AL229" s="400">
        <v>0</v>
      </c>
      <c r="AM229" s="400">
        <v>0</v>
      </c>
      <c r="AN229" s="400">
        <v>34</v>
      </c>
      <c r="AO229" s="400">
        <v>36</v>
      </c>
      <c r="AP229" s="400">
        <v>70</v>
      </c>
      <c r="AQ229" s="380"/>
      <c r="AR229" s="380"/>
      <c r="AS229" s="380"/>
      <c r="AT229" s="380"/>
      <c r="AU229" s="380"/>
      <c r="AV229" s="380"/>
      <c r="AW229" s="400">
        <v>5</v>
      </c>
      <c r="AX229" s="400">
        <v>9</v>
      </c>
      <c r="AY229" s="400">
        <v>14</v>
      </c>
      <c r="AZ229" s="400">
        <v>1</v>
      </c>
      <c r="BA229" s="400">
        <v>2</v>
      </c>
      <c r="BB229" s="400">
        <v>3</v>
      </c>
      <c r="BC229" s="401" t="s">
        <v>8</v>
      </c>
      <c r="BD229" s="401"/>
      <c r="BE229" s="380"/>
      <c r="BF229" s="400" t="b">
        <v>1</v>
      </c>
      <c r="BG229" s="400">
        <v>1</v>
      </c>
      <c r="BH229" s="400" t="b">
        <v>0</v>
      </c>
      <c r="BI229" s="400" t="b">
        <v>1</v>
      </c>
      <c r="BJ229" s="401" t="s">
        <v>2</v>
      </c>
      <c r="BK229" s="400">
        <v>100</v>
      </c>
      <c r="BL229" s="400" t="b">
        <v>1</v>
      </c>
      <c r="BM229" s="404">
        <v>1</v>
      </c>
      <c r="BN229" s="400" t="b">
        <v>0</v>
      </c>
      <c r="BP229" s="400" t="b">
        <v>0</v>
      </c>
      <c r="BQ229" s="400" t="b">
        <v>0</v>
      </c>
      <c r="BR229" s="400" t="b">
        <v>0</v>
      </c>
      <c r="BS229" s="400" t="b">
        <v>0</v>
      </c>
      <c r="BT229" s="400" t="b">
        <v>0</v>
      </c>
      <c r="BU229" s="404">
        <v>3</v>
      </c>
      <c r="BV229" s="401" t="s">
        <v>211</v>
      </c>
      <c r="BW229" s="404">
        <v>4</v>
      </c>
      <c r="BX229" s="401" t="s">
        <v>774</v>
      </c>
      <c r="BY229" s="401" t="s">
        <v>211</v>
      </c>
    </row>
    <row r="230" spans="1:77" x14ac:dyDescent="0.35">
      <c r="A230" s="400">
        <v>315</v>
      </c>
      <c r="B230" s="401" t="s">
        <v>1184</v>
      </c>
      <c r="C230" s="401" t="s">
        <v>1185</v>
      </c>
      <c r="D230" s="401" t="s">
        <v>211</v>
      </c>
      <c r="E230" s="401" t="s">
        <v>1186</v>
      </c>
      <c r="F230" s="401" t="s">
        <v>356</v>
      </c>
      <c r="G230" s="400">
        <v>20499943</v>
      </c>
      <c r="H230" s="400">
        <v>20499943</v>
      </c>
      <c r="I230" s="401" t="s">
        <v>357</v>
      </c>
      <c r="J230" s="402">
        <v>41802</v>
      </c>
      <c r="K230" s="401" t="s">
        <v>374</v>
      </c>
      <c r="L230" s="401" t="s">
        <v>1187</v>
      </c>
      <c r="M230" s="401" t="s">
        <v>375</v>
      </c>
      <c r="N230" s="401" t="s">
        <v>375</v>
      </c>
      <c r="O230" s="401" t="s">
        <v>376</v>
      </c>
      <c r="R230" s="400">
        <v>0</v>
      </c>
      <c r="S230" s="400">
        <v>0</v>
      </c>
      <c r="T230" s="401" t="s">
        <v>211</v>
      </c>
      <c r="U230" s="401" t="s">
        <v>211</v>
      </c>
      <c r="V230" s="400">
        <v>1</v>
      </c>
      <c r="W230" s="400">
        <v>9</v>
      </c>
      <c r="X230" s="400">
        <v>10</v>
      </c>
      <c r="Y230" s="400">
        <v>1</v>
      </c>
      <c r="Z230" s="400">
        <v>3</v>
      </c>
      <c r="AA230" s="400">
        <v>4</v>
      </c>
      <c r="AB230" s="400">
        <v>0</v>
      </c>
      <c r="AC230" s="400">
        <v>6</v>
      </c>
      <c r="AD230" s="400">
        <v>6</v>
      </c>
      <c r="AE230" s="400">
        <v>0</v>
      </c>
      <c r="AF230" s="400">
        <v>6</v>
      </c>
      <c r="AG230" s="400">
        <v>6</v>
      </c>
      <c r="AH230" s="400">
        <v>4</v>
      </c>
      <c r="AI230" s="400">
        <v>0</v>
      </c>
      <c r="AJ230" s="400">
        <v>4</v>
      </c>
      <c r="AK230" s="400">
        <v>0</v>
      </c>
      <c r="AL230" s="400">
        <v>6</v>
      </c>
      <c r="AM230" s="400">
        <v>6</v>
      </c>
      <c r="AN230" s="400">
        <v>11</v>
      </c>
      <c r="AO230" s="400">
        <v>17</v>
      </c>
      <c r="AP230" s="400">
        <v>28</v>
      </c>
      <c r="AQ230" s="400">
        <v>0</v>
      </c>
      <c r="AR230" s="400">
        <v>0</v>
      </c>
      <c r="AS230" s="400">
        <v>0</v>
      </c>
      <c r="AT230" s="400">
        <v>3</v>
      </c>
      <c r="AU230" s="400">
        <v>4</v>
      </c>
      <c r="AV230" s="400">
        <v>7</v>
      </c>
      <c r="AW230" s="400">
        <v>0</v>
      </c>
      <c r="AX230" s="400">
        <v>0</v>
      </c>
      <c r="AY230" s="400">
        <v>0</v>
      </c>
      <c r="AZ230" s="400">
        <v>0</v>
      </c>
      <c r="BA230" s="400">
        <v>0</v>
      </c>
      <c r="BB230" s="400">
        <v>0</v>
      </c>
      <c r="BC230" s="401" t="s">
        <v>3</v>
      </c>
      <c r="BD230" s="401" t="s">
        <v>1</v>
      </c>
      <c r="BE230" s="400">
        <v>1</v>
      </c>
      <c r="BF230" s="400" t="b">
        <v>1</v>
      </c>
      <c r="BG230" s="404">
        <v>1</v>
      </c>
      <c r="BH230" s="400" t="b">
        <v>1</v>
      </c>
      <c r="BI230" s="400" t="b">
        <v>1</v>
      </c>
      <c r="BJ230" s="401" t="s">
        <v>2</v>
      </c>
      <c r="BK230" s="400">
        <v>200</v>
      </c>
      <c r="BL230" s="400" t="b">
        <v>1</v>
      </c>
      <c r="BM230" s="404">
        <v>1</v>
      </c>
      <c r="BN230" s="400" t="b">
        <v>0</v>
      </c>
      <c r="BP230" s="400" t="b">
        <v>1</v>
      </c>
      <c r="BQ230" s="400" t="b">
        <v>1</v>
      </c>
      <c r="BR230" s="400" t="b">
        <v>1</v>
      </c>
      <c r="BS230" s="400" t="b">
        <v>1</v>
      </c>
      <c r="BT230" s="400" t="b">
        <v>1</v>
      </c>
      <c r="BU230" s="404">
        <v>4</v>
      </c>
      <c r="BV230" s="401" t="s">
        <v>211</v>
      </c>
      <c r="BW230" s="404">
        <v>12</v>
      </c>
      <c r="BX230" s="401" t="s">
        <v>211</v>
      </c>
      <c r="BY230" s="401" t="s">
        <v>211</v>
      </c>
    </row>
    <row r="231" spans="1:77" x14ac:dyDescent="0.35">
      <c r="A231" s="400">
        <v>1667</v>
      </c>
      <c r="B231" s="401" t="s">
        <v>1188</v>
      </c>
      <c r="C231" s="401" t="s">
        <v>211</v>
      </c>
      <c r="D231" s="401" t="s">
        <v>1189</v>
      </c>
      <c r="E231" s="401" t="s">
        <v>1190</v>
      </c>
      <c r="F231" s="401" t="s">
        <v>356</v>
      </c>
      <c r="G231" s="400">
        <v>20401002</v>
      </c>
      <c r="H231" s="400">
        <v>20401002</v>
      </c>
      <c r="I231" s="401" t="s">
        <v>710</v>
      </c>
      <c r="J231" s="402">
        <v>41806</v>
      </c>
      <c r="K231" s="401" t="s">
        <v>454</v>
      </c>
      <c r="L231" s="401" t="s">
        <v>1190</v>
      </c>
      <c r="M231" s="401" t="s">
        <v>386</v>
      </c>
      <c r="N231" s="401" t="s">
        <v>386</v>
      </c>
      <c r="O231" s="401" t="s">
        <v>467</v>
      </c>
      <c r="P231" s="404">
        <v>-13.49683746</v>
      </c>
      <c r="Q231" s="404">
        <v>33.737123889999999</v>
      </c>
      <c r="R231" s="400">
        <v>579774</v>
      </c>
      <c r="S231" s="400">
        <v>8507800</v>
      </c>
      <c r="T231" s="401" t="s">
        <v>3132</v>
      </c>
      <c r="U231" s="401"/>
      <c r="V231" s="400">
        <v>2</v>
      </c>
      <c r="W231" s="400">
        <v>6</v>
      </c>
      <c r="X231" s="400">
        <v>8</v>
      </c>
      <c r="Y231" s="400">
        <v>0</v>
      </c>
      <c r="Z231" s="400">
        <v>4</v>
      </c>
      <c r="AA231" s="400">
        <v>4</v>
      </c>
      <c r="AB231" s="400">
        <v>2</v>
      </c>
      <c r="AC231" s="400">
        <v>8</v>
      </c>
      <c r="AD231" s="400">
        <v>10</v>
      </c>
      <c r="AE231" s="400">
        <v>0</v>
      </c>
      <c r="AF231" s="400">
        <v>0</v>
      </c>
      <c r="AG231" s="400">
        <v>0</v>
      </c>
      <c r="AH231" s="400">
        <v>5</v>
      </c>
      <c r="AI231" s="400">
        <v>5</v>
      </c>
      <c r="AJ231" s="400">
        <v>10</v>
      </c>
      <c r="AK231" s="400">
        <v>0</v>
      </c>
      <c r="AL231" s="400">
        <v>0</v>
      </c>
      <c r="AM231" s="400">
        <v>0</v>
      </c>
      <c r="AN231" s="400">
        <v>40</v>
      </c>
      <c r="AO231" s="400">
        <v>46</v>
      </c>
      <c r="AP231" s="400">
        <v>86</v>
      </c>
      <c r="AQ231" s="400">
        <v>22</v>
      </c>
      <c r="AR231" s="400">
        <v>28</v>
      </c>
      <c r="AS231" s="400">
        <v>50</v>
      </c>
      <c r="AT231" s="400">
        <v>8</v>
      </c>
      <c r="AU231" s="400">
        <v>7</v>
      </c>
      <c r="AV231" s="400">
        <v>15</v>
      </c>
      <c r="AW231" s="400">
        <v>6</v>
      </c>
      <c r="AX231" s="400">
        <v>6</v>
      </c>
      <c r="AY231" s="400">
        <v>12</v>
      </c>
      <c r="AZ231" s="400">
        <v>7</v>
      </c>
      <c r="BA231" s="400">
        <v>8</v>
      </c>
      <c r="BB231" s="400">
        <v>15</v>
      </c>
      <c r="BC231" s="401" t="s">
        <v>3</v>
      </c>
      <c r="BD231" s="401" t="s">
        <v>1</v>
      </c>
      <c r="BE231" s="400">
        <v>1</v>
      </c>
      <c r="BF231" s="400" t="b">
        <v>1</v>
      </c>
      <c r="BG231" s="400">
        <v>1</v>
      </c>
      <c r="BH231" s="400" t="b">
        <v>1</v>
      </c>
      <c r="BI231" s="400" t="b">
        <v>1</v>
      </c>
      <c r="BJ231" s="401" t="s">
        <v>2</v>
      </c>
      <c r="BK231" s="404">
        <v>0</v>
      </c>
      <c r="BL231" s="400" t="b">
        <v>1</v>
      </c>
      <c r="BN231" s="400" t="b">
        <v>1</v>
      </c>
      <c r="BP231" s="400" t="b">
        <v>1</v>
      </c>
      <c r="BQ231" s="400" t="b">
        <v>1</v>
      </c>
      <c r="BR231" s="400" t="b">
        <v>1</v>
      </c>
      <c r="BS231" s="400" t="b">
        <v>1</v>
      </c>
      <c r="BT231" s="400" t="b">
        <v>1</v>
      </c>
      <c r="BU231" s="400">
        <v>2</v>
      </c>
      <c r="BV231" s="401" t="s">
        <v>211</v>
      </c>
      <c r="BW231" s="380"/>
      <c r="BX231" s="401" t="s">
        <v>461</v>
      </c>
      <c r="BY231" s="401" t="s">
        <v>211</v>
      </c>
    </row>
    <row r="232" spans="1:77" ht="29" x14ac:dyDescent="0.35">
      <c r="A232" s="400">
        <v>1905</v>
      </c>
      <c r="B232" s="401" t="s">
        <v>1191</v>
      </c>
      <c r="C232" s="401" t="s">
        <v>1192</v>
      </c>
      <c r="D232" s="401" t="s">
        <v>211</v>
      </c>
      <c r="E232" s="401" t="s">
        <v>1191</v>
      </c>
      <c r="F232" s="401" t="s">
        <v>356</v>
      </c>
      <c r="G232" s="400">
        <v>20420006</v>
      </c>
      <c r="H232" s="400">
        <v>20420006</v>
      </c>
      <c r="I232" s="401" t="s">
        <v>357</v>
      </c>
      <c r="J232" s="402">
        <v>41795</v>
      </c>
      <c r="K232" s="401" t="s">
        <v>358</v>
      </c>
      <c r="L232" s="401" t="s">
        <v>1191</v>
      </c>
      <c r="M232" s="401" t="s">
        <v>529</v>
      </c>
      <c r="N232" s="401" t="s">
        <v>529</v>
      </c>
      <c r="O232" s="401" t="s">
        <v>211</v>
      </c>
      <c r="P232" s="404">
        <v>-13.657764999999999</v>
      </c>
      <c r="Q232" s="404">
        <v>33.935448999999998</v>
      </c>
      <c r="R232" s="400">
        <v>601171</v>
      </c>
      <c r="S232" s="400">
        <v>8489927</v>
      </c>
      <c r="T232" s="401" t="s">
        <v>3129</v>
      </c>
      <c r="U232" s="401" t="s">
        <v>211</v>
      </c>
      <c r="V232" s="400">
        <v>5</v>
      </c>
      <c r="W232" s="400">
        <v>5</v>
      </c>
      <c r="X232" s="400">
        <v>10</v>
      </c>
      <c r="Y232" s="400">
        <v>0</v>
      </c>
      <c r="Z232" s="400">
        <v>0</v>
      </c>
      <c r="AA232" s="400">
        <v>0</v>
      </c>
      <c r="AB232" s="400">
        <v>5</v>
      </c>
      <c r="AC232" s="400">
        <v>5</v>
      </c>
      <c r="AD232" s="400">
        <v>10</v>
      </c>
      <c r="AE232" s="400">
        <v>0</v>
      </c>
      <c r="AF232" s="400">
        <v>0</v>
      </c>
      <c r="AG232" s="400">
        <v>0</v>
      </c>
      <c r="AH232" s="400">
        <v>3</v>
      </c>
      <c r="AI232" s="400">
        <v>7</v>
      </c>
      <c r="AJ232" s="400">
        <v>10</v>
      </c>
      <c r="AK232" s="400">
        <v>0</v>
      </c>
      <c r="AL232" s="400">
        <v>0</v>
      </c>
      <c r="AM232" s="400">
        <v>0</v>
      </c>
      <c r="AN232" s="400">
        <v>50</v>
      </c>
      <c r="AO232" s="400">
        <v>165</v>
      </c>
      <c r="AP232" s="400">
        <v>215</v>
      </c>
      <c r="AQ232" s="400">
        <v>0</v>
      </c>
      <c r="AR232" s="400">
        <v>0</v>
      </c>
      <c r="AS232" s="400">
        <v>0</v>
      </c>
      <c r="AT232" s="400">
        <v>0</v>
      </c>
      <c r="AU232" s="400">
        <v>0</v>
      </c>
      <c r="AV232" s="400">
        <v>0</v>
      </c>
      <c r="AW232" s="400">
        <v>0</v>
      </c>
      <c r="AX232" s="400">
        <v>0</v>
      </c>
      <c r="AY232" s="400">
        <v>0</v>
      </c>
      <c r="AZ232" s="400">
        <v>0</v>
      </c>
      <c r="BA232" s="400">
        <v>0</v>
      </c>
      <c r="BB232" s="400">
        <v>0</v>
      </c>
      <c r="BC232" s="401" t="s">
        <v>3</v>
      </c>
      <c r="BD232" s="401" t="s">
        <v>7</v>
      </c>
      <c r="BE232" s="400">
        <v>1</v>
      </c>
      <c r="BF232" s="400" t="b">
        <v>1</v>
      </c>
      <c r="BG232" s="400">
        <v>1</v>
      </c>
      <c r="BH232" s="400" t="b">
        <v>0</v>
      </c>
      <c r="BI232" s="400" t="b">
        <v>1</v>
      </c>
      <c r="BJ232" s="401" t="s">
        <v>2</v>
      </c>
      <c r="BK232" s="380"/>
      <c r="BL232" s="400" t="b">
        <v>1</v>
      </c>
      <c r="BN232" s="400" t="b">
        <v>1</v>
      </c>
      <c r="BP232" s="400" t="b">
        <v>1</v>
      </c>
      <c r="BQ232" s="400" t="b">
        <v>1</v>
      </c>
      <c r="BR232" s="400" t="b">
        <v>1</v>
      </c>
      <c r="BS232" s="400" t="b">
        <v>0</v>
      </c>
      <c r="BT232" s="400" t="b">
        <v>1</v>
      </c>
      <c r="BU232" s="380"/>
      <c r="BV232" s="401" t="s">
        <v>211</v>
      </c>
      <c r="BW232" s="380"/>
      <c r="BX232" s="401" t="s">
        <v>211</v>
      </c>
      <c r="BY232" s="401" t="s">
        <v>211</v>
      </c>
    </row>
    <row r="233" spans="1:77" ht="29" x14ac:dyDescent="0.35">
      <c r="A233" s="400">
        <v>350</v>
      </c>
      <c r="B233" s="401" t="s">
        <v>1193</v>
      </c>
      <c r="C233" s="401" t="s">
        <v>382</v>
      </c>
      <c r="D233" s="401" t="s">
        <v>211</v>
      </c>
      <c r="E233" s="401" t="s">
        <v>1193</v>
      </c>
      <c r="F233" s="401" t="s">
        <v>356</v>
      </c>
      <c r="G233" s="400">
        <v>20499978</v>
      </c>
      <c r="H233" s="400">
        <v>20499978</v>
      </c>
      <c r="I233" s="401" t="s">
        <v>816</v>
      </c>
      <c r="J233" s="402">
        <v>41793</v>
      </c>
      <c r="K233" s="401" t="s">
        <v>454</v>
      </c>
      <c r="L233" s="401" t="s">
        <v>1193</v>
      </c>
      <c r="M233" s="401" t="s">
        <v>386</v>
      </c>
      <c r="N233" s="401" t="s">
        <v>386</v>
      </c>
      <c r="O233" s="401" t="s">
        <v>461</v>
      </c>
      <c r="R233" s="400">
        <v>0</v>
      </c>
      <c r="S233" s="400">
        <v>0</v>
      </c>
      <c r="T233" s="401" t="s">
        <v>211</v>
      </c>
      <c r="U233" s="401" t="s">
        <v>211</v>
      </c>
      <c r="V233" s="400">
        <v>5</v>
      </c>
      <c r="W233" s="400">
        <v>5</v>
      </c>
      <c r="X233" s="400">
        <v>10</v>
      </c>
      <c r="Y233" s="400">
        <v>1</v>
      </c>
      <c r="Z233" s="400">
        <v>0</v>
      </c>
      <c r="AA233" s="400">
        <v>1</v>
      </c>
      <c r="AB233" s="400">
        <v>4</v>
      </c>
      <c r="AC233" s="400">
        <v>5</v>
      </c>
      <c r="AD233" s="400">
        <v>9</v>
      </c>
      <c r="AE233" s="400">
        <v>0</v>
      </c>
      <c r="AF233" s="400">
        <v>0</v>
      </c>
      <c r="AG233" s="400">
        <v>0</v>
      </c>
      <c r="AH233" s="400">
        <v>4</v>
      </c>
      <c r="AI233" s="400">
        <v>9</v>
      </c>
      <c r="AJ233" s="400">
        <v>13</v>
      </c>
      <c r="AK233" s="400">
        <v>0</v>
      </c>
      <c r="AL233" s="400">
        <v>0</v>
      </c>
      <c r="AM233" s="400">
        <v>0</v>
      </c>
      <c r="AN233" s="400">
        <v>30</v>
      </c>
      <c r="AO233" s="400">
        <v>40</v>
      </c>
      <c r="AP233" s="400">
        <v>70</v>
      </c>
      <c r="AQ233" s="400">
        <v>13</v>
      </c>
      <c r="AR233" s="400">
        <v>20</v>
      </c>
      <c r="AS233" s="400">
        <v>33</v>
      </c>
      <c r="AT233" s="400">
        <v>6</v>
      </c>
      <c r="AU233" s="400">
        <v>8</v>
      </c>
      <c r="AV233" s="400">
        <v>14</v>
      </c>
      <c r="AW233" s="400">
        <v>2</v>
      </c>
      <c r="AX233" s="400">
        <v>4</v>
      </c>
      <c r="AY233" s="400">
        <v>6</v>
      </c>
      <c r="AZ233" s="400">
        <v>0</v>
      </c>
      <c r="BA233" s="400">
        <v>0</v>
      </c>
      <c r="BB233" s="400">
        <v>0</v>
      </c>
      <c r="BC233" s="401" t="s">
        <v>0</v>
      </c>
      <c r="BD233" s="401" t="s">
        <v>7</v>
      </c>
      <c r="BE233" s="400">
        <v>1</v>
      </c>
      <c r="BF233" s="400" t="b">
        <v>1</v>
      </c>
      <c r="BG233" s="400">
        <v>2</v>
      </c>
      <c r="BH233" s="400" t="b">
        <v>0</v>
      </c>
      <c r="BI233" s="400" t="b">
        <v>1</v>
      </c>
      <c r="BJ233" s="401" t="s">
        <v>6</v>
      </c>
      <c r="BK233" s="400">
        <v>30</v>
      </c>
      <c r="BL233" s="400" t="b">
        <v>1</v>
      </c>
      <c r="BM233" s="404">
        <v>1</v>
      </c>
      <c r="BN233" s="400" t="b">
        <v>0</v>
      </c>
      <c r="BP233" s="400" t="b">
        <v>0</v>
      </c>
      <c r="BQ233" s="400" t="b">
        <v>0</v>
      </c>
      <c r="BR233" s="400" t="b">
        <v>0</v>
      </c>
      <c r="BS233" s="400" t="b">
        <v>0</v>
      </c>
      <c r="BT233" s="400" t="b">
        <v>0</v>
      </c>
      <c r="BU233" s="400">
        <v>1</v>
      </c>
      <c r="BV233" s="401" t="s">
        <v>211</v>
      </c>
      <c r="BW233" s="400">
        <v>10</v>
      </c>
      <c r="BX233" s="401" t="s">
        <v>211</v>
      </c>
      <c r="BY233" s="401" t="s">
        <v>211</v>
      </c>
    </row>
    <row r="234" spans="1:77" ht="29" x14ac:dyDescent="0.35">
      <c r="A234" s="400">
        <v>1783</v>
      </c>
      <c r="B234" s="401" t="s">
        <v>1194</v>
      </c>
      <c r="C234" s="401" t="s">
        <v>1195</v>
      </c>
      <c r="D234" s="401" t="s">
        <v>211</v>
      </c>
      <c r="E234" s="401" t="s">
        <v>1196</v>
      </c>
      <c r="F234" s="401" t="s">
        <v>356</v>
      </c>
      <c r="G234" s="400">
        <v>20405021</v>
      </c>
      <c r="H234" s="400">
        <v>20405021</v>
      </c>
      <c r="I234" s="401" t="s">
        <v>390</v>
      </c>
      <c r="J234" s="402">
        <v>41807</v>
      </c>
      <c r="K234" s="401" t="s">
        <v>358</v>
      </c>
      <c r="L234" s="401" t="s">
        <v>1196</v>
      </c>
      <c r="M234" s="401" t="s">
        <v>359</v>
      </c>
      <c r="N234" s="401" t="s">
        <v>359</v>
      </c>
      <c r="O234" s="401" t="s">
        <v>211</v>
      </c>
      <c r="P234" s="404">
        <v>-13.72836515</v>
      </c>
      <c r="Q234" s="404">
        <v>33.803845850000002</v>
      </c>
      <c r="R234" s="400">
        <v>586911</v>
      </c>
      <c r="S234" s="400">
        <v>8482170</v>
      </c>
      <c r="T234" s="401" t="s">
        <v>3129</v>
      </c>
      <c r="U234" s="401" t="s">
        <v>211</v>
      </c>
      <c r="V234" s="400">
        <v>1</v>
      </c>
      <c r="W234" s="400">
        <v>4</v>
      </c>
      <c r="X234" s="400">
        <v>5</v>
      </c>
      <c r="Y234" s="400">
        <v>0</v>
      </c>
      <c r="Z234" s="400">
        <v>0</v>
      </c>
      <c r="AA234" s="400">
        <v>0</v>
      </c>
      <c r="AB234" s="400">
        <v>1</v>
      </c>
      <c r="AC234" s="400">
        <v>4</v>
      </c>
      <c r="AD234" s="400">
        <v>5</v>
      </c>
      <c r="AE234" s="400">
        <v>0</v>
      </c>
      <c r="AF234" s="400">
        <v>0</v>
      </c>
      <c r="AG234" s="400">
        <v>0</v>
      </c>
      <c r="AH234" s="400">
        <v>2</v>
      </c>
      <c r="AI234" s="400">
        <v>8</v>
      </c>
      <c r="AJ234" s="400">
        <v>10</v>
      </c>
      <c r="AK234" s="400">
        <v>0</v>
      </c>
      <c r="AL234" s="400">
        <v>0</v>
      </c>
      <c r="AM234" s="400">
        <v>0</v>
      </c>
      <c r="AN234" s="400">
        <v>84</v>
      </c>
      <c r="AO234" s="400">
        <v>191</v>
      </c>
      <c r="AP234" s="400">
        <v>275</v>
      </c>
      <c r="AQ234" s="400">
        <v>0</v>
      </c>
      <c r="AR234" s="400">
        <v>0</v>
      </c>
      <c r="AS234" s="400">
        <v>0</v>
      </c>
      <c r="AT234" s="400">
        <v>5</v>
      </c>
      <c r="AU234" s="400">
        <v>7</v>
      </c>
      <c r="AV234" s="400">
        <v>12</v>
      </c>
      <c r="AW234" s="400">
        <v>6</v>
      </c>
      <c r="AX234" s="400">
        <v>5</v>
      </c>
      <c r="AY234" s="400">
        <v>11</v>
      </c>
      <c r="AZ234" s="400">
        <v>2</v>
      </c>
      <c r="BA234" s="400">
        <v>3</v>
      </c>
      <c r="BB234" s="400">
        <v>5</v>
      </c>
      <c r="BC234" s="401" t="s">
        <v>3</v>
      </c>
      <c r="BD234" s="401" t="s">
        <v>7</v>
      </c>
      <c r="BE234" s="400">
        <v>1</v>
      </c>
      <c r="BF234" s="400" t="b">
        <v>1</v>
      </c>
      <c r="BG234" s="400">
        <v>1</v>
      </c>
      <c r="BH234" s="400" t="b">
        <v>0</v>
      </c>
      <c r="BI234" s="400" t="b">
        <v>1</v>
      </c>
      <c r="BJ234" s="401" t="s">
        <v>5</v>
      </c>
      <c r="BK234" s="400">
        <v>100</v>
      </c>
      <c r="BL234" s="400" t="b">
        <v>1</v>
      </c>
      <c r="BN234" s="400" t="b">
        <v>0</v>
      </c>
      <c r="BP234" s="400" t="b">
        <v>1</v>
      </c>
      <c r="BQ234" s="400" t="b">
        <v>1</v>
      </c>
      <c r="BR234" s="400" t="b">
        <v>1</v>
      </c>
      <c r="BS234" s="400" t="b">
        <v>1</v>
      </c>
      <c r="BT234" s="400" t="b">
        <v>1</v>
      </c>
      <c r="BU234" s="380"/>
      <c r="BV234" s="401" t="s">
        <v>211</v>
      </c>
      <c r="BW234" s="380"/>
      <c r="BX234" s="401" t="s">
        <v>211</v>
      </c>
      <c r="BY234" s="401" t="s">
        <v>211</v>
      </c>
    </row>
    <row r="235" spans="1:77" x14ac:dyDescent="0.35">
      <c r="A235" s="400">
        <v>1680</v>
      </c>
      <c r="B235" s="401" t="s">
        <v>1197</v>
      </c>
      <c r="C235" s="401" t="s">
        <v>211</v>
      </c>
      <c r="D235" s="401" t="s">
        <v>211</v>
      </c>
      <c r="E235" s="401" t="s">
        <v>1198</v>
      </c>
      <c r="F235" s="401" t="s">
        <v>356</v>
      </c>
      <c r="G235" s="400">
        <v>20401015</v>
      </c>
      <c r="H235" s="400">
        <v>20401015</v>
      </c>
      <c r="I235" s="401" t="s">
        <v>3161</v>
      </c>
      <c r="J235" s="402">
        <v>41793</v>
      </c>
      <c r="K235" s="401" t="s">
        <v>454</v>
      </c>
      <c r="L235" s="401" t="s">
        <v>1198</v>
      </c>
      <c r="M235" s="401" t="s">
        <v>386</v>
      </c>
      <c r="N235" s="401" t="s">
        <v>386</v>
      </c>
      <c r="O235" s="401" t="s">
        <v>461</v>
      </c>
      <c r="P235" s="404">
        <v>-13.499432000000001</v>
      </c>
      <c r="Q235" s="404">
        <v>33.825245000000002</v>
      </c>
      <c r="R235" s="400">
        <v>589311</v>
      </c>
      <c r="S235" s="400">
        <v>8507482</v>
      </c>
      <c r="T235" s="401" t="s">
        <v>3132</v>
      </c>
      <c r="U235" s="401"/>
      <c r="V235" s="400">
        <v>3</v>
      </c>
      <c r="W235" s="400">
        <v>7</v>
      </c>
      <c r="X235" s="400">
        <v>10</v>
      </c>
      <c r="Y235" s="400">
        <v>1</v>
      </c>
      <c r="Z235" s="400">
        <v>3</v>
      </c>
      <c r="AA235" s="400">
        <v>4</v>
      </c>
      <c r="AB235" s="400">
        <v>2</v>
      </c>
      <c r="AC235" s="400">
        <v>4</v>
      </c>
      <c r="AD235" s="400">
        <v>6</v>
      </c>
      <c r="AE235" s="400">
        <v>0</v>
      </c>
      <c r="AF235" s="400">
        <v>0</v>
      </c>
      <c r="AG235" s="400">
        <v>0</v>
      </c>
      <c r="AH235" s="400">
        <v>3</v>
      </c>
      <c r="AI235" s="400">
        <v>7</v>
      </c>
      <c r="AJ235" s="400">
        <v>10</v>
      </c>
      <c r="AK235" s="400">
        <v>0</v>
      </c>
      <c r="AL235" s="400">
        <v>0</v>
      </c>
      <c r="AM235" s="400">
        <v>0</v>
      </c>
      <c r="AN235" s="400">
        <v>70</v>
      </c>
      <c r="AO235" s="400">
        <v>50</v>
      </c>
      <c r="AP235" s="400">
        <v>120</v>
      </c>
      <c r="AQ235" s="400">
        <v>18</v>
      </c>
      <c r="AR235" s="400">
        <v>23</v>
      </c>
      <c r="AS235" s="400">
        <v>41</v>
      </c>
      <c r="AT235" s="400">
        <v>8</v>
      </c>
      <c r="AU235" s="400">
        <v>12</v>
      </c>
      <c r="AV235" s="400">
        <v>20</v>
      </c>
      <c r="AW235" s="400">
        <v>18</v>
      </c>
      <c r="AX235" s="400">
        <v>12</v>
      </c>
      <c r="AY235" s="400">
        <v>30</v>
      </c>
      <c r="AZ235" s="400">
        <v>1</v>
      </c>
      <c r="BA235" s="400">
        <v>0</v>
      </c>
      <c r="BB235" s="400">
        <v>1</v>
      </c>
      <c r="BC235" s="401" t="s">
        <v>0</v>
      </c>
      <c r="BD235" s="401" t="s">
        <v>7</v>
      </c>
      <c r="BE235" s="400">
        <v>1</v>
      </c>
      <c r="BF235" s="400" t="b">
        <v>1</v>
      </c>
      <c r="BG235" s="404">
        <v>2</v>
      </c>
      <c r="BH235" s="400" t="b">
        <v>0</v>
      </c>
      <c r="BI235" s="400" t="b">
        <v>1</v>
      </c>
      <c r="BJ235" s="401" t="s">
        <v>2</v>
      </c>
      <c r="BK235" s="400">
        <v>30</v>
      </c>
      <c r="BL235" s="400" t="b">
        <v>0</v>
      </c>
      <c r="BN235" s="400" t="b">
        <v>0</v>
      </c>
      <c r="BP235" s="400" t="b">
        <v>1</v>
      </c>
      <c r="BQ235" s="400" t="b">
        <v>1</v>
      </c>
      <c r="BR235" s="400" t="b">
        <v>1</v>
      </c>
      <c r="BS235" s="400" t="b">
        <v>0</v>
      </c>
      <c r="BT235" s="400" t="b">
        <v>1</v>
      </c>
      <c r="BU235" s="404">
        <v>0.5</v>
      </c>
      <c r="BV235" s="401" t="s">
        <v>211</v>
      </c>
      <c r="BW235" s="404">
        <v>12</v>
      </c>
      <c r="BX235" s="401" t="s">
        <v>461</v>
      </c>
      <c r="BY235" s="401" t="s">
        <v>211</v>
      </c>
    </row>
    <row r="236" spans="1:77" ht="29" x14ac:dyDescent="0.35">
      <c r="A236" s="400">
        <v>392</v>
      </c>
      <c r="B236" s="401" t="s">
        <v>1199</v>
      </c>
      <c r="C236" s="401" t="s">
        <v>1200</v>
      </c>
      <c r="D236" s="401" t="s">
        <v>211</v>
      </c>
      <c r="E236" s="401" t="s">
        <v>359</v>
      </c>
      <c r="F236" s="401" t="s">
        <v>356</v>
      </c>
      <c r="G236" s="400">
        <v>20500020</v>
      </c>
      <c r="H236" s="400">
        <v>20500020</v>
      </c>
      <c r="I236" s="401" t="s">
        <v>357</v>
      </c>
      <c r="J236" s="402">
        <v>41807</v>
      </c>
      <c r="K236" s="401" t="s">
        <v>358</v>
      </c>
      <c r="L236" s="401" t="s">
        <v>1199</v>
      </c>
      <c r="M236" s="401" t="s">
        <v>359</v>
      </c>
      <c r="N236" s="401" t="s">
        <v>359</v>
      </c>
      <c r="O236" s="401" t="s">
        <v>391</v>
      </c>
      <c r="R236" s="400">
        <v>0</v>
      </c>
      <c r="S236" s="400">
        <v>0</v>
      </c>
      <c r="T236" s="401" t="s">
        <v>3129</v>
      </c>
      <c r="U236" s="401" t="s">
        <v>211</v>
      </c>
      <c r="V236" s="400">
        <v>1</v>
      </c>
      <c r="W236" s="400">
        <v>9</v>
      </c>
      <c r="X236" s="400">
        <v>10</v>
      </c>
      <c r="Y236" s="400">
        <v>0</v>
      </c>
      <c r="Z236" s="400">
        <v>0</v>
      </c>
      <c r="AA236" s="400">
        <v>0</v>
      </c>
      <c r="AB236" s="400">
        <v>1</v>
      </c>
      <c r="AC236" s="400">
        <v>9</v>
      </c>
      <c r="AD236" s="400">
        <v>10</v>
      </c>
      <c r="AE236" s="400">
        <v>0</v>
      </c>
      <c r="AF236" s="400">
        <v>0</v>
      </c>
      <c r="AG236" s="400">
        <v>0</v>
      </c>
      <c r="AH236" s="400">
        <v>5</v>
      </c>
      <c r="AI236" s="400">
        <v>6</v>
      </c>
      <c r="AJ236" s="400">
        <v>11</v>
      </c>
      <c r="AK236" s="400">
        <v>0</v>
      </c>
      <c r="AL236" s="400">
        <v>0</v>
      </c>
      <c r="AM236" s="400">
        <v>0</v>
      </c>
      <c r="AN236" s="400">
        <v>12</v>
      </c>
      <c r="AO236" s="400">
        <v>18</v>
      </c>
      <c r="AP236" s="400">
        <v>30</v>
      </c>
      <c r="AQ236" s="400">
        <v>0</v>
      </c>
      <c r="AR236" s="400">
        <v>0</v>
      </c>
      <c r="AS236" s="400">
        <v>0</v>
      </c>
      <c r="AT236" s="400">
        <v>2</v>
      </c>
      <c r="AU236" s="400">
        <v>4</v>
      </c>
      <c r="AV236" s="400">
        <v>6</v>
      </c>
      <c r="AW236" s="400">
        <v>0</v>
      </c>
      <c r="AX236" s="400">
        <v>0</v>
      </c>
      <c r="AY236" s="400">
        <v>0</v>
      </c>
      <c r="AZ236" s="400">
        <v>0</v>
      </c>
      <c r="BA236" s="400">
        <v>0</v>
      </c>
      <c r="BB236" s="400">
        <v>0</v>
      </c>
      <c r="BC236" s="401" t="s">
        <v>0</v>
      </c>
      <c r="BD236" s="401" t="s">
        <v>7</v>
      </c>
      <c r="BE236" s="400">
        <v>1</v>
      </c>
      <c r="BF236" s="400" t="b">
        <v>1</v>
      </c>
      <c r="BG236" s="400">
        <v>1</v>
      </c>
      <c r="BH236" s="400" t="b">
        <v>0</v>
      </c>
      <c r="BI236" s="400" t="b">
        <v>1</v>
      </c>
      <c r="BJ236" s="401" t="s">
        <v>2</v>
      </c>
      <c r="BK236" s="380"/>
      <c r="BL236" s="400" t="b">
        <v>0</v>
      </c>
      <c r="BM236" s="380"/>
      <c r="BN236" s="400" t="b">
        <v>0</v>
      </c>
      <c r="BP236" s="400" t="b">
        <v>1</v>
      </c>
      <c r="BQ236" s="400" t="b">
        <v>1</v>
      </c>
      <c r="BR236" s="400" t="b">
        <v>1</v>
      </c>
      <c r="BS236" s="400" t="b">
        <v>1</v>
      </c>
      <c r="BT236" s="400" t="b">
        <v>1</v>
      </c>
      <c r="BU236" s="404">
        <v>0.3</v>
      </c>
      <c r="BV236" s="401" t="s">
        <v>211</v>
      </c>
      <c r="BW236" s="404">
        <v>2.5</v>
      </c>
      <c r="BX236" s="401" t="s">
        <v>211</v>
      </c>
      <c r="BY236" s="401" t="s">
        <v>211</v>
      </c>
    </row>
    <row r="237" spans="1:77" x14ac:dyDescent="0.35">
      <c r="A237" s="400">
        <v>316</v>
      </c>
      <c r="B237" s="401" t="s">
        <v>1201</v>
      </c>
      <c r="C237" s="401" t="s">
        <v>1202</v>
      </c>
      <c r="D237" s="401" t="s">
        <v>211</v>
      </c>
      <c r="E237" s="401" t="s">
        <v>1186</v>
      </c>
      <c r="F237" s="401" t="s">
        <v>356</v>
      </c>
      <c r="G237" s="400">
        <v>20499944</v>
      </c>
      <c r="H237" s="400">
        <v>20499944</v>
      </c>
      <c r="I237" s="401" t="s">
        <v>357</v>
      </c>
      <c r="J237" s="402">
        <v>41802</v>
      </c>
      <c r="K237" s="401" t="s">
        <v>374</v>
      </c>
      <c r="L237" s="401" t="s">
        <v>1203</v>
      </c>
      <c r="M237" s="401" t="s">
        <v>375</v>
      </c>
      <c r="N237" s="401" t="s">
        <v>375</v>
      </c>
      <c r="O237" s="401" t="s">
        <v>376</v>
      </c>
      <c r="R237" s="400">
        <v>0</v>
      </c>
      <c r="S237" s="400">
        <v>0</v>
      </c>
      <c r="T237" s="401" t="s">
        <v>211</v>
      </c>
      <c r="U237" s="401" t="s">
        <v>211</v>
      </c>
      <c r="V237" s="400">
        <v>0</v>
      </c>
      <c r="W237" s="400">
        <v>10</v>
      </c>
      <c r="X237" s="400">
        <v>10</v>
      </c>
      <c r="Y237" s="400">
        <v>0</v>
      </c>
      <c r="Z237" s="400">
        <v>10</v>
      </c>
      <c r="AA237" s="400">
        <v>10</v>
      </c>
      <c r="AB237" s="400">
        <v>0</v>
      </c>
      <c r="AC237" s="400">
        <v>10</v>
      </c>
      <c r="AD237" s="400">
        <v>10</v>
      </c>
      <c r="AE237" s="400">
        <v>0</v>
      </c>
      <c r="AF237" s="400">
        <v>0</v>
      </c>
      <c r="AG237" s="400">
        <v>0</v>
      </c>
      <c r="AH237" s="400">
        <v>0</v>
      </c>
      <c r="AI237" s="400">
        <v>0</v>
      </c>
      <c r="AJ237" s="400">
        <v>0</v>
      </c>
      <c r="AK237" s="400">
        <v>0</v>
      </c>
      <c r="AL237" s="400">
        <v>0</v>
      </c>
      <c r="AM237" s="400">
        <v>0</v>
      </c>
      <c r="AN237" s="400">
        <v>14</v>
      </c>
      <c r="AO237" s="400">
        <v>18</v>
      </c>
      <c r="AP237" s="400">
        <v>32</v>
      </c>
      <c r="AQ237" s="400">
        <v>0</v>
      </c>
      <c r="AR237" s="400">
        <v>0</v>
      </c>
      <c r="AS237" s="400">
        <v>0</v>
      </c>
      <c r="AT237" s="400">
        <v>0</v>
      </c>
      <c r="AU237" s="400">
        <v>0</v>
      </c>
      <c r="AV237" s="400">
        <v>0</v>
      </c>
      <c r="AW237" s="400">
        <v>0</v>
      </c>
      <c r="AX237" s="400">
        <v>0</v>
      </c>
      <c r="AY237" s="400">
        <v>0</v>
      </c>
      <c r="AZ237" s="400">
        <v>0</v>
      </c>
      <c r="BA237" s="400">
        <v>0</v>
      </c>
      <c r="BB237" s="400">
        <v>0</v>
      </c>
      <c r="BC237" s="401" t="s">
        <v>0</v>
      </c>
      <c r="BD237" s="401" t="s">
        <v>7</v>
      </c>
      <c r="BE237" s="400">
        <v>1</v>
      </c>
      <c r="BF237" s="400" t="b">
        <v>1</v>
      </c>
      <c r="BG237" s="400">
        <v>2</v>
      </c>
      <c r="BH237" s="400" t="b">
        <v>1</v>
      </c>
      <c r="BI237" s="400" t="b">
        <v>1</v>
      </c>
      <c r="BJ237" s="401" t="s">
        <v>5</v>
      </c>
      <c r="BK237" s="400">
        <v>21</v>
      </c>
      <c r="BL237" s="400" t="b">
        <v>1</v>
      </c>
      <c r="BM237" s="400">
        <v>1</v>
      </c>
      <c r="BN237" s="400" t="b">
        <v>0</v>
      </c>
      <c r="BP237" s="400" t="b">
        <v>1</v>
      </c>
      <c r="BQ237" s="400" t="b">
        <v>0</v>
      </c>
      <c r="BR237" s="400" t="b">
        <v>0</v>
      </c>
      <c r="BS237" s="400" t="b">
        <v>0</v>
      </c>
      <c r="BT237" s="400" t="b">
        <v>0</v>
      </c>
      <c r="BU237" s="404">
        <v>6</v>
      </c>
      <c r="BV237" s="401" t="s">
        <v>211</v>
      </c>
      <c r="BW237" s="404">
        <v>1.4</v>
      </c>
      <c r="BX237" s="401" t="s">
        <v>211</v>
      </c>
      <c r="BY237" s="401" t="s">
        <v>211</v>
      </c>
    </row>
    <row r="238" spans="1:77" ht="29" x14ac:dyDescent="0.35">
      <c r="A238" s="400">
        <v>1919</v>
      </c>
      <c r="B238" s="401" t="s">
        <v>1204</v>
      </c>
      <c r="C238" s="401" t="s">
        <v>1205</v>
      </c>
      <c r="D238" s="401" t="s">
        <v>211</v>
      </c>
      <c r="E238" s="401" t="s">
        <v>612</v>
      </c>
      <c r="F238" s="401" t="s">
        <v>356</v>
      </c>
      <c r="G238" s="400">
        <v>20420020</v>
      </c>
      <c r="H238" s="400">
        <v>20420020</v>
      </c>
      <c r="I238" s="401" t="s">
        <v>390</v>
      </c>
      <c r="J238" s="402">
        <v>41800</v>
      </c>
      <c r="K238" s="401" t="s">
        <v>365</v>
      </c>
      <c r="L238" s="401" t="s">
        <v>612</v>
      </c>
      <c r="M238" s="401" t="s">
        <v>367</v>
      </c>
      <c r="N238" s="401" t="s">
        <v>367</v>
      </c>
      <c r="O238" s="401" t="s">
        <v>587</v>
      </c>
      <c r="P238" s="404">
        <v>-13.633065</v>
      </c>
      <c r="Q238" s="404">
        <v>33.459377000000003</v>
      </c>
      <c r="R238" s="400">
        <v>549686</v>
      </c>
      <c r="S238" s="400">
        <v>8492807</v>
      </c>
      <c r="T238" s="401" t="s">
        <v>3127</v>
      </c>
      <c r="U238" s="401" t="s">
        <v>211</v>
      </c>
      <c r="V238" s="400">
        <v>4</v>
      </c>
      <c r="W238" s="400">
        <v>6</v>
      </c>
      <c r="X238" s="400">
        <v>10</v>
      </c>
      <c r="Y238" s="400">
        <v>0</v>
      </c>
      <c r="Z238" s="400">
        <v>2</v>
      </c>
      <c r="AA238" s="400">
        <v>2</v>
      </c>
      <c r="AB238" s="400">
        <v>4</v>
      </c>
      <c r="AC238" s="400">
        <v>4</v>
      </c>
      <c r="AD238" s="400">
        <v>8</v>
      </c>
      <c r="AE238" s="400">
        <v>0</v>
      </c>
      <c r="AF238" s="400">
        <v>0</v>
      </c>
      <c r="AG238" s="400">
        <v>0</v>
      </c>
      <c r="AH238" s="400">
        <v>0</v>
      </c>
      <c r="AI238" s="400">
        <v>0</v>
      </c>
      <c r="AJ238" s="400">
        <v>0</v>
      </c>
      <c r="AK238" s="400">
        <v>0</v>
      </c>
      <c r="AL238" s="400">
        <v>0</v>
      </c>
      <c r="AM238" s="400">
        <v>0</v>
      </c>
      <c r="AN238" s="400">
        <v>18</v>
      </c>
      <c r="AO238" s="400">
        <v>24</v>
      </c>
      <c r="AP238" s="400">
        <v>42</v>
      </c>
      <c r="AQ238" s="400">
        <v>0</v>
      </c>
      <c r="AR238" s="400">
        <v>0</v>
      </c>
      <c r="AS238" s="400">
        <v>0</v>
      </c>
      <c r="AT238" s="400">
        <v>0</v>
      </c>
      <c r="AU238" s="400">
        <v>0</v>
      </c>
      <c r="AV238" s="400">
        <v>0</v>
      </c>
      <c r="AW238" s="400">
        <v>1</v>
      </c>
      <c r="AX238" s="400">
        <v>2</v>
      </c>
      <c r="AY238" s="400">
        <v>3</v>
      </c>
      <c r="AZ238" s="400">
        <v>0</v>
      </c>
      <c r="BA238" s="400">
        <v>1</v>
      </c>
      <c r="BB238" s="400">
        <v>1</v>
      </c>
      <c r="BC238" s="401" t="s">
        <v>0</v>
      </c>
      <c r="BD238" s="401" t="s">
        <v>212</v>
      </c>
      <c r="BE238" s="400">
        <v>1</v>
      </c>
      <c r="BF238" s="400" t="b">
        <v>1</v>
      </c>
      <c r="BG238" s="400">
        <v>1</v>
      </c>
      <c r="BH238" s="400" t="b">
        <v>1</v>
      </c>
      <c r="BI238" s="400" t="b">
        <v>1</v>
      </c>
      <c r="BJ238" s="401" t="s">
        <v>6</v>
      </c>
      <c r="BK238" s="400">
        <v>150</v>
      </c>
      <c r="BL238" s="400" t="b">
        <v>0</v>
      </c>
      <c r="BN238" s="400" t="b">
        <v>0</v>
      </c>
      <c r="BP238" s="400" t="b">
        <v>0</v>
      </c>
      <c r="BQ238" s="400" t="b">
        <v>0</v>
      </c>
      <c r="BR238" s="400" t="b">
        <v>0</v>
      </c>
      <c r="BS238" s="400" t="b">
        <v>1</v>
      </c>
      <c r="BT238" s="400" t="b">
        <v>1</v>
      </c>
      <c r="BU238" s="404">
        <v>1</v>
      </c>
      <c r="BV238" s="401" t="s">
        <v>211</v>
      </c>
      <c r="BW238" s="404">
        <v>1</v>
      </c>
      <c r="BX238" s="401" t="s">
        <v>211</v>
      </c>
      <c r="BY238" s="401" t="s">
        <v>211</v>
      </c>
    </row>
    <row r="239" spans="1:77" x14ac:dyDescent="0.35">
      <c r="A239" s="400">
        <v>324</v>
      </c>
      <c r="B239" s="401" t="s">
        <v>1206</v>
      </c>
      <c r="C239" s="401" t="s">
        <v>211</v>
      </c>
      <c r="D239" s="401" t="s">
        <v>211</v>
      </c>
      <c r="E239" s="401" t="s">
        <v>386</v>
      </c>
      <c r="F239" s="401" t="s">
        <v>356</v>
      </c>
      <c r="G239" s="400">
        <v>20499952</v>
      </c>
      <c r="H239" s="400">
        <v>20499952</v>
      </c>
      <c r="I239" s="401" t="s">
        <v>384</v>
      </c>
      <c r="J239" s="402">
        <v>41556</v>
      </c>
      <c r="K239" s="401" t="s">
        <v>365</v>
      </c>
      <c r="L239" s="401" t="s">
        <v>1207</v>
      </c>
      <c r="M239" s="401" t="s">
        <v>386</v>
      </c>
      <c r="N239" s="401" t="s">
        <v>386</v>
      </c>
      <c r="O239" s="401" t="s">
        <v>386</v>
      </c>
      <c r="R239" s="400">
        <v>0</v>
      </c>
      <c r="S239" s="400">
        <v>0</v>
      </c>
      <c r="T239" s="401" t="s">
        <v>211</v>
      </c>
      <c r="U239" s="401" t="s">
        <v>211</v>
      </c>
      <c r="V239" s="400">
        <v>1</v>
      </c>
      <c r="W239" s="400">
        <v>2</v>
      </c>
      <c r="X239" s="400">
        <v>3</v>
      </c>
      <c r="Y239" s="400">
        <v>1</v>
      </c>
      <c r="Z239" s="400">
        <v>2</v>
      </c>
      <c r="AA239" s="400">
        <v>3</v>
      </c>
      <c r="AB239" s="400">
        <v>0</v>
      </c>
      <c r="AC239" s="400">
        <v>0</v>
      </c>
      <c r="AD239" s="400">
        <v>0</v>
      </c>
      <c r="AE239" s="400">
        <v>0</v>
      </c>
      <c r="AF239" s="400">
        <v>0</v>
      </c>
      <c r="AG239" s="400">
        <v>0</v>
      </c>
      <c r="AH239" s="400">
        <v>0</v>
      </c>
      <c r="AI239" s="400">
        <v>0</v>
      </c>
      <c r="AJ239" s="400">
        <v>0</v>
      </c>
      <c r="AK239" s="400">
        <v>0</v>
      </c>
      <c r="AL239" s="400">
        <v>0</v>
      </c>
      <c r="AM239" s="400">
        <v>0</v>
      </c>
      <c r="AN239" s="400">
        <v>59</v>
      </c>
      <c r="AO239" s="400">
        <v>78</v>
      </c>
      <c r="AP239" s="400">
        <v>137</v>
      </c>
      <c r="AQ239" s="400">
        <v>44</v>
      </c>
      <c r="AR239" s="400">
        <v>56</v>
      </c>
      <c r="AS239" s="400">
        <v>100</v>
      </c>
      <c r="AT239" s="400">
        <v>8</v>
      </c>
      <c r="AU239" s="400">
        <v>5</v>
      </c>
      <c r="AV239" s="400">
        <v>13</v>
      </c>
      <c r="AW239" s="400">
        <v>6</v>
      </c>
      <c r="AX239" s="400">
        <v>8</v>
      </c>
      <c r="AY239" s="400">
        <v>14</v>
      </c>
      <c r="AZ239" s="400">
        <v>2</v>
      </c>
      <c r="BA239" s="400">
        <v>2</v>
      </c>
      <c r="BB239" s="400">
        <v>4</v>
      </c>
      <c r="BC239" s="401" t="s">
        <v>0</v>
      </c>
      <c r="BD239" s="401" t="s">
        <v>7</v>
      </c>
      <c r="BE239" s="380">
        <v>1</v>
      </c>
      <c r="BF239" s="400" t="b">
        <v>1</v>
      </c>
      <c r="BG239" s="400">
        <v>2</v>
      </c>
      <c r="BH239" s="400" t="b">
        <v>0</v>
      </c>
      <c r="BI239" s="400" t="b">
        <v>1</v>
      </c>
      <c r="BJ239" s="401" t="s">
        <v>2</v>
      </c>
      <c r="BK239" s="380"/>
      <c r="BL239" s="400" t="b">
        <v>1</v>
      </c>
      <c r="BM239" s="400">
        <v>1</v>
      </c>
      <c r="BN239" s="400" t="b">
        <v>0</v>
      </c>
      <c r="BP239" s="400" t="b">
        <v>0</v>
      </c>
      <c r="BQ239" s="400" t="b">
        <v>0</v>
      </c>
      <c r="BR239" s="400" t="b">
        <v>0</v>
      </c>
      <c r="BS239" s="400" t="b">
        <v>1</v>
      </c>
      <c r="BT239" s="400" t="b">
        <v>1</v>
      </c>
      <c r="BU239" s="400">
        <v>1</v>
      </c>
      <c r="BV239" s="401" t="s">
        <v>211</v>
      </c>
      <c r="BW239" s="400">
        <v>0.5</v>
      </c>
      <c r="BX239" s="401" t="s">
        <v>386</v>
      </c>
      <c r="BY239" s="401" t="s">
        <v>211</v>
      </c>
    </row>
    <row r="240" spans="1:77" ht="58" x14ac:dyDescent="0.35">
      <c r="A240" s="400">
        <v>338</v>
      </c>
      <c r="B240" s="401" t="s">
        <v>1208</v>
      </c>
      <c r="C240" s="401" t="s">
        <v>211</v>
      </c>
      <c r="D240" s="401" t="s">
        <v>1209</v>
      </c>
      <c r="E240" s="401" t="s">
        <v>1210</v>
      </c>
      <c r="F240" s="401" t="s">
        <v>356</v>
      </c>
      <c r="G240" s="400">
        <v>20499966</v>
      </c>
      <c r="H240" s="400">
        <v>20499966</v>
      </c>
      <c r="I240" s="401" t="s">
        <v>3131</v>
      </c>
      <c r="J240" s="402">
        <v>41528</v>
      </c>
      <c r="K240" s="401" t="s">
        <v>365</v>
      </c>
      <c r="L240" s="401" t="s">
        <v>1210</v>
      </c>
      <c r="M240" s="401" t="s">
        <v>367</v>
      </c>
      <c r="N240" s="401" t="s">
        <v>367</v>
      </c>
      <c r="O240" s="401" t="s">
        <v>1211</v>
      </c>
      <c r="R240" s="400">
        <v>0</v>
      </c>
      <c r="S240" s="400">
        <v>0</v>
      </c>
      <c r="T240" s="401" t="s">
        <v>3127</v>
      </c>
      <c r="U240" s="401" t="s">
        <v>1208</v>
      </c>
      <c r="V240" s="400">
        <v>1</v>
      </c>
      <c r="W240" s="400">
        <v>4</v>
      </c>
      <c r="X240" s="400">
        <v>5</v>
      </c>
      <c r="Y240" s="400">
        <v>1</v>
      </c>
      <c r="Z240" s="400">
        <v>1</v>
      </c>
      <c r="AA240" s="400">
        <v>2</v>
      </c>
      <c r="AB240" s="400">
        <v>0</v>
      </c>
      <c r="AC240" s="400">
        <v>3</v>
      </c>
      <c r="AD240" s="400">
        <v>3</v>
      </c>
      <c r="AE240" s="400">
        <v>4</v>
      </c>
      <c r="AF240" s="400">
        <v>2</v>
      </c>
      <c r="AG240" s="400">
        <v>6</v>
      </c>
      <c r="AH240" s="400">
        <v>5</v>
      </c>
      <c r="AI240" s="400">
        <v>5</v>
      </c>
      <c r="AJ240" s="400">
        <v>10</v>
      </c>
      <c r="AK240" s="400">
        <v>2</v>
      </c>
      <c r="AL240" s="400">
        <v>2</v>
      </c>
      <c r="AM240" s="400">
        <v>4</v>
      </c>
      <c r="AN240" s="400">
        <v>30</v>
      </c>
      <c r="AO240" s="400">
        <v>32</v>
      </c>
      <c r="AP240" s="400">
        <v>62</v>
      </c>
      <c r="AQ240" s="400">
        <v>9</v>
      </c>
      <c r="AR240" s="400">
        <v>5</v>
      </c>
      <c r="AS240" s="400">
        <v>14</v>
      </c>
      <c r="AT240" s="400">
        <v>3</v>
      </c>
      <c r="AU240" s="400">
        <v>5</v>
      </c>
      <c r="AV240" s="400">
        <v>8</v>
      </c>
      <c r="AW240" s="400">
        <v>3</v>
      </c>
      <c r="AX240" s="400">
        <v>7</v>
      </c>
      <c r="AY240" s="400">
        <v>10</v>
      </c>
      <c r="AZ240" s="400">
        <v>1</v>
      </c>
      <c r="BA240" s="400">
        <v>0</v>
      </c>
      <c r="BB240" s="400">
        <v>1</v>
      </c>
      <c r="BC240" s="401" t="s">
        <v>3</v>
      </c>
      <c r="BD240" s="401" t="s">
        <v>1</v>
      </c>
      <c r="BE240" s="400">
        <v>1</v>
      </c>
      <c r="BF240" s="400" t="b">
        <v>1</v>
      </c>
      <c r="BG240" s="400">
        <v>2</v>
      </c>
      <c r="BH240" s="400" t="b">
        <v>0</v>
      </c>
      <c r="BI240" s="400" t="b">
        <v>1</v>
      </c>
      <c r="BJ240" s="401" t="s">
        <v>2</v>
      </c>
      <c r="BK240" s="400">
        <v>150</v>
      </c>
      <c r="BL240" s="400" t="b">
        <v>0</v>
      </c>
      <c r="BN240" s="400" t="b">
        <v>0</v>
      </c>
      <c r="BP240" s="400" t="b">
        <v>1</v>
      </c>
      <c r="BQ240" s="400" t="b">
        <v>0</v>
      </c>
      <c r="BR240" s="400" t="b">
        <v>0</v>
      </c>
      <c r="BS240" s="400" t="b">
        <v>1</v>
      </c>
      <c r="BT240" s="400" t="b">
        <v>0</v>
      </c>
      <c r="BV240" s="401" t="s">
        <v>211</v>
      </c>
      <c r="BW240" s="404">
        <v>8</v>
      </c>
      <c r="BX240" s="401" t="s">
        <v>211</v>
      </c>
      <c r="BY240" s="401" t="s">
        <v>1212</v>
      </c>
    </row>
    <row r="241" spans="1:77" ht="29" x14ac:dyDescent="0.35">
      <c r="A241" s="400">
        <v>1736</v>
      </c>
      <c r="B241" s="401" t="s">
        <v>1213</v>
      </c>
      <c r="C241" s="401" t="s">
        <v>211</v>
      </c>
      <c r="D241" s="401" t="s">
        <v>1214</v>
      </c>
      <c r="E241" s="401" t="s">
        <v>1215</v>
      </c>
      <c r="F241" s="401" t="s">
        <v>356</v>
      </c>
      <c r="G241" s="400">
        <v>20403026</v>
      </c>
      <c r="H241" s="400">
        <v>20403026</v>
      </c>
      <c r="I241" s="401" t="s">
        <v>3131</v>
      </c>
      <c r="J241" s="402">
        <v>41528</v>
      </c>
      <c r="K241" s="401" t="s">
        <v>365</v>
      </c>
      <c r="L241" s="401" t="s">
        <v>1215</v>
      </c>
      <c r="M241" s="401" t="s">
        <v>367</v>
      </c>
      <c r="N241" s="401" t="s">
        <v>367</v>
      </c>
      <c r="O241" s="401" t="s">
        <v>907</v>
      </c>
      <c r="P241" s="404">
        <v>-13.582701999999999</v>
      </c>
      <c r="Q241" s="404">
        <v>33.627609</v>
      </c>
      <c r="R241" s="400">
        <v>567897</v>
      </c>
      <c r="S241" s="400">
        <v>8498336</v>
      </c>
      <c r="T241" s="401" t="s">
        <v>3127</v>
      </c>
      <c r="U241" s="401" t="s">
        <v>211</v>
      </c>
      <c r="V241" s="400">
        <v>2</v>
      </c>
      <c r="W241" s="400">
        <v>5</v>
      </c>
      <c r="X241" s="400">
        <v>7</v>
      </c>
      <c r="Y241" s="400">
        <v>1</v>
      </c>
      <c r="Z241" s="400">
        <v>0</v>
      </c>
      <c r="AA241" s="400">
        <v>1</v>
      </c>
      <c r="AB241" s="400">
        <v>1</v>
      </c>
      <c r="AC241" s="400">
        <v>5</v>
      </c>
      <c r="AD241" s="400">
        <v>6</v>
      </c>
      <c r="AE241" s="400">
        <v>0</v>
      </c>
      <c r="AF241" s="400">
        <v>3</v>
      </c>
      <c r="AG241" s="400">
        <v>3</v>
      </c>
      <c r="AH241" s="400">
        <v>5</v>
      </c>
      <c r="AI241" s="400">
        <v>5</v>
      </c>
      <c r="AJ241" s="400">
        <v>10</v>
      </c>
      <c r="AK241" s="400">
        <v>0</v>
      </c>
      <c r="AL241" s="400">
        <v>0</v>
      </c>
      <c r="AM241" s="400">
        <v>0</v>
      </c>
      <c r="AN241" s="400">
        <v>17</v>
      </c>
      <c r="AO241" s="400">
        <v>30</v>
      </c>
      <c r="AP241" s="400">
        <v>47</v>
      </c>
      <c r="AQ241" s="400">
        <v>5</v>
      </c>
      <c r="AR241" s="400">
        <v>8</v>
      </c>
      <c r="AS241" s="400">
        <v>13</v>
      </c>
      <c r="AT241" s="400">
        <v>4</v>
      </c>
      <c r="AU241" s="400">
        <v>7</v>
      </c>
      <c r="AV241" s="400">
        <v>11</v>
      </c>
      <c r="AW241" s="400">
        <v>2</v>
      </c>
      <c r="AX241" s="400">
        <v>4</v>
      </c>
      <c r="AY241" s="400">
        <v>6</v>
      </c>
      <c r="AZ241" s="400">
        <v>0</v>
      </c>
      <c r="BA241" s="400">
        <v>0</v>
      </c>
      <c r="BB241" s="400">
        <v>0</v>
      </c>
      <c r="BC241" s="401" t="s">
        <v>0</v>
      </c>
      <c r="BD241" s="401" t="s">
        <v>212</v>
      </c>
      <c r="BE241" s="400">
        <v>1</v>
      </c>
      <c r="BF241" s="400" t="b">
        <v>1</v>
      </c>
      <c r="BG241" s="404">
        <v>1</v>
      </c>
      <c r="BH241" s="400" t="b">
        <v>1</v>
      </c>
      <c r="BI241" s="400" t="b">
        <v>1</v>
      </c>
      <c r="BJ241" s="401" t="s">
        <v>6</v>
      </c>
      <c r="BK241" s="400">
        <v>300</v>
      </c>
      <c r="BL241" s="400" t="b">
        <v>1</v>
      </c>
      <c r="BN241" s="400" t="b">
        <v>0</v>
      </c>
      <c r="BP241" s="400" t="b">
        <v>1</v>
      </c>
      <c r="BQ241" s="400" t="b">
        <v>0</v>
      </c>
      <c r="BR241" s="400" t="b">
        <v>0</v>
      </c>
      <c r="BS241" s="400" t="b">
        <v>1</v>
      </c>
      <c r="BT241" s="400" t="b">
        <v>0</v>
      </c>
      <c r="BU241" s="400">
        <v>2.5</v>
      </c>
      <c r="BV241" s="401" t="s">
        <v>211</v>
      </c>
      <c r="BW241" s="400">
        <v>1.3</v>
      </c>
      <c r="BX241" s="401" t="s">
        <v>211</v>
      </c>
      <c r="BY241" s="401" t="s">
        <v>211</v>
      </c>
    </row>
    <row r="242" spans="1:77" ht="43.5" x14ac:dyDescent="0.35">
      <c r="A242" s="400">
        <v>1855</v>
      </c>
      <c r="B242" s="401" t="s">
        <v>1216</v>
      </c>
      <c r="C242" s="401" t="s">
        <v>1217</v>
      </c>
      <c r="D242" s="401" t="s">
        <v>211</v>
      </c>
      <c r="E242" s="401" t="s">
        <v>1218</v>
      </c>
      <c r="F242" s="401" t="s">
        <v>356</v>
      </c>
      <c r="G242" s="400">
        <v>20407012</v>
      </c>
      <c r="H242" s="400">
        <v>20407012</v>
      </c>
      <c r="I242" s="401" t="s">
        <v>790</v>
      </c>
      <c r="J242" s="402">
        <v>41280</v>
      </c>
      <c r="K242" s="401" t="s">
        <v>454</v>
      </c>
      <c r="L242" s="401" t="s">
        <v>1219</v>
      </c>
      <c r="M242" s="401" t="s">
        <v>461</v>
      </c>
      <c r="N242" s="401" t="s">
        <v>461</v>
      </c>
      <c r="O242" s="401" t="s">
        <v>1220</v>
      </c>
      <c r="P242" s="404">
        <v>-13.63022891</v>
      </c>
      <c r="Q242" s="404">
        <v>33.7606301</v>
      </c>
      <c r="R242" s="400">
        <v>582272</v>
      </c>
      <c r="S242" s="400">
        <v>8493039</v>
      </c>
      <c r="T242" s="401" t="s">
        <v>211</v>
      </c>
      <c r="U242" s="401" t="s">
        <v>3165</v>
      </c>
      <c r="V242" s="400">
        <v>4</v>
      </c>
      <c r="W242" s="400">
        <v>6</v>
      </c>
      <c r="X242" s="400">
        <v>10</v>
      </c>
      <c r="Y242" s="400">
        <v>0</v>
      </c>
      <c r="Z242" s="400">
        <v>0</v>
      </c>
      <c r="AA242" s="400">
        <v>0</v>
      </c>
      <c r="AB242" s="400">
        <v>4</v>
      </c>
      <c r="AC242" s="400">
        <v>6</v>
      </c>
      <c r="AD242" s="400">
        <v>10</v>
      </c>
      <c r="AE242" s="400">
        <v>0</v>
      </c>
      <c r="AF242" s="400">
        <v>0</v>
      </c>
      <c r="AG242" s="400">
        <v>0</v>
      </c>
      <c r="AH242" s="400">
        <v>5</v>
      </c>
      <c r="AI242" s="400">
        <v>4</v>
      </c>
      <c r="AJ242" s="400">
        <v>9</v>
      </c>
      <c r="AK242" s="400">
        <v>0</v>
      </c>
      <c r="AL242" s="400">
        <v>0</v>
      </c>
      <c r="AM242" s="400">
        <v>0</v>
      </c>
      <c r="AN242" s="400">
        <v>40</v>
      </c>
      <c r="AO242" s="400">
        <v>40</v>
      </c>
      <c r="AP242" s="400">
        <v>80</v>
      </c>
      <c r="AQ242" s="400">
        <v>10</v>
      </c>
      <c r="AR242" s="400">
        <v>20</v>
      </c>
      <c r="AS242" s="400">
        <v>30</v>
      </c>
      <c r="AT242" s="400">
        <v>5</v>
      </c>
      <c r="AU242" s="400">
        <v>5</v>
      </c>
      <c r="AV242" s="400">
        <v>10</v>
      </c>
      <c r="AW242" s="400">
        <v>4</v>
      </c>
      <c r="AX242" s="400">
        <v>6</v>
      </c>
      <c r="AY242" s="400">
        <v>10</v>
      </c>
      <c r="AZ242" s="400">
        <v>0</v>
      </c>
      <c r="BA242" s="400">
        <v>0</v>
      </c>
      <c r="BB242" s="400">
        <v>0</v>
      </c>
      <c r="BC242" s="401" t="s">
        <v>0</v>
      </c>
      <c r="BD242" s="401" t="s">
        <v>7</v>
      </c>
      <c r="BE242" s="400">
        <v>2</v>
      </c>
      <c r="BF242" s="400" t="b">
        <v>1</v>
      </c>
      <c r="BG242" s="400">
        <v>1</v>
      </c>
      <c r="BH242" s="400" t="b">
        <v>0</v>
      </c>
      <c r="BI242" s="400" t="b">
        <v>0</v>
      </c>
      <c r="BJ242" s="401" t="s">
        <v>211</v>
      </c>
      <c r="BK242" s="404">
        <v>0</v>
      </c>
      <c r="BL242" s="400" t="b">
        <v>0</v>
      </c>
      <c r="BN242" s="400" t="b">
        <v>1</v>
      </c>
      <c r="BO242" s="404">
        <v>0.5</v>
      </c>
      <c r="BP242" s="400" t="b">
        <v>1</v>
      </c>
      <c r="BQ242" s="400" t="b">
        <v>0</v>
      </c>
      <c r="BR242" s="400" t="b">
        <v>0</v>
      </c>
      <c r="BS242" s="400" t="b">
        <v>0</v>
      </c>
      <c r="BT242" s="400" t="b">
        <v>1</v>
      </c>
      <c r="BU242" s="404">
        <v>2</v>
      </c>
      <c r="BV242" s="401" t="s">
        <v>211</v>
      </c>
      <c r="BX242" s="401" t="s">
        <v>1221</v>
      </c>
      <c r="BY242" s="401" t="s">
        <v>211</v>
      </c>
    </row>
    <row r="243" spans="1:77" x14ac:dyDescent="0.35">
      <c r="A243" s="400">
        <v>375</v>
      </c>
      <c r="B243" s="401" t="s">
        <v>1222</v>
      </c>
      <c r="C243" s="401" t="s">
        <v>382</v>
      </c>
      <c r="D243" s="401" t="s">
        <v>211</v>
      </c>
      <c r="E243" s="401" t="s">
        <v>1223</v>
      </c>
      <c r="F243" s="401" t="s">
        <v>356</v>
      </c>
      <c r="G243" s="400">
        <v>20500003</v>
      </c>
      <c r="H243" s="400">
        <v>20500003</v>
      </c>
      <c r="I243" s="401" t="s">
        <v>390</v>
      </c>
      <c r="J243" s="402">
        <v>41511</v>
      </c>
      <c r="K243" s="401" t="s">
        <v>374</v>
      </c>
      <c r="L243" s="401" t="s">
        <v>1223</v>
      </c>
      <c r="M243" s="401" t="s">
        <v>375</v>
      </c>
      <c r="N243" s="401" t="s">
        <v>375</v>
      </c>
      <c r="O243" s="401" t="s">
        <v>511</v>
      </c>
      <c r="R243" s="400">
        <v>0</v>
      </c>
      <c r="S243" s="400">
        <v>0</v>
      </c>
      <c r="T243" s="401" t="s">
        <v>3129</v>
      </c>
      <c r="U243" s="401" t="s">
        <v>1224</v>
      </c>
      <c r="V243" s="400">
        <v>4</v>
      </c>
      <c r="W243" s="400">
        <v>6</v>
      </c>
      <c r="X243" s="400">
        <v>10</v>
      </c>
      <c r="Y243" s="400">
        <v>0</v>
      </c>
      <c r="Z243" s="400">
        <v>0</v>
      </c>
      <c r="AA243" s="400">
        <v>0</v>
      </c>
      <c r="AB243" s="400">
        <v>4</v>
      </c>
      <c r="AC243" s="400">
        <v>6</v>
      </c>
      <c r="AD243" s="400">
        <v>10</v>
      </c>
      <c r="AE243" s="400">
        <v>0</v>
      </c>
      <c r="AF243" s="400">
        <v>0</v>
      </c>
      <c r="AG243" s="400">
        <v>0</v>
      </c>
      <c r="AH243" s="400">
        <v>3</v>
      </c>
      <c r="AI243" s="400">
        <v>7</v>
      </c>
      <c r="AJ243" s="400">
        <v>10</v>
      </c>
      <c r="AK243" s="400">
        <v>0</v>
      </c>
      <c r="AL243" s="400">
        <v>0</v>
      </c>
      <c r="AM243" s="400">
        <v>0</v>
      </c>
      <c r="AN243" s="400">
        <v>33</v>
      </c>
      <c r="AO243" s="400">
        <v>37</v>
      </c>
      <c r="AP243" s="400">
        <v>70</v>
      </c>
      <c r="AQ243" s="400">
        <v>33</v>
      </c>
      <c r="AR243" s="400">
        <v>37</v>
      </c>
      <c r="AS243" s="400">
        <v>70</v>
      </c>
      <c r="AT243" s="400">
        <v>1</v>
      </c>
      <c r="AU243" s="400">
        <v>4</v>
      </c>
      <c r="AV243" s="400">
        <v>5</v>
      </c>
      <c r="AW243" s="400">
        <v>4</v>
      </c>
      <c r="AX243" s="400">
        <v>5</v>
      </c>
      <c r="AY243" s="400">
        <v>9</v>
      </c>
      <c r="AZ243" s="400">
        <v>1</v>
      </c>
      <c r="BA243" s="400">
        <v>0</v>
      </c>
      <c r="BB243" s="400">
        <v>1</v>
      </c>
      <c r="BC243" s="401" t="s">
        <v>3</v>
      </c>
      <c r="BD243" s="401" t="s">
        <v>1</v>
      </c>
      <c r="BE243" s="400">
        <v>1</v>
      </c>
      <c r="BF243" s="400" t="b">
        <v>1</v>
      </c>
      <c r="BG243" s="400">
        <v>2</v>
      </c>
      <c r="BH243" s="400" t="b">
        <v>1</v>
      </c>
      <c r="BI243" s="400" t="b">
        <v>1</v>
      </c>
      <c r="BJ243" s="401" t="s">
        <v>5</v>
      </c>
      <c r="BK243" s="400">
        <v>50</v>
      </c>
      <c r="BL243" s="400" t="b">
        <v>1</v>
      </c>
      <c r="BM243" s="404">
        <v>1.5</v>
      </c>
      <c r="BN243" s="400" t="b">
        <v>1</v>
      </c>
      <c r="BO243" s="404">
        <v>0.5</v>
      </c>
      <c r="BP243" s="400" t="b">
        <v>1</v>
      </c>
      <c r="BQ243" s="400" t="b">
        <v>1</v>
      </c>
      <c r="BR243" s="400" t="b">
        <v>1</v>
      </c>
      <c r="BS243" s="400" t="b">
        <v>1</v>
      </c>
      <c r="BT243" s="400" t="b">
        <v>1</v>
      </c>
      <c r="BU243" s="404">
        <v>0.5</v>
      </c>
      <c r="BV243" s="401" t="s">
        <v>211</v>
      </c>
      <c r="BW243" s="404">
        <v>0.25</v>
      </c>
      <c r="BX243" s="401" t="s">
        <v>211</v>
      </c>
      <c r="BY243" s="401" t="s">
        <v>211</v>
      </c>
    </row>
    <row r="244" spans="1:77" ht="72.5" x14ac:dyDescent="0.35">
      <c r="A244" s="400">
        <v>339</v>
      </c>
      <c r="B244" s="401" t="s">
        <v>1225</v>
      </c>
      <c r="C244" s="401" t="s">
        <v>382</v>
      </c>
      <c r="D244" s="401" t="s">
        <v>1226</v>
      </c>
      <c r="E244" s="401" t="s">
        <v>1227</v>
      </c>
      <c r="F244" s="401" t="s">
        <v>356</v>
      </c>
      <c r="G244" s="400">
        <v>20499967</v>
      </c>
      <c r="H244" s="400">
        <v>20499967</v>
      </c>
      <c r="I244" s="401" t="s">
        <v>3131</v>
      </c>
      <c r="J244" s="403">
        <v>41528</v>
      </c>
      <c r="K244" s="401" t="s">
        <v>365</v>
      </c>
      <c r="L244" s="401" t="s">
        <v>1225</v>
      </c>
      <c r="M244" s="401" t="s">
        <v>367</v>
      </c>
      <c r="N244" s="401" t="s">
        <v>367</v>
      </c>
      <c r="O244" s="401" t="s">
        <v>728</v>
      </c>
      <c r="R244" s="400">
        <v>0</v>
      </c>
      <c r="S244" s="400">
        <v>0</v>
      </c>
      <c r="T244" s="401" t="s">
        <v>3127</v>
      </c>
      <c r="U244" s="401" t="s">
        <v>1228</v>
      </c>
      <c r="V244" s="400">
        <v>0</v>
      </c>
      <c r="W244" s="400">
        <v>2</v>
      </c>
      <c r="X244" s="400">
        <v>2</v>
      </c>
      <c r="Y244" s="400">
        <v>0</v>
      </c>
      <c r="Z244" s="400">
        <v>2</v>
      </c>
      <c r="AA244" s="400">
        <v>2</v>
      </c>
      <c r="AB244" s="400">
        <v>0</v>
      </c>
      <c r="AC244" s="400">
        <v>0</v>
      </c>
      <c r="AD244" s="400">
        <v>0</v>
      </c>
      <c r="AE244" s="400">
        <v>1</v>
      </c>
      <c r="AF244" s="400">
        <v>2</v>
      </c>
      <c r="AG244" s="400">
        <v>3</v>
      </c>
      <c r="AH244" s="400">
        <v>4</v>
      </c>
      <c r="AI244" s="400">
        <v>6</v>
      </c>
      <c r="AJ244" s="400">
        <v>10</v>
      </c>
      <c r="AK244" s="400">
        <v>0</v>
      </c>
      <c r="AL244" s="400">
        <v>0</v>
      </c>
      <c r="AM244" s="400">
        <v>0</v>
      </c>
      <c r="AN244" s="400">
        <v>37</v>
      </c>
      <c r="AO244" s="400">
        <v>30</v>
      </c>
      <c r="AP244" s="400">
        <v>67</v>
      </c>
      <c r="AQ244" s="400">
        <v>21</v>
      </c>
      <c r="AR244" s="400">
        <v>29</v>
      </c>
      <c r="AS244" s="400">
        <v>50</v>
      </c>
      <c r="AT244" s="400">
        <v>4</v>
      </c>
      <c r="AU244" s="400">
        <v>8</v>
      </c>
      <c r="AV244" s="400">
        <v>12</v>
      </c>
      <c r="AW244" s="400">
        <v>0</v>
      </c>
      <c r="AX244" s="400">
        <v>0</v>
      </c>
      <c r="AY244" s="400">
        <v>0</v>
      </c>
      <c r="AZ244" s="400">
        <v>0</v>
      </c>
      <c r="BA244" s="400">
        <v>1</v>
      </c>
      <c r="BB244" s="400">
        <v>1</v>
      </c>
      <c r="BC244" s="401" t="s">
        <v>0</v>
      </c>
      <c r="BD244" s="401" t="s">
        <v>7</v>
      </c>
      <c r="BE244" s="400">
        <v>1</v>
      </c>
      <c r="BF244" s="400" t="b">
        <v>1</v>
      </c>
      <c r="BG244" s="400">
        <v>2</v>
      </c>
      <c r="BH244" s="400" t="b">
        <v>0</v>
      </c>
      <c r="BI244" s="400" t="b">
        <v>1</v>
      </c>
      <c r="BJ244" s="401" t="s">
        <v>2</v>
      </c>
      <c r="BK244" s="400">
        <v>120</v>
      </c>
      <c r="BL244" s="400" t="b">
        <v>0</v>
      </c>
      <c r="BM244" s="380"/>
      <c r="BN244" s="400" t="b">
        <v>0</v>
      </c>
      <c r="BP244" s="400" t="b">
        <v>1</v>
      </c>
      <c r="BQ244" s="400" t="b">
        <v>0</v>
      </c>
      <c r="BR244" s="400" t="b">
        <v>0</v>
      </c>
      <c r="BS244" s="400" t="b">
        <v>1</v>
      </c>
      <c r="BT244" s="400" t="b">
        <v>0</v>
      </c>
      <c r="BU244" s="404">
        <v>0.7</v>
      </c>
      <c r="BV244" s="401" t="s">
        <v>211</v>
      </c>
      <c r="BW244" s="404">
        <v>10</v>
      </c>
      <c r="BX244" s="401" t="s">
        <v>211</v>
      </c>
      <c r="BY244" s="401" t="s">
        <v>1229</v>
      </c>
    </row>
    <row r="245" spans="1:77" ht="43.5" x14ac:dyDescent="0.35">
      <c r="A245" s="400">
        <v>332</v>
      </c>
      <c r="B245" s="401" t="s">
        <v>1230</v>
      </c>
      <c r="C245" s="401" t="s">
        <v>211</v>
      </c>
      <c r="D245" s="401" t="s">
        <v>1231</v>
      </c>
      <c r="E245" s="401" t="s">
        <v>1232</v>
      </c>
      <c r="F245" s="401" t="s">
        <v>356</v>
      </c>
      <c r="G245" s="400">
        <v>20499960</v>
      </c>
      <c r="H245" s="400">
        <v>20499960</v>
      </c>
      <c r="I245" s="401" t="s">
        <v>384</v>
      </c>
      <c r="J245" s="403">
        <v>41552</v>
      </c>
      <c r="K245" s="401" t="s">
        <v>365</v>
      </c>
      <c r="L245" s="401" t="s">
        <v>1233</v>
      </c>
      <c r="M245" s="401" t="s">
        <v>386</v>
      </c>
      <c r="N245" s="401" t="s">
        <v>386</v>
      </c>
      <c r="O245" s="401" t="s">
        <v>1234</v>
      </c>
      <c r="R245" s="400">
        <v>0</v>
      </c>
      <c r="S245" s="400">
        <v>0</v>
      </c>
      <c r="T245" s="401" t="s">
        <v>3132</v>
      </c>
      <c r="U245" s="401" t="s">
        <v>1230</v>
      </c>
      <c r="V245" s="400">
        <v>2</v>
      </c>
      <c r="W245" s="400">
        <v>6</v>
      </c>
      <c r="X245" s="400">
        <v>8</v>
      </c>
      <c r="Y245" s="400">
        <v>1</v>
      </c>
      <c r="Z245" s="400">
        <v>4</v>
      </c>
      <c r="AA245" s="400">
        <v>5</v>
      </c>
      <c r="AB245" s="400">
        <v>1</v>
      </c>
      <c r="AC245" s="400">
        <v>2</v>
      </c>
      <c r="AD245" s="400">
        <v>3</v>
      </c>
      <c r="AE245" s="400">
        <v>0</v>
      </c>
      <c r="AF245" s="400">
        <v>0</v>
      </c>
      <c r="AG245" s="400">
        <v>0</v>
      </c>
      <c r="AH245" s="400">
        <v>1</v>
      </c>
      <c r="AI245" s="400">
        <v>9</v>
      </c>
      <c r="AJ245" s="400">
        <v>10</v>
      </c>
      <c r="AK245" s="400">
        <v>0</v>
      </c>
      <c r="AL245" s="400">
        <v>0</v>
      </c>
      <c r="AM245" s="400">
        <v>0</v>
      </c>
      <c r="AN245" s="380"/>
      <c r="AO245" s="380"/>
      <c r="AP245" s="380"/>
      <c r="AQ245" s="380"/>
      <c r="AR245" s="380"/>
      <c r="AS245" s="380"/>
      <c r="AT245" s="380"/>
      <c r="AU245" s="380"/>
      <c r="AV245" s="380"/>
      <c r="AW245" s="380"/>
      <c r="AX245" s="380"/>
      <c r="AY245" s="380"/>
      <c r="AZ245" s="380"/>
      <c r="BA245" s="380"/>
      <c r="BB245" s="380"/>
      <c r="BC245" s="401" t="s">
        <v>3</v>
      </c>
      <c r="BD245" s="401" t="s">
        <v>1</v>
      </c>
      <c r="BE245" s="400">
        <v>1</v>
      </c>
      <c r="BF245" s="400" t="b">
        <v>1</v>
      </c>
      <c r="BG245" s="400">
        <v>1</v>
      </c>
      <c r="BH245" s="400" t="b">
        <v>0</v>
      </c>
      <c r="BI245" s="400" t="b">
        <v>1</v>
      </c>
      <c r="BJ245" s="401" t="s">
        <v>6</v>
      </c>
      <c r="BK245" s="380"/>
      <c r="BL245" s="400" t="b">
        <v>1</v>
      </c>
      <c r="BM245" s="380"/>
      <c r="BN245" s="400" t="b">
        <v>0</v>
      </c>
      <c r="BP245" s="400" t="b">
        <v>1</v>
      </c>
      <c r="BQ245" s="400" t="b">
        <v>1</v>
      </c>
      <c r="BR245" s="400" t="b">
        <v>1</v>
      </c>
      <c r="BS245" s="400" t="b">
        <v>1</v>
      </c>
      <c r="BT245" s="400" t="b">
        <v>1</v>
      </c>
      <c r="BV245" s="401" t="s">
        <v>211</v>
      </c>
      <c r="BX245" s="401" t="s">
        <v>211</v>
      </c>
      <c r="BY245" s="401" t="s">
        <v>1235</v>
      </c>
    </row>
    <row r="246" spans="1:77" ht="29" x14ac:dyDescent="0.35">
      <c r="A246" s="400">
        <v>293</v>
      </c>
      <c r="B246" s="401" t="s">
        <v>550</v>
      </c>
      <c r="C246" s="401" t="s">
        <v>211</v>
      </c>
      <c r="D246" s="401" t="s">
        <v>211</v>
      </c>
      <c r="E246" s="401" t="s">
        <v>1236</v>
      </c>
      <c r="F246" s="401" t="s">
        <v>356</v>
      </c>
      <c r="G246" s="400">
        <v>20499921</v>
      </c>
      <c r="H246" s="400">
        <v>20499921</v>
      </c>
      <c r="I246" s="401" t="s">
        <v>404</v>
      </c>
      <c r="J246" s="403">
        <v>41800</v>
      </c>
      <c r="K246" s="401" t="s">
        <v>454</v>
      </c>
      <c r="L246" s="401" t="s">
        <v>1236</v>
      </c>
      <c r="M246" s="401" t="s">
        <v>402</v>
      </c>
      <c r="N246" s="401" t="s">
        <v>402</v>
      </c>
      <c r="O246" s="401" t="s">
        <v>925</v>
      </c>
      <c r="R246" s="400">
        <v>0</v>
      </c>
      <c r="S246" s="400">
        <v>0</v>
      </c>
      <c r="T246" s="401" t="s">
        <v>211</v>
      </c>
      <c r="U246" s="401" t="s">
        <v>550</v>
      </c>
      <c r="V246" s="400">
        <v>0</v>
      </c>
      <c r="W246" s="400">
        <v>2</v>
      </c>
      <c r="X246" s="400">
        <v>2</v>
      </c>
      <c r="Y246" s="400">
        <v>0</v>
      </c>
      <c r="Z246" s="400">
        <v>0</v>
      </c>
      <c r="AA246" s="400">
        <v>0</v>
      </c>
      <c r="AB246" s="400">
        <v>0</v>
      </c>
      <c r="AC246" s="400">
        <v>2</v>
      </c>
      <c r="AD246" s="400">
        <v>2</v>
      </c>
      <c r="AE246" s="400">
        <v>2</v>
      </c>
      <c r="AF246" s="400">
        <v>0</v>
      </c>
      <c r="AG246" s="400">
        <v>2</v>
      </c>
      <c r="AH246" s="400">
        <v>5</v>
      </c>
      <c r="AI246" s="400">
        <v>5</v>
      </c>
      <c r="AJ246" s="400">
        <v>10</v>
      </c>
      <c r="AK246" s="400">
        <v>0</v>
      </c>
      <c r="AL246" s="400">
        <v>2</v>
      </c>
      <c r="AM246" s="400">
        <v>2</v>
      </c>
      <c r="AN246" s="400">
        <v>39</v>
      </c>
      <c r="AO246" s="400">
        <v>51</v>
      </c>
      <c r="AP246" s="400">
        <v>90</v>
      </c>
      <c r="AQ246" s="400">
        <v>35</v>
      </c>
      <c r="AR246" s="400">
        <v>45</v>
      </c>
      <c r="AS246" s="400">
        <v>80</v>
      </c>
      <c r="AT246" s="400">
        <v>8</v>
      </c>
      <c r="AU246" s="400">
        <v>7</v>
      </c>
      <c r="AV246" s="400">
        <v>15</v>
      </c>
      <c r="AW246" s="400">
        <v>1</v>
      </c>
      <c r="AX246" s="400">
        <v>2</v>
      </c>
      <c r="AY246" s="400">
        <v>3</v>
      </c>
      <c r="AZ246" s="400">
        <v>2</v>
      </c>
      <c r="BA246" s="400">
        <v>2</v>
      </c>
      <c r="BB246" s="400">
        <v>4</v>
      </c>
      <c r="BC246" s="401" t="s">
        <v>0</v>
      </c>
      <c r="BD246" s="401" t="s">
        <v>212</v>
      </c>
      <c r="BE246" s="400">
        <v>1</v>
      </c>
      <c r="BF246" s="400" t="b">
        <v>1</v>
      </c>
      <c r="BG246" s="400">
        <v>2</v>
      </c>
      <c r="BH246" s="400" t="b">
        <v>1</v>
      </c>
      <c r="BI246" s="400" t="b">
        <v>1</v>
      </c>
      <c r="BJ246" s="401" t="s">
        <v>2</v>
      </c>
      <c r="BK246" s="400">
        <v>20</v>
      </c>
      <c r="BL246" s="400" t="b">
        <v>0</v>
      </c>
      <c r="BM246" s="380"/>
      <c r="BN246" s="400" t="b">
        <v>0</v>
      </c>
      <c r="BP246" s="400" t="b">
        <v>1</v>
      </c>
      <c r="BQ246" s="400" t="b">
        <v>0</v>
      </c>
      <c r="BR246" s="400" t="b">
        <v>0</v>
      </c>
      <c r="BS246" s="400" t="b">
        <v>1</v>
      </c>
      <c r="BT246" s="400" t="b">
        <v>0</v>
      </c>
      <c r="BU246" s="404">
        <v>0.5</v>
      </c>
      <c r="BV246" s="401" t="s">
        <v>211</v>
      </c>
      <c r="BW246" s="404">
        <v>8</v>
      </c>
      <c r="BX246" s="401" t="s">
        <v>211</v>
      </c>
      <c r="BY246" s="401" t="s">
        <v>211</v>
      </c>
    </row>
    <row r="247" spans="1:77" x14ac:dyDescent="0.35">
      <c r="A247" s="400">
        <v>326</v>
      </c>
      <c r="B247" s="401" t="s">
        <v>1237</v>
      </c>
      <c r="C247" s="401" t="s">
        <v>211</v>
      </c>
      <c r="D247" s="401" t="s">
        <v>1238</v>
      </c>
      <c r="E247" s="401" t="s">
        <v>386</v>
      </c>
      <c r="F247" s="401" t="s">
        <v>356</v>
      </c>
      <c r="G247" s="400">
        <v>20499954</v>
      </c>
      <c r="H247" s="400">
        <v>20499954</v>
      </c>
      <c r="I247" s="401" t="s">
        <v>384</v>
      </c>
      <c r="J247" s="402">
        <v>41556</v>
      </c>
      <c r="K247" s="401" t="s">
        <v>365</v>
      </c>
      <c r="L247" s="401" t="s">
        <v>1239</v>
      </c>
      <c r="M247" s="401" t="s">
        <v>386</v>
      </c>
      <c r="N247" s="401" t="s">
        <v>386</v>
      </c>
      <c r="O247" s="401" t="s">
        <v>386</v>
      </c>
      <c r="R247" s="400">
        <v>0</v>
      </c>
      <c r="S247" s="400">
        <v>0</v>
      </c>
      <c r="T247" s="401" t="s">
        <v>211</v>
      </c>
      <c r="U247" s="401"/>
      <c r="V247" s="400">
        <v>2</v>
      </c>
      <c r="W247" s="400">
        <v>8</v>
      </c>
      <c r="X247" s="400">
        <v>10</v>
      </c>
      <c r="Y247" s="400">
        <v>1</v>
      </c>
      <c r="Z247" s="400">
        <v>4</v>
      </c>
      <c r="AA247" s="400">
        <v>5</v>
      </c>
      <c r="AB247" s="400">
        <v>0</v>
      </c>
      <c r="AC247" s="400">
        <v>5</v>
      </c>
      <c r="AD247" s="400">
        <v>5</v>
      </c>
      <c r="AE247" s="400">
        <v>0</v>
      </c>
      <c r="AF247" s="400">
        <v>0</v>
      </c>
      <c r="AG247" s="400">
        <v>0</v>
      </c>
      <c r="AH247" s="400">
        <v>1</v>
      </c>
      <c r="AI247" s="400">
        <v>9</v>
      </c>
      <c r="AJ247" s="400">
        <v>10</v>
      </c>
      <c r="AK247" s="400">
        <v>0</v>
      </c>
      <c r="AL247" s="400">
        <v>0</v>
      </c>
      <c r="AM247" s="400">
        <v>0</v>
      </c>
      <c r="AN247" s="400">
        <v>55</v>
      </c>
      <c r="AO247" s="400">
        <v>54</v>
      </c>
      <c r="AP247" s="400">
        <v>109</v>
      </c>
      <c r="AQ247" s="400">
        <v>25</v>
      </c>
      <c r="AR247" s="400">
        <v>35</v>
      </c>
      <c r="AS247" s="400">
        <v>60</v>
      </c>
      <c r="AT247" s="400">
        <v>10</v>
      </c>
      <c r="AU247" s="400">
        <v>16</v>
      </c>
      <c r="AV247" s="400">
        <v>26</v>
      </c>
      <c r="AW247" s="400">
        <v>3</v>
      </c>
      <c r="AX247" s="400">
        <v>6</v>
      </c>
      <c r="AY247" s="400">
        <v>9</v>
      </c>
      <c r="AZ247" s="400">
        <v>2</v>
      </c>
      <c r="BA247" s="400">
        <v>0</v>
      </c>
      <c r="BB247" s="400">
        <v>2</v>
      </c>
      <c r="BC247" s="401" t="s">
        <v>8</v>
      </c>
      <c r="BD247" s="401"/>
      <c r="BE247" s="400"/>
      <c r="BF247" s="400" t="b">
        <v>1</v>
      </c>
      <c r="BG247" s="400">
        <v>1</v>
      </c>
      <c r="BH247" s="400" t="b">
        <v>0</v>
      </c>
      <c r="BI247" s="400" t="b">
        <v>1</v>
      </c>
      <c r="BJ247" s="401" t="s">
        <v>2</v>
      </c>
      <c r="BK247" s="400">
        <v>10</v>
      </c>
      <c r="BL247" s="400" t="b">
        <v>0</v>
      </c>
      <c r="BM247" s="380"/>
      <c r="BN247" s="400" t="b">
        <v>0</v>
      </c>
      <c r="BP247" s="400" t="b">
        <v>1</v>
      </c>
      <c r="BQ247" s="400" t="b">
        <v>0</v>
      </c>
      <c r="BR247" s="400" t="b">
        <v>0</v>
      </c>
      <c r="BS247" s="400" t="b">
        <v>1</v>
      </c>
      <c r="BT247" s="400" t="b">
        <v>1</v>
      </c>
      <c r="BU247" s="400">
        <v>1</v>
      </c>
      <c r="BV247" s="401" t="s">
        <v>211</v>
      </c>
      <c r="BW247" s="400">
        <v>0.5</v>
      </c>
      <c r="BX247" s="401" t="s">
        <v>386</v>
      </c>
      <c r="BY247" s="401" t="s">
        <v>211</v>
      </c>
    </row>
    <row r="248" spans="1:77" x14ac:dyDescent="0.35">
      <c r="A248" s="400">
        <v>1669</v>
      </c>
      <c r="B248" s="401" t="s">
        <v>1240</v>
      </c>
      <c r="C248" s="401" t="s">
        <v>211</v>
      </c>
      <c r="D248" s="401" t="s">
        <v>211</v>
      </c>
      <c r="E248" s="401" t="s">
        <v>894</v>
      </c>
      <c r="F248" s="401" t="s">
        <v>356</v>
      </c>
      <c r="G248" s="400">
        <v>20401004</v>
      </c>
      <c r="H248" s="400">
        <v>20401004</v>
      </c>
      <c r="I248" s="401" t="s">
        <v>816</v>
      </c>
      <c r="J248" s="402">
        <v>41793</v>
      </c>
      <c r="K248" s="401" t="s">
        <v>454</v>
      </c>
      <c r="L248" s="401" t="s">
        <v>894</v>
      </c>
      <c r="M248" s="401" t="s">
        <v>386</v>
      </c>
      <c r="N248" s="401" t="s">
        <v>386</v>
      </c>
      <c r="O248" s="401" t="s">
        <v>461</v>
      </c>
      <c r="P248" s="404">
        <v>-13.494854</v>
      </c>
      <c r="Q248" s="404">
        <v>33.767570999999997</v>
      </c>
      <c r="R248" s="400">
        <v>583070</v>
      </c>
      <c r="S248" s="400">
        <v>8508009</v>
      </c>
      <c r="T248" s="401" t="s">
        <v>3129</v>
      </c>
      <c r="U248" s="401" t="s">
        <v>211</v>
      </c>
      <c r="V248" s="400">
        <v>2</v>
      </c>
      <c r="W248" s="400">
        <v>8</v>
      </c>
      <c r="X248" s="400">
        <v>10</v>
      </c>
      <c r="Y248" s="400">
        <v>0</v>
      </c>
      <c r="Z248" s="400">
        <v>0</v>
      </c>
      <c r="AA248" s="400">
        <v>0</v>
      </c>
      <c r="AB248" s="400">
        <v>2</v>
      </c>
      <c r="AC248" s="400">
        <v>8</v>
      </c>
      <c r="AD248" s="400">
        <v>10</v>
      </c>
      <c r="AE248" s="400">
        <v>0</v>
      </c>
      <c r="AF248" s="400">
        <v>0</v>
      </c>
      <c r="AG248" s="400">
        <v>0</v>
      </c>
      <c r="AH248" s="400">
        <v>3</v>
      </c>
      <c r="AI248" s="400">
        <v>2</v>
      </c>
      <c r="AJ248" s="400">
        <v>5</v>
      </c>
      <c r="AK248" s="400">
        <v>0</v>
      </c>
      <c r="AL248" s="400">
        <v>0</v>
      </c>
      <c r="AM248" s="400">
        <v>0</v>
      </c>
      <c r="AN248" s="400">
        <v>59</v>
      </c>
      <c r="AO248" s="400">
        <v>69</v>
      </c>
      <c r="AP248" s="400">
        <v>128</v>
      </c>
      <c r="AQ248" s="400">
        <v>16</v>
      </c>
      <c r="AR248" s="400">
        <v>15</v>
      </c>
      <c r="AS248" s="400">
        <v>31</v>
      </c>
      <c r="AT248" s="400">
        <v>2</v>
      </c>
      <c r="AU248" s="400">
        <v>3</v>
      </c>
      <c r="AV248" s="400">
        <v>5</v>
      </c>
      <c r="AW248" s="400">
        <v>3</v>
      </c>
      <c r="AX248" s="400">
        <v>5</v>
      </c>
      <c r="AY248" s="400">
        <v>8</v>
      </c>
      <c r="AZ248" s="400">
        <v>0</v>
      </c>
      <c r="BA248" s="400">
        <v>0</v>
      </c>
      <c r="BB248" s="400">
        <v>0</v>
      </c>
      <c r="BC248" s="401" t="s">
        <v>3</v>
      </c>
      <c r="BD248" s="401" t="s">
        <v>7</v>
      </c>
      <c r="BE248" s="400">
        <v>1</v>
      </c>
      <c r="BF248" s="400" t="b">
        <v>1</v>
      </c>
      <c r="BG248" s="404">
        <v>1</v>
      </c>
      <c r="BH248" s="400" t="b">
        <v>0</v>
      </c>
      <c r="BI248" s="400" t="b">
        <v>1</v>
      </c>
      <c r="BJ248" s="401" t="s">
        <v>2</v>
      </c>
      <c r="BK248" s="400">
        <v>500</v>
      </c>
      <c r="BL248" s="400" t="b">
        <v>1</v>
      </c>
      <c r="BM248" s="404">
        <v>0.5</v>
      </c>
      <c r="BN248" s="400" t="b">
        <v>0</v>
      </c>
      <c r="BP248" s="400" t="b">
        <v>1</v>
      </c>
      <c r="BQ248" s="400" t="b">
        <v>1</v>
      </c>
      <c r="BR248" s="400" t="b">
        <v>1</v>
      </c>
      <c r="BS248" s="400" t="b">
        <v>1</v>
      </c>
      <c r="BT248" s="400" t="b">
        <v>1</v>
      </c>
      <c r="BU248" s="400">
        <v>1</v>
      </c>
      <c r="BV248" s="401" t="s">
        <v>211</v>
      </c>
      <c r="BW248" s="400">
        <v>6</v>
      </c>
      <c r="BX248" s="401" t="s">
        <v>211</v>
      </c>
      <c r="BY248" s="401" t="s">
        <v>211</v>
      </c>
    </row>
    <row r="249" spans="1:77" x14ac:dyDescent="0.35">
      <c r="A249" s="400">
        <v>321</v>
      </c>
      <c r="B249" s="401" t="s">
        <v>1241</v>
      </c>
      <c r="C249" s="401" t="s">
        <v>211</v>
      </c>
      <c r="D249" s="401" t="s">
        <v>1242</v>
      </c>
      <c r="E249" s="401" t="s">
        <v>211</v>
      </c>
      <c r="F249" s="401" t="s">
        <v>356</v>
      </c>
      <c r="G249" s="400">
        <v>20499949</v>
      </c>
      <c r="H249" s="400">
        <v>20499949</v>
      </c>
      <c r="I249" s="401" t="s">
        <v>710</v>
      </c>
      <c r="J249" s="402">
        <v>41796</v>
      </c>
      <c r="K249" s="401" t="s">
        <v>454</v>
      </c>
      <c r="L249" s="401" t="s">
        <v>1241</v>
      </c>
      <c r="M249" s="401" t="s">
        <v>386</v>
      </c>
      <c r="N249" s="401" t="s">
        <v>386</v>
      </c>
      <c r="O249" s="401" t="s">
        <v>467</v>
      </c>
      <c r="R249" s="400">
        <v>0</v>
      </c>
      <c r="S249" s="400">
        <v>0</v>
      </c>
      <c r="T249" s="401" t="s">
        <v>211</v>
      </c>
      <c r="U249" s="401" t="s">
        <v>211</v>
      </c>
      <c r="V249" s="400">
        <v>6</v>
      </c>
      <c r="W249" s="400">
        <v>4</v>
      </c>
      <c r="X249" s="400">
        <v>10</v>
      </c>
      <c r="Y249" s="400">
        <v>0</v>
      </c>
      <c r="Z249" s="400">
        <v>0</v>
      </c>
      <c r="AA249" s="400">
        <v>0</v>
      </c>
      <c r="AB249" s="400">
        <v>6</v>
      </c>
      <c r="AC249" s="400">
        <v>4</v>
      </c>
      <c r="AD249" s="400">
        <v>10</v>
      </c>
      <c r="AE249" s="400">
        <v>2</v>
      </c>
      <c r="AF249" s="400">
        <v>0</v>
      </c>
      <c r="AG249" s="400">
        <v>2</v>
      </c>
      <c r="AH249" s="400">
        <v>6</v>
      </c>
      <c r="AI249" s="400">
        <v>4</v>
      </c>
      <c r="AJ249" s="400">
        <v>10</v>
      </c>
      <c r="AK249" s="400">
        <v>0</v>
      </c>
      <c r="AL249" s="400">
        <v>0</v>
      </c>
      <c r="AM249" s="400">
        <v>0</v>
      </c>
      <c r="AN249" s="400">
        <v>46</v>
      </c>
      <c r="AO249" s="400">
        <v>58</v>
      </c>
      <c r="AP249" s="400">
        <v>104</v>
      </c>
      <c r="AQ249" s="400">
        <v>40</v>
      </c>
      <c r="AR249" s="400">
        <v>35</v>
      </c>
      <c r="AS249" s="400">
        <v>75</v>
      </c>
      <c r="AT249" s="400">
        <v>11</v>
      </c>
      <c r="AU249" s="400">
        <v>17</v>
      </c>
      <c r="AV249" s="400">
        <v>28</v>
      </c>
      <c r="AW249" s="400">
        <v>2</v>
      </c>
      <c r="AX249" s="400">
        <v>3</v>
      </c>
      <c r="AY249" s="400">
        <v>5</v>
      </c>
      <c r="AZ249" s="400">
        <v>1</v>
      </c>
      <c r="BA249" s="400">
        <v>2</v>
      </c>
      <c r="BB249" s="400">
        <v>3</v>
      </c>
      <c r="BC249" s="401" t="s">
        <v>3</v>
      </c>
      <c r="BD249" s="401" t="s">
        <v>1</v>
      </c>
      <c r="BE249" s="400">
        <v>1</v>
      </c>
      <c r="BF249" s="400" t="b">
        <v>1</v>
      </c>
      <c r="BG249" s="380">
        <v>1</v>
      </c>
      <c r="BH249" s="400" t="b">
        <v>1</v>
      </c>
      <c r="BI249" s="400" t="b">
        <v>1</v>
      </c>
      <c r="BJ249" s="401" t="s">
        <v>5</v>
      </c>
      <c r="BK249" s="400">
        <v>500</v>
      </c>
      <c r="BL249" s="400" t="b">
        <v>0</v>
      </c>
      <c r="BM249" s="380"/>
      <c r="BN249" s="400" t="b">
        <v>0</v>
      </c>
      <c r="BP249" s="400" t="b">
        <v>1</v>
      </c>
      <c r="BQ249" s="400" t="b">
        <v>0</v>
      </c>
      <c r="BR249" s="400" t="b">
        <v>1</v>
      </c>
      <c r="BS249" s="400" t="b">
        <v>0</v>
      </c>
      <c r="BT249" s="400" t="b">
        <v>0</v>
      </c>
      <c r="BU249" s="400">
        <v>3</v>
      </c>
      <c r="BV249" s="401" t="s">
        <v>211</v>
      </c>
      <c r="BW249" s="380"/>
      <c r="BX249" s="401" t="s">
        <v>467</v>
      </c>
      <c r="BY249" s="401" t="s">
        <v>211</v>
      </c>
    </row>
    <row r="250" spans="1:77" x14ac:dyDescent="0.35">
      <c r="A250" s="400">
        <v>325</v>
      </c>
      <c r="B250" s="401" t="s">
        <v>1243</v>
      </c>
      <c r="C250" s="401" t="s">
        <v>211</v>
      </c>
      <c r="D250" s="401" t="s">
        <v>211</v>
      </c>
      <c r="E250" s="401" t="s">
        <v>1244</v>
      </c>
      <c r="F250" s="401" t="s">
        <v>356</v>
      </c>
      <c r="G250" s="400">
        <v>20499953</v>
      </c>
      <c r="H250" s="400">
        <v>20499953</v>
      </c>
      <c r="I250" s="401" t="s">
        <v>384</v>
      </c>
      <c r="J250" s="402">
        <v>41556</v>
      </c>
      <c r="K250" s="401" t="s">
        <v>365</v>
      </c>
      <c r="L250" s="401" t="s">
        <v>1245</v>
      </c>
      <c r="M250" s="401" t="s">
        <v>386</v>
      </c>
      <c r="N250" s="401" t="s">
        <v>386</v>
      </c>
      <c r="O250" s="401" t="s">
        <v>386</v>
      </c>
      <c r="R250" s="400">
        <v>0</v>
      </c>
      <c r="S250" s="400">
        <v>0</v>
      </c>
      <c r="T250" s="401" t="s">
        <v>211</v>
      </c>
      <c r="U250" s="401" t="s">
        <v>211</v>
      </c>
      <c r="V250" s="400">
        <v>0</v>
      </c>
      <c r="W250" s="400">
        <v>4</v>
      </c>
      <c r="X250" s="400">
        <v>4</v>
      </c>
      <c r="Y250" s="400">
        <v>0</v>
      </c>
      <c r="Z250" s="400">
        <v>3</v>
      </c>
      <c r="AA250" s="400">
        <v>3</v>
      </c>
      <c r="AB250" s="400">
        <v>0</v>
      </c>
      <c r="AC250" s="400">
        <v>1</v>
      </c>
      <c r="AD250" s="400">
        <v>1</v>
      </c>
      <c r="AE250" s="400">
        <v>0</v>
      </c>
      <c r="AF250" s="400">
        <v>0</v>
      </c>
      <c r="AG250" s="400">
        <v>0</v>
      </c>
      <c r="AH250" s="400">
        <v>3</v>
      </c>
      <c r="AI250" s="400">
        <v>7</v>
      </c>
      <c r="AJ250" s="400">
        <v>10</v>
      </c>
      <c r="AK250" s="400">
        <v>0</v>
      </c>
      <c r="AL250" s="400">
        <v>0</v>
      </c>
      <c r="AM250" s="400">
        <v>0</v>
      </c>
      <c r="AN250" s="400">
        <v>59</v>
      </c>
      <c r="AO250" s="400">
        <v>53</v>
      </c>
      <c r="AP250" s="400">
        <v>112</v>
      </c>
      <c r="AQ250" s="400">
        <v>29</v>
      </c>
      <c r="AR250" s="400">
        <v>24</v>
      </c>
      <c r="AS250" s="400">
        <v>53</v>
      </c>
      <c r="AT250" s="400">
        <v>5</v>
      </c>
      <c r="AU250" s="400">
        <v>11</v>
      </c>
      <c r="AV250" s="400">
        <v>16</v>
      </c>
      <c r="AW250" s="400">
        <v>14</v>
      </c>
      <c r="AX250" s="400">
        <v>15</v>
      </c>
      <c r="AY250" s="400">
        <v>29</v>
      </c>
      <c r="AZ250" s="400">
        <v>3</v>
      </c>
      <c r="BA250" s="400">
        <v>3</v>
      </c>
      <c r="BB250" s="400">
        <v>6</v>
      </c>
      <c r="BC250" s="401" t="s">
        <v>0</v>
      </c>
      <c r="BD250" s="401" t="s">
        <v>7</v>
      </c>
      <c r="BE250" s="400">
        <v>1</v>
      </c>
      <c r="BF250" s="400" t="b">
        <v>1</v>
      </c>
      <c r="BG250" s="400">
        <v>2</v>
      </c>
      <c r="BH250" s="400" t="b">
        <v>0</v>
      </c>
      <c r="BI250" s="400" t="b">
        <v>1</v>
      </c>
      <c r="BJ250" s="401" t="s">
        <v>9</v>
      </c>
      <c r="BL250" s="400" t="b">
        <v>1</v>
      </c>
      <c r="BM250" s="404">
        <v>1</v>
      </c>
      <c r="BN250" s="400" t="b">
        <v>0</v>
      </c>
      <c r="BP250" s="400" t="b">
        <v>0</v>
      </c>
      <c r="BQ250" s="400" t="b">
        <v>0</v>
      </c>
      <c r="BR250" s="400" t="b">
        <v>0</v>
      </c>
      <c r="BS250" s="400" t="b">
        <v>1</v>
      </c>
      <c r="BT250" s="400" t="b">
        <v>1</v>
      </c>
      <c r="BV250" s="401" t="s">
        <v>211</v>
      </c>
      <c r="BX250" s="401" t="s">
        <v>211</v>
      </c>
      <c r="BY250" s="401" t="s">
        <v>211</v>
      </c>
    </row>
    <row r="251" spans="1:77" ht="29" x14ac:dyDescent="0.35">
      <c r="A251" s="400">
        <v>1703</v>
      </c>
      <c r="B251" s="401" t="s">
        <v>1246</v>
      </c>
      <c r="C251" s="401" t="s">
        <v>211</v>
      </c>
      <c r="D251" s="401" t="s">
        <v>1247</v>
      </c>
      <c r="E251" s="401" t="s">
        <v>1248</v>
      </c>
      <c r="F251" s="401" t="s">
        <v>356</v>
      </c>
      <c r="G251" s="400">
        <v>20402007</v>
      </c>
      <c r="H251" s="400">
        <v>20402007</v>
      </c>
      <c r="I251" s="401" t="s">
        <v>515</v>
      </c>
      <c r="J251" s="402">
        <v>41548</v>
      </c>
      <c r="K251" s="401" t="s">
        <v>516</v>
      </c>
      <c r="L251" s="401" t="s">
        <v>1248</v>
      </c>
      <c r="M251" s="401" t="s">
        <v>402</v>
      </c>
      <c r="N251" s="401" t="s">
        <v>402</v>
      </c>
      <c r="O251" s="401" t="s">
        <v>497</v>
      </c>
      <c r="P251" s="404">
        <v>-13.475248000000001</v>
      </c>
      <c r="Q251" s="404">
        <v>33.591092000000003</v>
      </c>
      <c r="R251" s="400">
        <v>563975</v>
      </c>
      <c r="S251" s="400">
        <v>8510230</v>
      </c>
      <c r="T251" s="401" t="s">
        <v>211</v>
      </c>
      <c r="U251" s="401" t="s">
        <v>1246</v>
      </c>
      <c r="V251" s="400">
        <v>1</v>
      </c>
      <c r="W251" s="400">
        <v>1</v>
      </c>
      <c r="X251" s="400">
        <v>2</v>
      </c>
      <c r="Y251" s="400">
        <v>0</v>
      </c>
      <c r="Z251" s="400">
        <v>0</v>
      </c>
      <c r="AA251" s="400">
        <v>0</v>
      </c>
      <c r="AB251" s="400">
        <v>1</v>
      </c>
      <c r="AC251" s="400">
        <v>1</v>
      </c>
      <c r="AD251" s="400">
        <v>2</v>
      </c>
      <c r="AE251" s="400">
        <v>0</v>
      </c>
      <c r="AF251" s="400">
        <v>0</v>
      </c>
      <c r="AG251" s="400">
        <v>0</v>
      </c>
      <c r="AH251" s="400">
        <v>0</v>
      </c>
      <c r="AI251" s="400">
        <v>0</v>
      </c>
      <c r="AJ251" s="400">
        <v>0</v>
      </c>
      <c r="AK251" s="400">
        <v>0</v>
      </c>
      <c r="AL251" s="400">
        <v>0</v>
      </c>
      <c r="AM251" s="400">
        <v>0</v>
      </c>
      <c r="AN251" s="400">
        <v>8</v>
      </c>
      <c r="AO251" s="400">
        <v>9</v>
      </c>
      <c r="AP251" s="400">
        <v>17</v>
      </c>
      <c r="AQ251" s="400">
        <v>8</v>
      </c>
      <c r="AR251" s="400">
        <v>9</v>
      </c>
      <c r="AS251" s="400">
        <v>17</v>
      </c>
      <c r="AT251" s="400">
        <v>0</v>
      </c>
      <c r="AU251" s="400">
        <v>0</v>
      </c>
      <c r="AV251" s="400">
        <v>0</v>
      </c>
      <c r="AW251" s="400">
        <v>1</v>
      </c>
      <c r="AX251" s="400">
        <v>3</v>
      </c>
      <c r="AY251" s="400">
        <v>4</v>
      </c>
      <c r="AZ251" s="380"/>
      <c r="BA251" s="380"/>
      <c r="BB251" s="380"/>
      <c r="BC251" s="401" t="s">
        <v>0</v>
      </c>
      <c r="BD251" s="401" t="s">
        <v>7</v>
      </c>
      <c r="BE251" s="400">
        <v>1</v>
      </c>
      <c r="BF251" s="400" t="b">
        <v>1</v>
      </c>
      <c r="BG251" s="400">
        <v>2</v>
      </c>
      <c r="BH251" s="400" t="b">
        <v>1</v>
      </c>
      <c r="BI251" s="400" t="b">
        <v>1</v>
      </c>
      <c r="BJ251" s="401" t="s">
        <v>9</v>
      </c>
      <c r="BK251" s="404">
        <v>300</v>
      </c>
      <c r="BL251" s="400" t="b">
        <v>0</v>
      </c>
      <c r="BN251" s="400" t="b">
        <v>1</v>
      </c>
      <c r="BO251" s="404">
        <v>2</v>
      </c>
      <c r="BP251" s="400" t="b">
        <v>1</v>
      </c>
      <c r="BQ251" s="400" t="b">
        <v>0</v>
      </c>
      <c r="BR251" s="400" t="b">
        <v>0</v>
      </c>
      <c r="BS251" s="400" t="b">
        <v>0</v>
      </c>
      <c r="BT251" s="400" t="b">
        <v>0</v>
      </c>
      <c r="BU251" s="404">
        <v>2</v>
      </c>
      <c r="BV251" s="401" t="s">
        <v>211</v>
      </c>
      <c r="BW251" s="404">
        <v>7</v>
      </c>
      <c r="BX251" s="401" t="s">
        <v>211</v>
      </c>
      <c r="BY251" s="401" t="s">
        <v>211</v>
      </c>
    </row>
    <row r="252" spans="1:77" ht="29" x14ac:dyDescent="0.35">
      <c r="A252" s="400">
        <v>372</v>
      </c>
      <c r="B252" s="401" t="s">
        <v>1249</v>
      </c>
      <c r="C252" s="401" t="s">
        <v>1250</v>
      </c>
      <c r="D252" s="401" t="s">
        <v>211</v>
      </c>
      <c r="E252" s="401" t="s">
        <v>1251</v>
      </c>
      <c r="F252" s="401" t="s">
        <v>356</v>
      </c>
      <c r="G252" s="400">
        <v>20500000</v>
      </c>
      <c r="H252" s="400">
        <v>20500000</v>
      </c>
      <c r="I252" s="401" t="s">
        <v>390</v>
      </c>
      <c r="J252" s="402">
        <v>41510</v>
      </c>
      <c r="K252" s="401" t="s">
        <v>527</v>
      </c>
      <c r="L252" s="401" t="s">
        <v>1251</v>
      </c>
      <c r="M252" s="401" t="s">
        <v>529</v>
      </c>
      <c r="N252" s="401" t="s">
        <v>529</v>
      </c>
      <c r="O252" s="401" t="s">
        <v>1252</v>
      </c>
      <c r="R252" s="400">
        <v>0</v>
      </c>
      <c r="S252" s="400">
        <v>0</v>
      </c>
      <c r="T252" s="401" t="s">
        <v>211</v>
      </c>
      <c r="U252" s="401" t="s">
        <v>211</v>
      </c>
      <c r="V252" s="400">
        <v>4</v>
      </c>
      <c r="W252" s="400">
        <v>6</v>
      </c>
      <c r="X252" s="400">
        <v>10</v>
      </c>
      <c r="Y252" s="400">
        <v>0</v>
      </c>
      <c r="Z252" s="400">
        <v>0</v>
      </c>
      <c r="AA252" s="400">
        <v>0</v>
      </c>
      <c r="AB252" s="400">
        <v>4</v>
      </c>
      <c r="AC252" s="400">
        <v>6</v>
      </c>
      <c r="AD252" s="400">
        <v>10</v>
      </c>
      <c r="AE252" s="400">
        <v>0</v>
      </c>
      <c r="AF252" s="400">
        <v>0</v>
      </c>
      <c r="AG252" s="400">
        <v>0</v>
      </c>
      <c r="AH252" s="400">
        <v>5</v>
      </c>
      <c r="AI252" s="400">
        <v>6</v>
      </c>
      <c r="AJ252" s="400">
        <v>11</v>
      </c>
      <c r="AK252" s="400">
        <v>0</v>
      </c>
      <c r="AL252" s="400">
        <v>0</v>
      </c>
      <c r="AM252" s="400">
        <v>0</v>
      </c>
      <c r="AN252" s="400">
        <v>278</v>
      </c>
      <c r="AO252" s="400">
        <v>364</v>
      </c>
      <c r="AP252" s="400">
        <v>642</v>
      </c>
      <c r="AQ252" s="400">
        <v>85</v>
      </c>
      <c r="AR252" s="400">
        <v>100</v>
      </c>
      <c r="AS252" s="400">
        <v>185</v>
      </c>
      <c r="AT252" s="400">
        <v>23</v>
      </c>
      <c r="AU252" s="400">
        <v>38</v>
      </c>
      <c r="AV252" s="400">
        <v>61</v>
      </c>
      <c r="AW252" s="400">
        <v>11</v>
      </c>
      <c r="AX252" s="400">
        <v>4</v>
      </c>
      <c r="AY252" s="400">
        <v>15</v>
      </c>
      <c r="AZ252" s="400">
        <v>9</v>
      </c>
      <c r="BA252" s="400">
        <v>15</v>
      </c>
      <c r="BB252" s="400">
        <v>24</v>
      </c>
      <c r="BC252" s="401" t="s">
        <v>0</v>
      </c>
      <c r="BD252" s="401" t="s">
        <v>7</v>
      </c>
      <c r="BE252" s="400">
        <v>4</v>
      </c>
      <c r="BF252" s="400" t="b">
        <v>1</v>
      </c>
      <c r="BG252" s="400">
        <v>2</v>
      </c>
      <c r="BH252" s="400" t="b">
        <v>0</v>
      </c>
      <c r="BI252" s="400" t="b">
        <v>1</v>
      </c>
      <c r="BJ252" s="401" t="s">
        <v>5</v>
      </c>
      <c r="BK252" s="400">
        <v>115</v>
      </c>
      <c r="BL252" s="400" t="b">
        <v>1</v>
      </c>
      <c r="BM252" s="400">
        <v>1.5</v>
      </c>
      <c r="BN252" s="400" t="b">
        <v>1</v>
      </c>
      <c r="BO252" s="404">
        <v>0.5</v>
      </c>
      <c r="BP252" s="400" t="b">
        <v>0</v>
      </c>
      <c r="BQ252" s="400" t="b">
        <v>0</v>
      </c>
      <c r="BR252" s="400" t="b">
        <v>1</v>
      </c>
      <c r="BS252" s="400" t="b">
        <v>0</v>
      </c>
      <c r="BT252" s="400" t="b">
        <v>1</v>
      </c>
      <c r="BU252" s="400">
        <v>1.5</v>
      </c>
      <c r="BV252" s="401" t="s">
        <v>211</v>
      </c>
      <c r="BW252" s="400">
        <v>5</v>
      </c>
      <c r="BX252" s="401" t="s">
        <v>211</v>
      </c>
      <c r="BY252" s="401" t="s">
        <v>211</v>
      </c>
    </row>
    <row r="253" spans="1:77" ht="29" x14ac:dyDescent="0.35">
      <c r="A253" s="400">
        <v>349</v>
      </c>
      <c r="B253" s="401" t="s">
        <v>1253</v>
      </c>
      <c r="C253" s="401" t="s">
        <v>382</v>
      </c>
      <c r="D253" s="401" t="s">
        <v>211</v>
      </c>
      <c r="E253" s="401" t="s">
        <v>858</v>
      </c>
      <c r="F253" s="401" t="s">
        <v>356</v>
      </c>
      <c r="G253" s="400">
        <v>20499977</v>
      </c>
      <c r="H253" s="400">
        <v>20499977</v>
      </c>
      <c r="I253" s="401" t="s">
        <v>816</v>
      </c>
      <c r="J253" s="402">
        <v>41793</v>
      </c>
      <c r="K253" s="401" t="s">
        <v>454</v>
      </c>
      <c r="L253" s="401" t="s">
        <v>1254</v>
      </c>
      <c r="M253" s="401" t="s">
        <v>386</v>
      </c>
      <c r="N253" s="401" t="s">
        <v>386</v>
      </c>
      <c r="O253" s="401" t="s">
        <v>461</v>
      </c>
      <c r="R253" s="400">
        <v>0</v>
      </c>
      <c r="S253" s="400">
        <v>0</v>
      </c>
      <c r="T253" s="401" t="s">
        <v>3129</v>
      </c>
      <c r="U253" s="401" t="s">
        <v>211</v>
      </c>
      <c r="V253" s="400">
        <v>1</v>
      </c>
      <c r="W253" s="400">
        <v>9</v>
      </c>
      <c r="X253" s="400">
        <v>10</v>
      </c>
      <c r="Y253" s="400">
        <v>0</v>
      </c>
      <c r="Z253" s="400">
        <v>0</v>
      </c>
      <c r="AA253" s="400">
        <v>0</v>
      </c>
      <c r="AB253" s="400">
        <v>1</v>
      </c>
      <c r="AC253" s="400">
        <v>9</v>
      </c>
      <c r="AD253" s="400">
        <v>10</v>
      </c>
      <c r="AE253" s="400">
        <v>0</v>
      </c>
      <c r="AF253" s="400">
        <v>1</v>
      </c>
      <c r="AG253" s="400">
        <v>1</v>
      </c>
      <c r="AH253" s="400">
        <v>3</v>
      </c>
      <c r="AI253" s="400">
        <v>7</v>
      </c>
      <c r="AJ253" s="400">
        <v>10</v>
      </c>
      <c r="AK253" s="400">
        <v>0</v>
      </c>
      <c r="AL253" s="400">
        <v>0</v>
      </c>
      <c r="AM253" s="400">
        <v>0</v>
      </c>
      <c r="AN253" s="400">
        <v>16</v>
      </c>
      <c r="AO253" s="400">
        <v>21</v>
      </c>
      <c r="AP253" s="400">
        <v>37</v>
      </c>
      <c r="AQ253" s="400">
        <v>6</v>
      </c>
      <c r="AR253" s="400">
        <v>19</v>
      </c>
      <c r="AS253" s="400">
        <v>25</v>
      </c>
      <c r="AT253" s="400">
        <v>2</v>
      </c>
      <c r="AU253" s="400">
        <v>4</v>
      </c>
      <c r="AV253" s="400">
        <v>6</v>
      </c>
      <c r="AW253" s="400">
        <v>1</v>
      </c>
      <c r="AX253" s="400">
        <v>4</v>
      </c>
      <c r="AY253" s="400">
        <v>5</v>
      </c>
      <c r="AZ253" s="400">
        <v>1</v>
      </c>
      <c r="BA253" s="400">
        <v>1</v>
      </c>
      <c r="BB253" s="400">
        <v>2</v>
      </c>
      <c r="BC253" s="401" t="s">
        <v>3</v>
      </c>
      <c r="BD253" s="401" t="s">
        <v>1</v>
      </c>
      <c r="BE253" s="400">
        <v>1</v>
      </c>
      <c r="BF253" s="400" t="b">
        <v>1</v>
      </c>
      <c r="BG253" s="380">
        <v>1</v>
      </c>
      <c r="BH253" s="400" t="b">
        <v>1</v>
      </c>
      <c r="BI253" s="400" t="b">
        <v>1</v>
      </c>
      <c r="BJ253" s="401" t="s">
        <v>6</v>
      </c>
      <c r="BK253" s="400">
        <v>40</v>
      </c>
      <c r="BL253" s="400" t="b">
        <v>1</v>
      </c>
      <c r="BM253" s="380"/>
      <c r="BN253" s="400" t="b">
        <v>1</v>
      </c>
      <c r="BP253" s="400" t="b">
        <v>1</v>
      </c>
      <c r="BQ253" s="400" t="b">
        <v>1</v>
      </c>
      <c r="BR253" s="400" t="b">
        <v>1</v>
      </c>
      <c r="BS253" s="400" t="b">
        <v>1</v>
      </c>
      <c r="BT253" s="400" t="b">
        <v>1</v>
      </c>
      <c r="BU253" s="400">
        <v>3</v>
      </c>
      <c r="BV253" s="401" t="s">
        <v>211</v>
      </c>
      <c r="BW253" s="400">
        <v>7</v>
      </c>
      <c r="BX253" s="401" t="s">
        <v>461</v>
      </c>
      <c r="BY253" s="401" t="s">
        <v>211</v>
      </c>
    </row>
    <row r="254" spans="1:77" ht="29" x14ac:dyDescent="0.35">
      <c r="A254" s="400">
        <v>280</v>
      </c>
      <c r="B254" s="401" t="s">
        <v>1255</v>
      </c>
      <c r="C254" s="401" t="s">
        <v>211</v>
      </c>
      <c r="D254" s="401" t="s">
        <v>1256</v>
      </c>
      <c r="E254" s="401" t="s">
        <v>678</v>
      </c>
      <c r="F254" s="401" t="s">
        <v>356</v>
      </c>
      <c r="G254" s="400">
        <v>20499908</v>
      </c>
      <c r="H254" s="400">
        <v>20499908</v>
      </c>
      <c r="I254" s="401" t="s">
        <v>404</v>
      </c>
      <c r="J254" s="402">
        <v>41800</v>
      </c>
      <c r="K254" s="401" t="s">
        <v>405</v>
      </c>
      <c r="L254" s="401" t="s">
        <v>678</v>
      </c>
      <c r="M254" s="401" t="s">
        <v>402</v>
      </c>
      <c r="N254" s="401" t="s">
        <v>402</v>
      </c>
      <c r="O254" s="401" t="s">
        <v>1257</v>
      </c>
      <c r="R254" s="400">
        <v>0</v>
      </c>
      <c r="S254" s="400">
        <v>0</v>
      </c>
      <c r="T254" s="401" t="s">
        <v>3137</v>
      </c>
      <c r="U254" s="401" t="s">
        <v>678</v>
      </c>
      <c r="V254" s="400">
        <v>2</v>
      </c>
      <c r="W254" s="400">
        <v>6</v>
      </c>
      <c r="X254" s="400">
        <v>8</v>
      </c>
      <c r="Y254" s="400">
        <v>0</v>
      </c>
      <c r="Z254" s="400">
        <v>4</v>
      </c>
      <c r="AA254" s="400">
        <v>4</v>
      </c>
      <c r="AB254" s="400">
        <v>2</v>
      </c>
      <c r="AC254" s="400">
        <v>2</v>
      </c>
      <c r="AD254" s="400">
        <v>4</v>
      </c>
      <c r="AE254" s="400">
        <v>0</v>
      </c>
      <c r="AF254" s="400">
        <v>2</v>
      </c>
      <c r="AG254" s="400">
        <v>2</v>
      </c>
      <c r="AH254" s="400">
        <v>5</v>
      </c>
      <c r="AI254" s="400">
        <v>5</v>
      </c>
      <c r="AJ254" s="400">
        <v>10</v>
      </c>
      <c r="AK254" s="400">
        <v>0</v>
      </c>
      <c r="AL254" s="400">
        <v>1</v>
      </c>
      <c r="AM254" s="400">
        <v>1</v>
      </c>
      <c r="AN254" s="400">
        <v>52</v>
      </c>
      <c r="AO254" s="400">
        <v>65</v>
      </c>
      <c r="AP254" s="400">
        <v>117</v>
      </c>
      <c r="AQ254" s="400">
        <v>52</v>
      </c>
      <c r="AR254" s="400">
        <v>65</v>
      </c>
      <c r="AS254" s="400">
        <v>117</v>
      </c>
      <c r="AT254" s="400">
        <v>12</v>
      </c>
      <c r="AU254" s="400">
        <v>15</v>
      </c>
      <c r="AV254" s="400">
        <v>27</v>
      </c>
      <c r="AW254" s="400">
        <v>6</v>
      </c>
      <c r="AX254" s="400">
        <v>1</v>
      </c>
      <c r="AY254" s="400">
        <v>7</v>
      </c>
      <c r="AZ254" s="400">
        <v>1</v>
      </c>
      <c r="BA254" s="400">
        <v>0</v>
      </c>
      <c r="BB254" s="400">
        <v>1</v>
      </c>
      <c r="BC254" s="401" t="s">
        <v>3</v>
      </c>
      <c r="BD254" s="401" t="s">
        <v>212</v>
      </c>
      <c r="BE254" s="400">
        <v>1</v>
      </c>
      <c r="BF254" s="400" t="b">
        <v>1</v>
      </c>
      <c r="BG254" s="400">
        <v>1</v>
      </c>
      <c r="BH254" s="400" t="b">
        <v>1</v>
      </c>
      <c r="BI254" s="400" t="b">
        <v>0</v>
      </c>
      <c r="BJ254" s="401" t="s">
        <v>211</v>
      </c>
      <c r="BK254" s="380"/>
      <c r="BL254" s="400" t="b">
        <v>1</v>
      </c>
      <c r="BM254" s="400">
        <v>0.5</v>
      </c>
      <c r="BN254" s="400" t="b">
        <v>0</v>
      </c>
      <c r="BO254" s="380"/>
      <c r="BP254" s="400" t="b">
        <v>1</v>
      </c>
      <c r="BQ254" s="400" t="b">
        <v>1</v>
      </c>
      <c r="BR254" s="400" t="b">
        <v>1</v>
      </c>
      <c r="BS254" s="400" t="b">
        <v>1</v>
      </c>
      <c r="BT254" s="400" t="b">
        <v>1</v>
      </c>
      <c r="BU254" s="400">
        <v>7</v>
      </c>
      <c r="BV254" s="401" t="s">
        <v>211</v>
      </c>
      <c r="BW254" s="400">
        <v>8</v>
      </c>
      <c r="BX254" s="401" t="s">
        <v>211</v>
      </c>
      <c r="BY254" s="401" t="s">
        <v>211</v>
      </c>
    </row>
    <row r="255" spans="1:77" ht="29" x14ac:dyDescent="0.35">
      <c r="A255" s="400">
        <v>1702</v>
      </c>
      <c r="B255" s="401" t="s">
        <v>1258</v>
      </c>
      <c r="C255" s="401" t="s">
        <v>211</v>
      </c>
      <c r="D255" s="401" t="s">
        <v>1259</v>
      </c>
      <c r="E255" s="401" t="s">
        <v>641</v>
      </c>
      <c r="F255" s="401" t="s">
        <v>356</v>
      </c>
      <c r="G255" s="400">
        <v>20402006</v>
      </c>
      <c r="H255" s="400">
        <v>20402006</v>
      </c>
      <c r="I255" s="401" t="s">
        <v>515</v>
      </c>
      <c r="J255" s="402">
        <v>41548</v>
      </c>
      <c r="K255" s="401" t="s">
        <v>516</v>
      </c>
      <c r="L255" s="401" t="s">
        <v>641</v>
      </c>
      <c r="M255" s="401" t="s">
        <v>402</v>
      </c>
      <c r="N255" s="401" t="s">
        <v>402</v>
      </c>
      <c r="O255" s="401" t="s">
        <v>717</v>
      </c>
      <c r="P255" s="404">
        <v>-13.508387000000001</v>
      </c>
      <c r="Q255" s="404">
        <v>33.570298999999999</v>
      </c>
      <c r="R255" s="400">
        <v>561716</v>
      </c>
      <c r="S255" s="400">
        <v>8506570</v>
      </c>
      <c r="T255" s="401" t="s">
        <v>3129</v>
      </c>
      <c r="U255" s="401" t="s">
        <v>644</v>
      </c>
      <c r="V255" s="400">
        <v>2</v>
      </c>
      <c r="W255" s="400">
        <v>3</v>
      </c>
      <c r="X255" s="400">
        <v>5</v>
      </c>
      <c r="Y255" s="380"/>
      <c r="Z255" s="380"/>
      <c r="AA255" s="380"/>
      <c r="AB255" s="380"/>
      <c r="AC255" s="380"/>
      <c r="AD255" s="380"/>
      <c r="AE255" s="400">
        <v>0</v>
      </c>
      <c r="AF255" s="400">
        <v>2</v>
      </c>
      <c r="AG255" s="400">
        <v>2</v>
      </c>
      <c r="AH255" s="400">
        <v>12</v>
      </c>
      <c r="AI255" s="400">
        <v>18</v>
      </c>
      <c r="AJ255" s="400">
        <v>30</v>
      </c>
      <c r="AK255" s="380"/>
      <c r="AL255" s="380"/>
      <c r="AM255" s="380"/>
      <c r="AN255" s="400">
        <v>14</v>
      </c>
      <c r="AO255" s="400">
        <v>12</v>
      </c>
      <c r="AP255" s="400">
        <v>26</v>
      </c>
      <c r="AQ255" s="400">
        <v>14</v>
      </c>
      <c r="AR255" s="400">
        <v>12</v>
      </c>
      <c r="AS255" s="400">
        <v>26</v>
      </c>
      <c r="AT255" s="380"/>
      <c r="AU255" s="380"/>
      <c r="AV255" s="380"/>
      <c r="AW255" s="400">
        <v>2</v>
      </c>
      <c r="AX255" s="400">
        <v>2</v>
      </c>
      <c r="AY255" s="400">
        <v>4</v>
      </c>
      <c r="AZ255" s="380"/>
      <c r="BA255" s="380"/>
      <c r="BB255" s="380"/>
      <c r="BC255" s="401" t="s">
        <v>0</v>
      </c>
      <c r="BD255" s="401" t="s">
        <v>212</v>
      </c>
      <c r="BE255" s="380">
        <v>1</v>
      </c>
      <c r="BF255" s="400" t="b">
        <v>1</v>
      </c>
      <c r="BG255" s="400">
        <v>2</v>
      </c>
      <c r="BH255" s="400" t="b">
        <v>1</v>
      </c>
      <c r="BI255" s="400" t="b">
        <v>1</v>
      </c>
      <c r="BJ255" s="401" t="s">
        <v>6</v>
      </c>
      <c r="BK255" s="400">
        <v>30</v>
      </c>
      <c r="BL255" s="400" t="b">
        <v>1</v>
      </c>
      <c r="BM255" s="400">
        <v>0.5</v>
      </c>
      <c r="BN255" s="400" t="b">
        <v>1</v>
      </c>
      <c r="BO255" s="400">
        <v>1</v>
      </c>
      <c r="BP255" s="400" t="b">
        <v>1</v>
      </c>
      <c r="BQ255" s="400" t="b">
        <v>1</v>
      </c>
      <c r="BR255" s="400" t="b">
        <v>1</v>
      </c>
      <c r="BS255" s="400" t="b">
        <v>0</v>
      </c>
      <c r="BT255" s="400" t="b">
        <v>1</v>
      </c>
      <c r="BU255" s="400">
        <v>2</v>
      </c>
      <c r="BV255" s="401" t="s">
        <v>211</v>
      </c>
      <c r="BW255" s="400">
        <v>5</v>
      </c>
      <c r="BX255" s="401" t="s">
        <v>536</v>
      </c>
      <c r="BY255" s="401" t="s">
        <v>211</v>
      </c>
    </row>
    <row r="256" spans="1:77" x14ac:dyDescent="0.35">
      <c r="BG256" s="40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85"/>
  <sheetViews>
    <sheetView zoomScale="80" zoomScaleNormal="80" workbookViewId="0">
      <selection activeCell="F7" sqref="F7"/>
    </sheetView>
  </sheetViews>
  <sheetFormatPr defaultColWidth="8.81640625" defaultRowHeight="14.5" x14ac:dyDescent="0.35"/>
  <cols>
    <col min="1" max="1" width="9.453125" customWidth="1"/>
    <col min="2" max="2" width="14" customWidth="1"/>
    <col min="3" max="3" width="18.453125" customWidth="1"/>
    <col min="4" max="6" width="14" customWidth="1"/>
    <col min="7" max="7" width="7.453125" customWidth="1"/>
    <col min="8" max="11" width="14" customWidth="1"/>
    <col min="12" max="12" width="21" customWidth="1"/>
    <col min="13" max="16" width="14" customWidth="1"/>
  </cols>
  <sheetData>
    <row r="1" spans="1:16" s="1" customFormat="1" ht="29" x14ac:dyDescent="0.35">
      <c r="A1" s="399" t="s">
        <v>137</v>
      </c>
      <c r="B1" s="399" t="s">
        <v>144</v>
      </c>
      <c r="C1" s="399" t="s">
        <v>328</v>
      </c>
      <c r="D1" s="399" t="s">
        <v>329</v>
      </c>
      <c r="E1" s="399" t="s">
        <v>330</v>
      </c>
      <c r="F1" s="399" t="s">
        <v>331</v>
      </c>
      <c r="G1" s="399" t="s">
        <v>332</v>
      </c>
      <c r="H1" s="399" t="s">
        <v>333</v>
      </c>
      <c r="I1" s="399" t="s">
        <v>334</v>
      </c>
      <c r="J1" s="399" t="s">
        <v>335</v>
      </c>
      <c r="K1" s="399" t="s">
        <v>336</v>
      </c>
      <c r="L1" s="399" t="s">
        <v>138</v>
      </c>
      <c r="M1" s="399" t="s">
        <v>149</v>
      </c>
      <c r="N1" s="399" t="s">
        <v>352</v>
      </c>
      <c r="O1" s="399" t="s">
        <v>147</v>
      </c>
      <c r="P1" s="399" t="s">
        <v>142</v>
      </c>
    </row>
    <row r="2" spans="1:16" x14ac:dyDescent="0.35">
      <c r="A2" s="400">
        <v>928</v>
      </c>
      <c r="B2" s="400" t="s">
        <v>1260</v>
      </c>
      <c r="C2" s="401" t="s">
        <v>1261</v>
      </c>
      <c r="D2" s="402">
        <v>24507</v>
      </c>
      <c r="E2" s="402">
        <v>41311</v>
      </c>
      <c r="F2" s="400">
        <v>16804</v>
      </c>
      <c r="G2" s="400">
        <v>46.006844626967798</v>
      </c>
      <c r="H2" s="401" t="s">
        <v>12</v>
      </c>
      <c r="I2" s="401" t="s">
        <v>337</v>
      </c>
      <c r="J2" s="400" t="b">
        <v>1</v>
      </c>
      <c r="K2" s="401" t="s">
        <v>211</v>
      </c>
      <c r="L2" s="401" t="s">
        <v>820</v>
      </c>
      <c r="M2" s="401" t="s">
        <v>461</v>
      </c>
      <c r="N2" s="401" t="s">
        <v>461</v>
      </c>
      <c r="O2" s="401" t="s">
        <v>454</v>
      </c>
      <c r="P2" s="401" t="s">
        <v>356</v>
      </c>
    </row>
    <row r="3" spans="1:16" x14ac:dyDescent="0.35">
      <c r="A3" s="400">
        <v>929</v>
      </c>
      <c r="B3" s="400" t="s">
        <v>1260</v>
      </c>
      <c r="C3" s="401" t="s">
        <v>1262</v>
      </c>
      <c r="D3" s="402">
        <v>23442</v>
      </c>
      <c r="E3" s="402">
        <v>41311</v>
      </c>
      <c r="F3" s="400">
        <v>17869</v>
      </c>
      <c r="G3" s="400">
        <v>48.922655715263502</v>
      </c>
      <c r="H3" s="401" t="s">
        <v>12</v>
      </c>
      <c r="I3" s="401" t="s">
        <v>337</v>
      </c>
      <c r="J3" s="400" t="b">
        <v>1</v>
      </c>
      <c r="K3" s="401" t="s">
        <v>211</v>
      </c>
      <c r="L3" s="401" t="s">
        <v>820</v>
      </c>
      <c r="M3" s="401" t="s">
        <v>461</v>
      </c>
      <c r="N3" s="401" t="s">
        <v>461</v>
      </c>
      <c r="O3" s="401" t="s">
        <v>454</v>
      </c>
      <c r="P3" s="401" t="s">
        <v>356</v>
      </c>
    </row>
    <row r="4" spans="1:16" x14ac:dyDescent="0.35">
      <c r="A4" s="400">
        <v>930</v>
      </c>
      <c r="B4" s="400" t="s">
        <v>1260</v>
      </c>
      <c r="C4" s="401" t="s">
        <v>1263</v>
      </c>
      <c r="D4" s="402">
        <v>24071</v>
      </c>
      <c r="E4" s="402">
        <v>41311</v>
      </c>
      <c r="F4" s="400">
        <v>17240</v>
      </c>
      <c r="G4" s="400">
        <v>47.200547570157397</v>
      </c>
      <c r="H4" s="401" t="s">
        <v>12</v>
      </c>
      <c r="I4" s="401" t="s">
        <v>337</v>
      </c>
      <c r="J4" s="400" t="b">
        <v>1</v>
      </c>
      <c r="K4" s="401" t="s">
        <v>211</v>
      </c>
      <c r="L4" s="401" t="s">
        <v>820</v>
      </c>
      <c r="M4" s="401" t="s">
        <v>461</v>
      </c>
      <c r="N4" s="401" t="s">
        <v>461</v>
      </c>
      <c r="O4" s="401" t="s">
        <v>454</v>
      </c>
      <c r="P4" s="401" t="s">
        <v>356</v>
      </c>
    </row>
    <row r="5" spans="1:16" x14ac:dyDescent="0.35">
      <c r="A5" s="400">
        <v>931</v>
      </c>
      <c r="B5" s="400" t="s">
        <v>1260</v>
      </c>
      <c r="C5" s="401" t="s">
        <v>1264</v>
      </c>
      <c r="D5" s="402">
        <v>25702</v>
      </c>
      <c r="E5" s="402">
        <v>41311</v>
      </c>
      <c r="F5" s="400">
        <v>15609</v>
      </c>
      <c r="G5" s="400">
        <v>42.735112936344997</v>
      </c>
      <c r="H5" s="401" t="s">
        <v>11</v>
      </c>
      <c r="I5" s="401" t="s">
        <v>337</v>
      </c>
      <c r="J5" s="400" t="b">
        <v>0</v>
      </c>
      <c r="K5" s="401" t="s">
        <v>211</v>
      </c>
      <c r="L5" s="401" t="s">
        <v>820</v>
      </c>
      <c r="M5" s="401" t="s">
        <v>461</v>
      </c>
      <c r="N5" s="401" t="s">
        <v>461</v>
      </c>
      <c r="O5" s="401" t="s">
        <v>454</v>
      </c>
      <c r="P5" s="401" t="s">
        <v>356</v>
      </c>
    </row>
    <row r="6" spans="1:16" x14ac:dyDescent="0.35">
      <c r="A6" s="400">
        <v>932</v>
      </c>
      <c r="B6" s="400" t="s">
        <v>1260</v>
      </c>
      <c r="C6" s="401" t="s">
        <v>1265</v>
      </c>
      <c r="D6" s="402">
        <v>25238</v>
      </c>
      <c r="E6" s="402">
        <v>41311</v>
      </c>
      <c r="F6" s="400">
        <v>16073</v>
      </c>
      <c r="G6" s="400">
        <v>44.005475701574298</v>
      </c>
      <c r="H6" s="401" t="s">
        <v>11</v>
      </c>
      <c r="I6" s="401" t="s">
        <v>337</v>
      </c>
      <c r="J6" s="400" t="b">
        <v>0</v>
      </c>
      <c r="K6" s="401" t="s">
        <v>211</v>
      </c>
      <c r="L6" s="401" t="s">
        <v>820</v>
      </c>
      <c r="M6" s="401" t="s">
        <v>461</v>
      </c>
      <c r="N6" s="401" t="s">
        <v>461</v>
      </c>
      <c r="O6" s="401" t="s">
        <v>454</v>
      </c>
      <c r="P6" s="401" t="s">
        <v>356</v>
      </c>
    </row>
    <row r="7" spans="1:16" x14ac:dyDescent="0.35">
      <c r="A7" s="400">
        <v>933</v>
      </c>
      <c r="B7" s="400" t="s">
        <v>1260</v>
      </c>
      <c r="C7" s="401" t="s">
        <v>1266</v>
      </c>
      <c r="D7" s="402">
        <v>23015</v>
      </c>
      <c r="E7" s="402">
        <v>41311</v>
      </c>
      <c r="F7" s="400">
        <v>18296</v>
      </c>
      <c r="G7" s="400">
        <v>50.091718001368903</v>
      </c>
      <c r="H7" s="401" t="s">
        <v>12</v>
      </c>
      <c r="I7" s="401" t="s">
        <v>337</v>
      </c>
      <c r="J7" s="400" t="b">
        <v>0</v>
      </c>
      <c r="K7" s="401" t="s">
        <v>211</v>
      </c>
      <c r="L7" s="401" t="s">
        <v>820</v>
      </c>
      <c r="M7" s="401" t="s">
        <v>461</v>
      </c>
      <c r="N7" s="401" t="s">
        <v>461</v>
      </c>
      <c r="O7" s="401" t="s">
        <v>454</v>
      </c>
      <c r="P7" s="401" t="s">
        <v>356</v>
      </c>
    </row>
    <row r="8" spans="1:16" x14ac:dyDescent="0.35">
      <c r="A8" s="400">
        <v>934</v>
      </c>
      <c r="B8" s="400" t="s">
        <v>1260</v>
      </c>
      <c r="C8" s="401" t="s">
        <v>1267</v>
      </c>
      <c r="D8" s="402">
        <v>24239</v>
      </c>
      <c r="E8" s="402">
        <v>41311</v>
      </c>
      <c r="F8" s="400">
        <v>17072</v>
      </c>
      <c r="G8" s="400">
        <v>46.740588637919203</v>
      </c>
      <c r="H8" s="401" t="s">
        <v>11</v>
      </c>
      <c r="I8" s="401" t="s">
        <v>337</v>
      </c>
      <c r="J8" s="400" t="b">
        <v>0</v>
      </c>
      <c r="K8" s="401" t="s">
        <v>211</v>
      </c>
      <c r="L8" s="401" t="s">
        <v>820</v>
      </c>
      <c r="M8" s="401" t="s">
        <v>461</v>
      </c>
      <c r="N8" s="401" t="s">
        <v>461</v>
      </c>
      <c r="O8" s="401" t="s">
        <v>454</v>
      </c>
      <c r="P8" s="401" t="s">
        <v>356</v>
      </c>
    </row>
    <row r="9" spans="1:16" x14ac:dyDescent="0.35">
      <c r="A9" s="400">
        <v>935</v>
      </c>
      <c r="B9" s="400" t="s">
        <v>1260</v>
      </c>
      <c r="C9" s="401" t="s">
        <v>1268</v>
      </c>
      <c r="D9" s="402">
        <v>23046</v>
      </c>
      <c r="E9" s="402">
        <v>41311</v>
      </c>
      <c r="F9" s="400">
        <v>18265</v>
      </c>
      <c r="G9" s="400">
        <v>50.006844626967798</v>
      </c>
      <c r="H9" s="401" t="s">
        <v>11</v>
      </c>
      <c r="I9" s="401" t="s">
        <v>337</v>
      </c>
      <c r="J9" s="400" t="b">
        <v>0</v>
      </c>
      <c r="K9" s="401" t="s">
        <v>211</v>
      </c>
      <c r="L9" s="401" t="s">
        <v>820</v>
      </c>
      <c r="M9" s="401" t="s">
        <v>461</v>
      </c>
      <c r="N9" s="401" t="s">
        <v>461</v>
      </c>
      <c r="O9" s="401" t="s">
        <v>454</v>
      </c>
      <c r="P9" s="401" t="s">
        <v>356</v>
      </c>
    </row>
    <row r="10" spans="1:16" x14ac:dyDescent="0.35">
      <c r="A10" s="400">
        <v>936</v>
      </c>
      <c r="B10" s="400" t="s">
        <v>1260</v>
      </c>
      <c r="C10" s="401" t="s">
        <v>1269</v>
      </c>
      <c r="D10" s="402">
        <v>22682</v>
      </c>
      <c r="E10" s="402">
        <v>41311</v>
      </c>
      <c r="F10" s="400">
        <v>18629</v>
      </c>
      <c r="G10" s="400">
        <v>51.003422313483902</v>
      </c>
      <c r="H10" s="401" t="s">
        <v>12</v>
      </c>
      <c r="I10" s="401" t="s">
        <v>337</v>
      </c>
      <c r="J10" s="400" t="b">
        <v>0</v>
      </c>
      <c r="K10" s="401" t="s">
        <v>211</v>
      </c>
      <c r="L10" s="401" t="s">
        <v>820</v>
      </c>
      <c r="M10" s="401" t="s">
        <v>461</v>
      </c>
      <c r="N10" s="401" t="s">
        <v>461</v>
      </c>
      <c r="O10" s="401" t="s">
        <v>454</v>
      </c>
      <c r="P10" s="401" t="s">
        <v>356</v>
      </c>
    </row>
    <row r="11" spans="1:16" ht="43.5" x14ac:dyDescent="0.35">
      <c r="A11" s="400">
        <v>937</v>
      </c>
      <c r="B11" s="400" t="s">
        <v>1270</v>
      </c>
      <c r="C11" s="401" t="s">
        <v>1271</v>
      </c>
      <c r="D11" s="402">
        <v>27547</v>
      </c>
      <c r="E11" s="402">
        <v>41312</v>
      </c>
      <c r="F11" s="400">
        <v>13765</v>
      </c>
      <c r="G11" s="400">
        <v>37.686516084873404</v>
      </c>
      <c r="H11" s="401" t="s">
        <v>12</v>
      </c>
      <c r="I11" s="401" t="s">
        <v>341</v>
      </c>
      <c r="J11" s="400" t="b">
        <v>0</v>
      </c>
      <c r="K11" s="401" t="s">
        <v>211</v>
      </c>
      <c r="L11" s="401" t="s">
        <v>927</v>
      </c>
      <c r="M11" s="401" t="s">
        <v>461</v>
      </c>
      <c r="N11" s="401" t="s">
        <v>461</v>
      </c>
      <c r="O11" s="401" t="s">
        <v>454</v>
      </c>
      <c r="P11" s="401" t="s">
        <v>356</v>
      </c>
    </row>
    <row r="12" spans="1:16" ht="43.5" x14ac:dyDescent="0.35">
      <c r="A12" s="400">
        <v>938</v>
      </c>
      <c r="B12" s="400" t="s">
        <v>1270</v>
      </c>
      <c r="C12" s="401" t="s">
        <v>1272</v>
      </c>
      <c r="D12" s="402">
        <v>29031</v>
      </c>
      <c r="E12" s="402">
        <v>41312</v>
      </c>
      <c r="F12" s="400">
        <v>12281</v>
      </c>
      <c r="G12" s="400">
        <v>33.623545516769298</v>
      </c>
      <c r="H12" s="401" t="s">
        <v>12</v>
      </c>
      <c r="I12" s="401" t="s">
        <v>341</v>
      </c>
      <c r="J12" s="400" t="b">
        <v>0</v>
      </c>
      <c r="K12" s="401" t="s">
        <v>211</v>
      </c>
      <c r="L12" s="401" t="s">
        <v>927</v>
      </c>
      <c r="M12" s="401" t="s">
        <v>461</v>
      </c>
      <c r="N12" s="401" t="s">
        <v>461</v>
      </c>
      <c r="O12" s="401" t="s">
        <v>454</v>
      </c>
      <c r="P12" s="401" t="s">
        <v>356</v>
      </c>
    </row>
    <row r="13" spans="1:16" x14ac:dyDescent="0.35">
      <c r="A13" s="400">
        <v>939</v>
      </c>
      <c r="B13" s="400" t="s">
        <v>1270</v>
      </c>
      <c r="C13" s="401" t="s">
        <v>1273</v>
      </c>
      <c r="D13" s="402">
        <v>30450</v>
      </c>
      <c r="E13" s="402">
        <v>41312</v>
      </c>
      <c r="F13" s="400">
        <v>10862</v>
      </c>
      <c r="G13" s="400">
        <v>29.7385352498289</v>
      </c>
      <c r="H13" s="401" t="s">
        <v>12</v>
      </c>
      <c r="I13" s="401" t="s">
        <v>3162</v>
      </c>
      <c r="J13" s="400" t="b">
        <v>0</v>
      </c>
      <c r="K13" s="401" t="s">
        <v>211</v>
      </c>
      <c r="L13" s="401" t="s">
        <v>927</v>
      </c>
      <c r="M13" s="401" t="s">
        <v>461</v>
      </c>
      <c r="N13" s="401" t="s">
        <v>461</v>
      </c>
      <c r="O13" s="401" t="s">
        <v>454</v>
      </c>
      <c r="P13" s="401" t="s">
        <v>356</v>
      </c>
    </row>
    <row r="14" spans="1:16" x14ac:dyDescent="0.35">
      <c r="A14" s="400">
        <v>940</v>
      </c>
      <c r="B14" s="400" t="s">
        <v>1270</v>
      </c>
      <c r="C14" s="401" t="s">
        <v>1274</v>
      </c>
      <c r="D14" s="402">
        <v>28645</v>
      </c>
      <c r="E14" s="402">
        <v>41312</v>
      </c>
      <c r="F14" s="400">
        <v>12667</v>
      </c>
      <c r="G14" s="400">
        <v>34.680355920602302</v>
      </c>
      <c r="H14" s="401" t="s">
        <v>12</v>
      </c>
      <c r="I14" s="401" t="s">
        <v>3162</v>
      </c>
      <c r="J14" s="400" t="b">
        <v>0</v>
      </c>
      <c r="K14" s="401" t="s">
        <v>211</v>
      </c>
      <c r="L14" s="401" t="s">
        <v>927</v>
      </c>
      <c r="M14" s="401" t="s">
        <v>461</v>
      </c>
      <c r="N14" s="401" t="s">
        <v>461</v>
      </c>
      <c r="O14" s="401" t="s">
        <v>454</v>
      </c>
      <c r="P14" s="401" t="s">
        <v>356</v>
      </c>
    </row>
    <row r="15" spans="1:16" x14ac:dyDescent="0.35">
      <c r="A15" s="400">
        <v>941</v>
      </c>
      <c r="B15" s="400" t="s">
        <v>1270</v>
      </c>
      <c r="C15" s="401" t="s">
        <v>1275</v>
      </c>
      <c r="D15" s="402">
        <v>29256</v>
      </c>
      <c r="E15" s="402">
        <v>41312</v>
      </c>
      <c r="F15" s="400">
        <v>12056</v>
      </c>
      <c r="G15" s="400">
        <v>33.007529089664601</v>
      </c>
      <c r="H15" s="401" t="s">
        <v>12</v>
      </c>
      <c r="I15" s="401" t="s">
        <v>3162</v>
      </c>
      <c r="J15" s="400" t="b">
        <v>0</v>
      </c>
      <c r="K15" s="401" t="s">
        <v>211</v>
      </c>
      <c r="L15" s="401" t="s">
        <v>927</v>
      </c>
      <c r="M15" s="401" t="s">
        <v>461</v>
      </c>
      <c r="N15" s="401" t="s">
        <v>461</v>
      </c>
      <c r="O15" s="401" t="s">
        <v>454</v>
      </c>
      <c r="P15" s="401" t="s">
        <v>356</v>
      </c>
    </row>
    <row r="16" spans="1:16" x14ac:dyDescent="0.35">
      <c r="A16" s="400">
        <v>942</v>
      </c>
      <c r="B16" s="400" t="s">
        <v>1270</v>
      </c>
      <c r="C16" s="401" t="s">
        <v>211</v>
      </c>
      <c r="H16" s="401" t="s">
        <v>12</v>
      </c>
      <c r="I16" s="401" t="s">
        <v>3162</v>
      </c>
      <c r="J16" s="400" t="b">
        <v>0</v>
      </c>
      <c r="K16" s="401" t="s">
        <v>211</v>
      </c>
      <c r="L16" s="401" t="s">
        <v>927</v>
      </c>
      <c r="M16" s="401" t="s">
        <v>461</v>
      </c>
      <c r="N16" s="401" t="s">
        <v>461</v>
      </c>
      <c r="O16" s="401" t="s">
        <v>454</v>
      </c>
      <c r="P16" s="401" t="s">
        <v>356</v>
      </c>
    </row>
    <row r="17" spans="1:16" ht="29" x14ac:dyDescent="0.35">
      <c r="A17" s="400">
        <v>943</v>
      </c>
      <c r="B17" s="400" t="s">
        <v>1276</v>
      </c>
      <c r="C17" s="401" t="s">
        <v>1277</v>
      </c>
      <c r="D17" s="402">
        <v>22319</v>
      </c>
      <c r="E17" s="402">
        <v>41523</v>
      </c>
      <c r="F17" s="400">
        <v>19204</v>
      </c>
      <c r="G17" s="400">
        <v>52.577686516084903</v>
      </c>
      <c r="H17" s="401" t="s">
        <v>11</v>
      </c>
      <c r="I17" s="401" t="s">
        <v>345</v>
      </c>
      <c r="J17" s="400" t="b">
        <v>1</v>
      </c>
      <c r="K17" s="401" t="s">
        <v>211</v>
      </c>
      <c r="L17" s="401" t="s">
        <v>1037</v>
      </c>
      <c r="M17" s="401" t="s">
        <v>367</v>
      </c>
      <c r="N17" s="401" t="s">
        <v>367</v>
      </c>
      <c r="O17" s="401" t="s">
        <v>454</v>
      </c>
      <c r="P17" s="401" t="s">
        <v>356</v>
      </c>
    </row>
    <row r="18" spans="1:16" ht="29" x14ac:dyDescent="0.35">
      <c r="A18" s="400">
        <v>944</v>
      </c>
      <c r="B18" s="400" t="s">
        <v>1276</v>
      </c>
      <c r="C18" s="401" t="s">
        <v>1278</v>
      </c>
      <c r="D18" s="402">
        <v>29089</v>
      </c>
      <c r="E18" s="402">
        <v>41523</v>
      </c>
      <c r="F18" s="400">
        <v>12434</v>
      </c>
      <c r="G18" s="400">
        <v>34.0424366872005</v>
      </c>
      <c r="H18" s="401" t="s">
        <v>11</v>
      </c>
      <c r="I18" s="401" t="s">
        <v>345</v>
      </c>
      <c r="J18" s="400" t="b">
        <v>0</v>
      </c>
      <c r="K18" s="401" t="s">
        <v>211</v>
      </c>
      <c r="L18" s="401" t="s">
        <v>1037</v>
      </c>
      <c r="M18" s="401" t="s">
        <v>367</v>
      </c>
      <c r="N18" s="401" t="s">
        <v>367</v>
      </c>
      <c r="O18" s="401" t="s">
        <v>454</v>
      </c>
      <c r="P18" s="401" t="s">
        <v>356</v>
      </c>
    </row>
    <row r="19" spans="1:16" x14ac:dyDescent="0.35">
      <c r="A19" s="400">
        <v>945</v>
      </c>
      <c r="B19" s="400" t="s">
        <v>1276</v>
      </c>
      <c r="C19" s="401" t="s">
        <v>1279</v>
      </c>
      <c r="D19" s="402">
        <v>24889</v>
      </c>
      <c r="E19" s="402">
        <v>41523</v>
      </c>
      <c r="F19" s="400">
        <v>16634</v>
      </c>
      <c r="G19" s="400">
        <v>45.541409993155398</v>
      </c>
      <c r="H19" s="401" t="s">
        <v>12</v>
      </c>
      <c r="I19" s="401" t="s">
        <v>337</v>
      </c>
      <c r="J19" s="400" t="b">
        <v>0</v>
      </c>
      <c r="K19" s="401" t="s">
        <v>211</v>
      </c>
      <c r="L19" s="401" t="s">
        <v>1037</v>
      </c>
      <c r="M19" s="401" t="s">
        <v>367</v>
      </c>
      <c r="N19" s="401" t="s">
        <v>367</v>
      </c>
      <c r="O19" s="401" t="s">
        <v>454</v>
      </c>
      <c r="P19" s="401" t="s">
        <v>356</v>
      </c>
    </row>
    <row r="20" spans="1:16" x14ac:dyDescent="0.35">
      <c r="A20" s="400">
        <v>946</v>
      </c>
      <c r="B20" s="400" t="s">
        <v>1276</v>
      </c>
      <c r="C20" s="401" t="s">
        <v>1280</v>
      </c>
      <c r="D20" s="402">
        <v>23498</v>
      </c>
      <c r="E20" s="402">
        <v>41523</v>
      </c>
      <c r="F20" s="400">
        <v>18025</v>
      </c>
      <c r="G20" s="400">
        <v>49.349760438056101</v>
      </c>
      <c r="H20" s="401" t="s">
        <v>12</v>
      </c>
      <c r="I20" s="401" t="s">
        <v>337</v>
      </c>
      <c r="J20" s="400" t="b">
        <v>0</v>
      </c>
      <c r="K20" s="401" t="s">
        <v>211</v>
      </c>
      <c r="L20" s="401" t="s">
        <v>1037</v>
      </c>
      <c r="M20" s="401" t="s">
        <v>367</v>
      </c>
      <c r="N20" s="401" t="s">
        <v>367</v>
      </c>
      <c r="O20" s="401" t="s">
        <v>454</v>
      </c>
      <c r="P20" s="401" t="s">
        <v>356</v>
      </c>
    </row>
    <row r="21" spans="1:16" ht="29" x14ac:dyDescent="0.35">
      <c r="A21" s="400">
        <v>947</v>
      </c>
      <c r="B21" s="400" t="s">
        <v>1281</v>
      </c>
      <c r="C21" s="401" t="s">
        <v>1282</v>
      </c>
      <c r="D21" s="402">
        <v>31079</v>
      </c>
      <c r="E21" s="402">
        <v>41528</v>
      </c>
      <c r="F21" s="400">
        <v>10449</v>
      </c>
      <c r="G21" s="400">
        <v>28.6078028747433</v>
      </c>
      <c r="H21" s="401" t="s">
        <v>11</v>
      </c>
      <c r="I21" s="401" t="s">
        <v>345</v>
      </c>
      <c r="J21" s="400" t="b">
        <v>0</v>
      </c>
      <c r="K21" s="401" t="s">
        <v>211</v>
      </c>
      <c r="L21" s="401" t="s">
        <v>421</v>
      </c>
      <c r="M21" s="401" t="s">
        <v>367</v>
      </c>
      <c r="N21" s="401" t="s">
        <v>367</v>
      </c>
      <c r="O21" s="401" t="s">
        <v>365</v>
      </c>
      <c r="P21" s="401" t="s">
        <v>356</v>
      </c>
    </row>
    <row r="22" spans="1:16" ht="43.5" x14ac:dyDescent="0.35">
      <c r="A22" s="400">
        <v>948</v>
      </c>
      <c r="B22" s="400" t="s">
        <v>1281</v>
      </c>
      <c r="C22" s="401" t="s">
        <v>1283</v>
      </c>
      <c r="D22" s="402">
        <v>31730</v>
      </c>
      <c r="E22" s="402">
        <v>41528</v>
      </c>
      <c r="F22" s="400">
        <v>9798</v>
      </c>
      <c r="G22" s="400">
        <v>26.825462012320301</v>
      </c>
      <c r="H22" s="401" t="s">
        <v>11</v>
      </c>
      <c r="I22" s="401" t="s">
        <v>341</v>
      </c>
      <c r="J22" s="400" t="b">
        <v>0</v>
      </c>
      <c r="K22" s="401" t="s">
        <v>211</v>
      </c>
      <c r="L22" s="401" t="s">
        <v>421</v>
      </c>
      <c r="M22" s="401" t="s">
        <v>367</v>
      </c>
      <c r="N22" s="401" t="s">
        <v>367</v>
      </c>
      <c r="O22" s="401" t="s">
        <v>365</v>
      </c>
      <c r="P22" s="401" t="s">
        <v>356</v>
      </c>
    </row>
    <row r="23" spans="1:16" ht="43.5" x14ac:dyDescent="0.35">
      <c r="A23" s="400">
        <v>949</v>
      </c>
      <c r="B23" s="400" t="s">
        <v>1281</v>
      </c>
      <c r="C23" s="401" t="s">
        <v>1284</v>
      </c>
      <c r="D23" s="402">
        <v>40092</v>
      </c>
      <c r="E23" s="402">
        <v>41528</v>
      </c>
      <c r="F23" s="400">
        <v>1436</v>
      </c>
      <c r="G23" s="400">
        <v>3.9315537303217001</v>
      </c>
      <c r="H23" s="401" t="s">
        <v>12</v>
      </c>
      <c r="I23" s="401" t="s">
        <v>347</v>
      </c>
      <c r="J23" s="400" t="b">
        <v>0</v>
      </c>
      <c r="K23" s="401" t="s">
        <v>211</v>
      </c>
      <c r="L23" s="401" t="s">
        <v>421</v>
      </c>
      <c r="M23" s="401" t="s">
        <v>367</v>
      </c>
      <c r="N23" s="401" t="s">
        <v>367</v>
      </c>
      <c r="O23" s="401" t="s">
        <v>365</v>
      </c>
      <c r="P23" s="401" t="s">
        <v>356</v>
      </c>
    </row>
    <row r="24" spans="1:16" ht="43.5" x14ac:dyDescent="0.35">
      <c r="A24" s="400">
        <v>950</v>
      </c>
      <c r="B24" s="400" t="s">
        <v>1281</v>
      </c>
      <c r="C24" s="401" t="s">
        <v>1285</v>
      </c>
      <c r="D24" s="402">
        <v>32602</v>
      </c>
      <c r="E24" s="402">
        <v>41528</v>
      </c>
      <c r="F24" s="400">
        <v>8926</v>
      </c>
      <c r="G24" s="400">
        <v>24.438056125941099</v>
      </c>
      <c r="H24" s="401" t="s">
        <v>12</v>
      </c>
      <c r="I24" s="401" t="s">
        <v>341</v>
      </c>
      <c r="J24" s="400" t="b">
        <v>0</v>
      </c>
      <c r="K24" s="401" t="s">
        <v>211</v>
      </c>
      <c r="L24" s="401" t="s">
        <v>421</v>
      </c>
      <c r="M24" s="401" t="s">
        <v>367</v>
      </c>
      <c r="N24" s="401" t="s">
        <v>367</v>
      </c>
      <c r="O24" s="401" t="s">
        <v>365</v>
      </c>
      <c r="P24" s="401" t="s">
        <v>356</v>
      </c>
    </row>
    <row r="25" spans="1:16" ht="43.5" x14ac:dyDescent="0.35">
      <c r="A25" s="400">
        <v>951</v>
      </c>
      <c r="B25" s="400" t="s">
        <v>1281</v>
      </c>
      <c r="C25" s="401" t="s">
        <v>1286</v>
      </c>
      <c r="D25" s="402">
        <v>31481</v>
      </c>
      <c r="E25" s="402">
        <v>41528</v>
      </c>
      <c r="F25" s="400">
        <v>10047</v>
      </c>
      <c r="G25" s="400">
        <v>27.507186858316199</v>
      </c>
      <c r="H25" s="401" t="s">
        <v>12</v>
      </c>
      <c r="I25" s="401" t="s">
        <v>341</v>
      </c>
      <c r="J25" s="400" t="b">
        <v>0</v>
      </c>
      <c r="K25" s="401" t="s">
        <v>211</v>
      </c>
      <c r="L25" s="401" t="s">
        <v>421</v>
      </c>
      <c r="M25" s="401" t="s">
        <v>367</v>
      </c>
      <c r="N25" s="401" t="s">
        <v>367</v>
      </c>
      <c r="O25" s="401" t="s">
        <v>365</v>
      </c>
      <c r="P25" s="401" t="s">
        <v>356</v>
      </c>
    </row>
    <row r="26" spans="1:16" ht="43.5" x14ac:dyDescent="0.35">
      <c r="A26" s="400">
        <v>952</v>
      </c>
      <c r="B26" s="400" t="s">
        <v>1281</v>
      </c>
      <c r="C26" s="401" t="s">
        <v>1287</v>
      </c>
      <c r="D26" s="402">
        <v>31428</v>
      </c>
      <c r="E26" s="402">
        <v>41528</v>
      </c>
      <c r="F26" s="400">
        <v>10100</v>
      </c>
      <c r="G26" s="400">
        <v>27.652292950034202</v>
      </c>
      <c r="H26" s="401" t="s">
        <v>12</v>
      </c>
      <c r="I26" s="401" t="s">
        <v>341</v>
      </c>
      <c r="J26" s="400" t="b">
        <v>0</v>
      </c>
      <c r="K26" s="401" t="s">
        <v>211</v>
      </c>
      <c r="L26" s="401" t="s">
        <v>421</v>
      </c>
      <c r="M26" s="401" t="s">
        <v>367</v>
      </c>
      <c r="N26" s="401" t="s">
        <v>367</v>
      </c>
      <c r="O26" s="401" t="s">
        <v>365</v>
      </c>
      <c r="P26" s="401" t="s">
        <v>356</v>
      </c>
    </row>
    <row r="27" spans="1:16" ht="29" x14ac:dyDescent="0.35">
      <c r="A27" s="400">
        <v>953</v>
      </c>
      <c r="B27" s="400" t="s">
        <v>1288</v>
      </c>
      <c r="C27" s="401" t="s">
        <v>1289</v>
      </c>
      <c r="D27" s="402">
        <v>34275</v>
      </c>
      <c r="E27" s="402">
        <v>41528</v>
      </c>
      <c r="F27" s="400">
        <v>7253</v>
      </c>
      <c r="G27" s="400">
        <v>19.8576317590691</v>
      </c>
      <c r="H27" s="401" t="s">
        <v>12</v>
      </c>
      <c r="I27" s="401" t="s">
        <v>345</v>
      </c>
      <c r="J27" s="400" t="b">
        <v>0</v>
      </c>
      <c r="K27" s="401" t="s">
        <v>211</v>
      </c>
      <c r="L27" s="401" t="s">
        <v>361</v>
      </c>
      <c r="M27" s="401" t="s">
        <v>367</v>
      </c>
      <c r="N27" s="401" t="s">
        <v>367</v>
      </c>
      <c r="O27" s="401" t="s">
        <v>365</v>
      </c>
      <c r="P27" s="401" t="s">
        <v>356</v>
      </c>
    </row>
    <row r="28" spans="1:16" ht="29" x14ac:dyDescent="0.35">
      <c r="A28" s="400">
        <v>954</v>
      </c>
      <c r="B28" s="400" t="s">
        <v>1288</v>
      </c>
      <c r="C28" s="401" t="s">
        <v>1290</v>
      </c>
      <c r="D28" s="402">
        <v>33069</v>
      </c>
      <c r="E28" s="402">
        <v>41528</v>
      </c>
      <c r="F28" s="400">
        <v>8459</v>
      </c>
      <c r="G28" s="400">
        <v>23.159479808350401</v>
      </c>
      <c r="H28" s="401" t="s">
        <v>12</v>
      </c>
      <c r="I28" s="401" t="s">
        <v>345</v>
      </c>
      <c r="J28" s="400" t="b">
        <v>0</v>
      </c>
      <c r="K28" s="401" t="s">
        <v>211</v>
      </c>
      <c r="L28" s="401" t="s">
        <v>361</v>
      </c>
      <c r="M28" s="401" t="s">
        <v>367</v>
      </c>
      <c r="N28" s="401" t="s">
        <v>367</v>
      </c>
      <c r="O28" s="401" t="s">
        <v>365</v>
      </c>
      <c r="P28" s="401" t="s">
        <v>356</v>
      </c>
    </row>
    <row r="29" spans="1:16" ht="29" x14ac:dyDescent="0.35">
      <c r="A29" s="400">
        <v>955</v>
      </c>
      <c r="B29" s="400" t="s">
        <v>1288</v>
      </c>
      <c r="C29" s="401" t="s">
        <v>1291</v>
      </c>
      <c r="D29" s="402">
        <v>31474</v>
      </c>
      <c r="E29" s="402">
        <v>41528</v>
      </c>
      <c r="F29" s="400">
        <v>10054</v>
      </c>
      <c r="G29" s="400">
        <v>27.5263518138261</v>
      </c>
      <c r="H29" s="401" t="s">
        <v>12</v>
      </c>
      <c r="I29" s="401" t="s">
        <v>345</v>
      </c>
      <c r="J29" s="400" t="b">
        <v>0</v>
      </c>
      <c r="K29" s="401" t="s">
        <v>211</v>
      </c>
      <c r="L29" s="401" t="s">
        <v>361</v>
      </c>
      <c r="M29" s="401" t="s">
        <v>367</v>
      </c>
      <c r="N29" s="401" t="s">
        <v>367</v>
      </c>
      <c r="O29" s="401" t="s">
        <v>365</v>
      </c>
      <c r="P29" s="401" t="s">
        <v>356</v>
      </c>
    </row>
    <row r="30" spans="1:16" ht="43.5" x14ac:dyDescent="0.35">
      <c r="A30" s="400">
        <v>956</v>
      </c>
      <c r="B30" s="400" t="s">
        <v>1292</v>
      </c>
      <c r="C30" s="401" t="s">
        <v>1293</v>
      </c>
      <c r="D30" s="402">
        <v>31565</v>
      </c>
      <c r="E30" s="402">
        <v>41528</v>
      </c>
      <c r="F30" s="400">
        <v>9963</v>
      </c>
      <c r="G30" s="400">
        <v>27.277207392197099</v>
      </c>
      <c r="H30" s="401" t="s">
        <v>12</v>
      </c>
      <c r="I30" s="401" t="s">
        <v>341</v>
      </c>
      <c r="J30" s="400" t="b">
        <v>0</v>
      </c>
      <c r="K30" s="401" t="s">
        <v>211</v>
      </c>
      <c r="L30" s="401" t="s">
        <v>417</v>
      </c>
      <c r="M30" s="401" t="s">
        <v>367</v>
      </c>
      <c r="N30" s="401" t="s">
        <v>367</v>
      </c>
      <c r="O30" s="401" t="s">
        <v>365</v>
      </c>
      <c r="P30" s="401" t="s">
        <v>356</v>
      </c>
    </row>
    <row r="31" spans="1:16" ht="43.5" x14ac:dyDescent="0.35">
      <c r="A31" s="400">
        <v>957</v>
      </c>
      <c r="B31" s="400" t="s">
        <v>1292</v>
      </c>
      <c r="C31" s="401" t="s">
        <v>1294</v>
      </c>
      <c r="D31" s="402">
        <v>31964</v>
      </c>
      <c r="E31" s="402">
        <v>41528</v>
      </c>
      <c r="F31" s="400">
        <v>9564</v>
      </c>
      <c r="G31" s="400">
        <v>26.184804928131399</v>
      </c>
      <c r="H31" s="401" t="s">
        <v>12</v>
      </c>
      <c r="I31" s="401" t="s">
        <v>341</v>
      </c>
      <c r="J31" s="400" t="b">
        <v>0</v>
      </c>
      <c r="K31" s="401" t="s">
        <v>211</v>
      </c>
      <c r="L31" s="401" t="s">
        <v>417</v>
      </c>
      <c r="M31" s="401" t="s">
        <v>367</v>
      </c>
      <c r="N31" s="401" t="s">
        <v>367</v>
      </c>
      <c r="O31" s="401" t="s">
        <v>365</v>
      </c>
      <c r="P31" s="401" t="s">
        <v>356</v>
      </c>
    </row>
    <row r="32" spans="1:16" ht="43.5" x14ac:dyDescent="0.35">
      <c r="A32" s="400">
        <v>958</v>
      </c>
      <c r="B32" s="400" t="s">
        <v>1292</v>
      </c>
      <c r="C32" s="401" t="s">
        <v>1295</v>
      </c>
      <c r="D32" s="402">
        <v>32314</v>
      </c>
      <c r="E32" s="402">
        <v>41528</v>
      </c>
      <c r="F32" s="400">
        <v>9214</v>
      </c>
      <c r="G32" s="400">
        <v>25.226557152635198</v>
      </c>
      <c r="H32" s="401" t="s">
        <v>12</v>
      </c>
      <c r="I32" s="401" t="s">
        <v>341</v>
      </c>
      <c r="J32" s="400" t="b">
        <v>0</v>
      </c>
      <c r="K32" s="401" t="s">
        <v>211</v>
      </c>
      <c r="L32" s="401" t="s">
        <v>417</v>
      </c>
      <c r="M32" s="401" t="s">
        <v>367</v>
      </c>
      <c r="N32" s="401" t="s">
        <v>367</v>
      </c>
      <c r="O32" s="401" t="s">
        <v>365</v>
      </c>
      <c r="P32" s="401" t="s">
        <v>356</v>
      </c>
    </row>
    <row r="33" spans="1:16" ht="29" x14ac:dyDescent="0.35">
      <c r="A33" s="400">
        <v>959</v>
      </c>
      <c r="B33" s="400" t="s">
        <v>1296</v>
      </c>
      <c r="C33" s="401" t="s">
        <v>1297</v>
      </c>
      <c r="D33" s="402">
        <v>30703</v>
      </c>
      <c r="E33" s="402">
        <v>41528</v>
      </c>
      <c r="F33" s="400">
        <v>10825</v>
      </c>
      <c r="G33" s="400">
        <v>29.637234770705</v>
      </c>
      <c r="H33" s="401" t="s">
        <v>11</v>
      </c>
      <c r="I33" s="401" t="s">
        <v>345</v>
      </c>
      <c r="J33" s="400" t="b">
        <v>1</v>
      </c>
      <c r="K33" s="401" t="s">
        <v>211</v>
      </c>
      <c r="L33" s="401" t="s">
        <v>1213</v>
      </c>
      <c r="M33" s="401" t="s">
        <v>367</v>
      </c>
      <c r="N33" s="401" t="s">
        <v>367</v>
      </c>
      <c r="O33" s="401" t="s">
        <v>365</v>
      </c>
      <c r="P33" s="401" t="s">
        <v>356</v>
      </c>
    </row>
    <row r="34" spans="1:16" x14ac:dyDescent="0.35">
      <c r="A34" s="400">
        <v>960</v>
      </c>
      <c r="B34" s="400" t="s">
        <v>1296</v>
      </c>
      <c r="C34" s="401" t="s">
        <v>1298</v>
      </c>
      <c r="D34" s="402">
        <v>29342</v>
      </c>
      <c r="E34" s="402">
        <v>41528</v>
      </c>
      <c r="F34" s="400">
        <v>12186</v>
      </c>
      <c r="G34" s="400">
        <v>33.363449691991804</v>
      </c>
      <c r="H34" s="401" t="s">
        <v>12</v>
      </c>
      <c r="I34" s="401" t="s">
        <v>3162</v>
      </c>
      <c r="J34" s="400" t="b">
        <v>0</v>
      </c>
      <c r="K34" s="401" t="s">
        <v>211</v>
      </c>
      <c r="L34" s="401" t="s">
        <v>1213</v>
      </c>
      <c r="M34" s="401" t="s">
        <v>367</v>
      </c>
      <c r="N34" s="401" t="s">
        <v>367</v>
      </c>
      <c r="O34" s="401" t="s">
        <v>365</v>
      </c>
      <c r="P34" s="401" t="s">
        <v>356</v>
      </c>
    </row>
    <row r="35" spans="1:16" x14ac:dyDescent="0.35">
      <c r="A35" s="400">
        <v>961</v>
      </c>
      <c r="B35" s="400" t="s">
        <v>1296</v>
      </c>
      <c r="C35" s="401" t="s">
        <v>1299</v>
      </c>
      <c r="D35" s="402">
        <v>25723</v>
      </c>
      <c r="E35" s="402">
        <v>41528</v>
      </c>
      <c r="F35" s="400">
        <v>15805</v>
      </c>
      <c r="G35" s="400">
        <v>43.2717316906229</v>
      </c>
      <c r="H35" s="401" t="s">
        <v>12</v>
      </c>
      <c r="I35" s="401" t="s">
        <v>3162</v>
      </c>
      <c r="J35" s="400" t="b">
        <v>0</v>
      </c>
      <c r="K35" s="401" t="s">
        <v>211</v>
      </c>
      <c r="L35" s="401" t="s">
        <v>1213</v>
      </c>
      <c r="M35" s="401" t="s">
        <v>367</v>
      </c>
      <c r="N35" s="401" t="s">
        <v>367</v>
      </c>
      <c r="O35" s="401" t="s">
        <v>365</v>
      </c>
      <c r="P35" s="401" t="s">
        <v>356</v>
      </c>
    </row>
    <row r="36" spans="1:16" x14ac:dyDescent="0.35">
      <c r="A36" s="400">
        <v>962</v>
      </c>
      <c r="B36" s="400" t="s">
        <v>1296</v>
      </c>
      <c r="C36" s="401" t="s">
        <v>1300</v>
      </c>
      <c r="D36" s="402">
        <v>28611</v>
      </c>
      <c r="E36" s="402">
        <v>41528</v>
      </c>
      <c r="F36" s="400">
        <v>12917</v>
      </c>
      <c r="G36" s="400">
        <v>35.364818617385403</v>
      </c>
      <c r="H36" s="401" t="s">
        <v>12</v>
      </c>
      <c r="I36" s="401" t="s">
        <v>3162</v>
      </c>
      <c r="J36" s="400" t="b">
        <v>0</v>
      </c>
      <c r="K36" s="401" t="s">
        <v>211</v>
      </c>
      <c r="L36" s="401" t="s">
        <v>1213</v>
      </c>
      <c r="M36" s="401" t="s">
        <v>367</v>
      </c>
      <c r="N36" s="401" t="s">
        <v>367</v>
      </c>
      <c r="O36" s="401" t="s">
        <v>365</v>
      </c>
      <c r="P36" s="401" t="s">
        <v>356</v>
      </c>
    </row>
    <row r="37" spans="1:16" x14ac:dyDescent="0.35">
      <c r="A37" s="400">
        <v>963</v>
      </c>
      <c r="B37" s="400" t="s">
        <v>1296</v>
      </c>
      <c r="C37" s="401" t="s">
        <v>1301</v>
      </c>
      <c r="D37" s="402">
        <v>29397</v>
      </c>
      <c r="E37" s="402">
        <v>41528</v>
      </c>
      <c r="F37" s="400">
        <v>12131</v>
      </c>
      <c r="G37" s="400">
        <v>33.2128678986995</v>
      </c>
      <c r="H37" s="401" t="s">
        <v>12</v>
      </c>
      <c r="I37" s="401" t="s">
        <v>3162</v>
      </c>
      <c r="J37" s="400" t="b">
        <v>0</v>
      </c>
      <c r="K37" s="401" t="s">
        <v>211</v>
      </c>
      <c r="L37" s="401" t="s">
        <v>1213</v>
      </c>
      <c r="M37" s="401" t="s">
        <v>367</v>
      </c>
      <c r="N37" s="401" t="s">
        <v>367</v>
      </c>
      <c r="O37" s="401" t="s">
        <v>365</v>
      </c>
      <c r="P37" s="401" t="s">
        <v>356</v>
      </c>
    </row>
    <row r="38" spans="1:16" x14ac:dyDescent="0.35">
      <c r="A38" s="400">
        <v>964</v>
      </c>
      <c r="B38" s="400" t="s">
        <v>1296</v>
      </c>
      <c r="C38" s="401" t="s">
        <v>1302</v>
      </c>
      <c r="D38" s="402">
        <v>29944</v>
      </c>
      <c r="E38" s="402">
        <v>41528</v>
      </c>
      <c r="F38" s="400">
        <v>11584</v>
      </c>
      <c r="G38" s="400">
        <v>31.7152635181383</v>
      </c>
      <c r="H38" s="401" t="s">
        <v>12</v>
      </c>
      <c r="I38" s="401" t="s">
        <v>3162</v>
      </c>
      <c r="J38" s="400" t="b">
        <v>0</v>
      </c>
      <c r="K38" s="401" t="s">
        <v>211</v>
      </c>
      <c r="L38" s="401" t="s">
        <v>1213</v>
      </c>
      <c r="M38" s="401" t="s">
        <v>367</v>
      </c>
      <c r="N38" s="401" t="s">
        <v>367</v>
      </c>
      <c r="O38" s="401" t="s">
        <v>365</v>
      </c>
      <c r="P38" s="401" t="s">
        <v>356</v>
      </c>
    </row>
    <row r="39" spans="1:16" x14ac:dyDescent="0.35">
      <c r="A39" s="400">
        <v>965</v>
      </c>
      <c r="B39" s="400" t="s">
        <v>1296</v>
      </c>
      <c r="C39" s="401" t="s">
        <v>1303</v>
      </c>
      <c r="D39" s="402">
        <v>30785</v>
      </c>
      <c r="E39" s="402">
        <v>41528</v>
      </c>
      <c r="F39" s="400">
        <v>10743</v>
      </c>
      <c r="G39" s="400">
        <v>29.4127310061602</v>
      </c>
      <c r="H39" s="401" t="s">
        <v>12</v>
      </c>
      <c r="I39" s="401" t="s">
        <v>3162</v>
      </c>
      <c r="J39" s="400" t="b">
        <v>0</v>
      </c>
      <c r="K39" s="401" t="s">
        <v>211</v>
      </c>
      <c r="L39" s="401" t="s">
        <v>1213</v>
      </c>
      <c r="M39" s="401" t="s">
        <v>367</v>
      </c>
      <c r="N39" s="401" t="s">
        <v>367</v>
      </c>
      <c r="O39" s="401" t="s">
        <v>365</v>
      </c>
      <c r="P39" s="401" t="s">
        <v>356</v>
      </c>
    </row>
    <row r="40" spans="1:16" ht="43.5" x14ac:dyDescent="0.35">
      <c r="A40" s="400">
        <v>966</v>
      </c>
      <c r="B40" s="400" t="s">
        <v>1304</v>
      </c>
      <c r="C40" s="401" t="s">
        <v>1305</v>
      </c>
      <c r="D40" s="402">
        <v>29025</v>
      </c>
      <c r="E40" s="402">
        <v>41528</v>
      </c>
      <c r="F40" s="400">
        <v>12503</v>
      </c>
      <c r="G40" s="400">
        <v>34.231348391512697</v>
      </c>
      <c r="H40" s="401" t="s">
        <v>11</v>
      </c>
      <c r="I40" s="401" t="s">
        <v>341</v>
      </c>
      <c r="J40" s="400" t="b">
        <v>0</v>
      </c>
      <c r="K40" s="401" t="s">
        <v>211</v>
      </c>
      <c r="L40" s="401" t="s">
        <v>904</v>
      </c>
      <c r="M40" s="401" t="s">
        <v>367</v>
      </c>
      <c r="N40" s="401" t="s">
        <v>367</v>
      </c>
      <c r="O40" s="401" t="s">
        <v>365</v>
      </c>
      <c r="P40" s="401" t="s">
        <v>356</v>
      </c>
    </row>
    <row r="41" spans="1:16" ht="43.5" x14ac:dyDescent="0.35">
      <c r="A41" s="400">
        <v>967</v>
      </c>
      <c r="B41" s="400" t="s">
        <v>1304</v>
      </c>
      <c r="C41" s="401" t="s">
        <v>1306</v>
      </c>
      <c r="D41" s="402">
        <v>23970</v>
      </c>
      <c r="E41" s="402">
        <v>41528</v>
      </c>
      <c r="F41" s="400">
        <v>17558</v>
      </c>
      <c r="G41" s="400">
        <v>48.071184120465396</v>
      </c>
      <c r="H41" s="401" t="s">
        <v>12</v>
      </c>
      <c r="I41" s="401" t="s">
        <v>341</v>
      </c>
      <c r="J41" s="400" t="b">
        <v>1</v>
      </c>
      <c r="K41" s="401" t="s">
        <v>211</v>
      </c>
      <c r="L41" s="401" t="s">
        <v>904</v>
      </c>
      <c r="M41" s="401" t="s">
        <v>367</v>
      </c>
      <c r="N41" s="401" t="s">
        <v>367</v>
      </c>
      <c r="O41" s="401" t="s">
        <v>365</v>
      </c>
      <c r="P41" s="401" t="s">
        <v>356</v>
      </c>
    </row>
    <row r="42" spans="1:16" ht="43.5" x14ac:dyDescent="0.35">
      <c r="A42" s="400">
        <v>968</v>
      </c>
      <c r="B42" s="400" t="s">
        <v>1307</v>
      </c>
      <c r="C42" s="401" t="s">
        <v>1308</v>
      </c>
      <c r="D42" s="402">
        <v>27910</v>
      </c>
      <c r="E42" s="402">
        <v>41528</v>
      </c>
      <c r="F42" s="400">
        <v>13618</v>
      </c>
      <c r="G42" s="400">
        <v>37.284052019165003</v>
      </c>
      <c r="H42" s="401" t="s">
        <v>11</v>
      </c>
      <c r="I42" s="401" t="s">
        <v>347</v>
      </c>
      <c r="J42" s="400" t="b">
        <v>0</v>
      </c>
      <c r="K42" s="401" t="s">
        <v>211</v>
      </c>
      <c r="L42" s="401" t="s">
        <v>377</v>
      </c>
      <c r="M42" s="401" t="s">
        <v>367</v>
      </c>
      <c r="N42" s="401" t="s">
        <v>367</v>
      </c>
      <c r="O42" s="401" t="s">
        <v>365</v>
      </c>
      <c r="P42" s="401" t="s">
        <v>356</v>
      </c>
    </row>
    <row r="43" spans="1:16" ht="29" x14ac:dyDescent="0.35">
      <c r="A43" s="400">
        <v>969</v>
      </c>
      <c r="B43" s="400" t="s">
        <v>1307</v>
      </c>
      <c r="C43" s="401" t="s">
        <v>1309</v>
      </c>
      <c r="D43" s="402">
        <v>26924</v>
      </c>
      <c r="E43" s="402">
        <v>41528</v>
      </c>
      <c r="F43" s="400">
        <v>14604</v>
      </c>
      <c r="G43" s="400">
        <v>39.983572895277199</v>
      </c>
      <c r="H43" s="401" t="s">
        <v>11</v>
      </c>
      <c r="I43" s="401" t="s">
        <v>345</v>
      </c>
      <c r="J43" s="400" t="b">
        <v>0</v>
      </c>
      <c r="K43" s="401" t="s">
        <v>211</v>
      </c>
      <c r="L43" s="401" t="s">
        <v>377</v>
      </c>
      <c r="M43" s="401" t="s">
        <v>367</v>
      </c>
      <c r="N43" s="401" t="s">
        <v>367</v>
      </c>
      <c r="O43" s="401" t="s">
        <v>365</v>
      </c>
      <c r="P43" s="401" t="s">
        <v>356</v>
      </c>
    </row>
    <row r="44" spans="1:16" ht="29" x14ac:dyDescent="0.35">
      <c r="A44" s="400">
        <v>970</v>
      </c>
      <c r="B44" s="400" t="s">
        <v>1307</v>
      </c>
      <c r="C44" s="401" t="s">
        <v>1310</v>
      </c>
      <c r="D44" s="402">
        <v>30869</v>
      </c>
      <c r="E44" s="402">
        <v>41528</v>
      </c>
      <c r="F44" s="400">
        <v>10659</v>
      </c>
      <c r="G44" s="400">
        <v>29.1827515400411</v>
      </c>
      <c r="H44" s="401" t="s">
        <v>12</v>
      </c>
      <c r="I44" s="401" t="s">
        <v>345</v>
      </c>
      <c r="J44" s="400" t="b">
        <v>0</v>
      </c>
      <c r="K44" s="401" t="s">
        <v>211</v>
      </c>
      <c r="L44" s="401" t="s">
        <v>377</v>
      </c>
      <c r="M44" s="401" t="s">
        <v>367</v>
      </c>
      <c r="N44" s="401" t="s">
        <v>367</v>
      </c>
      <c r="O44" s="401" t="s">
        <v>365</v>
      </c>
      <c r="P44" s="401" t="s">
        <v>356</v>
      </c>
    </row>
    <row r="45" spans="1:16" ht="29" x14ac:dyDescent="0.35">
      <c r="A45" s="400">
        <v>971</v>
      </c>
      <c r="B45" s="400" t="s">
        <v>1311</v>
      </c>
      <c r="C45" s="401" t="s">
        <v>1312</v>
      </c>
      <c r="D45" s="402">
        <v>29255</v>
      </c>
      <c r="E45" s="402">
        <v>41529</v>
      </c>
      <c r="F45" s="400">
        <v>12274</v>
      </c>
      <c r="G45" s="400">
        <v>33.604380561259397</v>
      </c>
      <c r="H45" s="401" t="s">
        <v>11</v>
      </c>
      <c r="I45" s="401" t="s">
        <v>345</v>
      </c>
      <c r="J45" s="400" t="b">
        <v>0</v>
      </c>
      <c r="K45" s="401" t="s">
        <v>211</v>
      </c>
      <c r="L45" s="401" t="s">
        <v>669</v>
      </c>
      <c r="M45" s="401" t="s">
        <v>367</v>
      </c>
      <c r="N45" s="401" t="s">
        <v>367</v>
      </c>
      <c r="O45" s="401" t="s">
        <v>211</v>
      </c>
      <c r="P45" s="401" t="s">
        <v>356</v>
      </c>
    </row>
    <row r="46" spans="1:16" ht="29" x14ac:dyDescent="0.35">
      <c r="A46" s="400">
        <v>972</v>
      </c>
      <c r="B46" s="400" t="s">
        <v>1311</v>
      </c>
      <c r="C46" s="401" t="s">
        <v>1313</v>
      </c>
      <c r="D46" s="402">
        <v>29741</v>
      </c>
      <c r="E46" s="402">
        <v>41529</v>
      </c>
      <c r="F46" s="400">
        <v>11788</v>
      </c>
      <c r="G46" s="400">
        <v>32.273785078713203</v>
      </c>
      <c r="H46" s="401" t="s">
        <v>12</v>
      </c>
      <c r="I46" s="401" t="s">
        <v>345</v>
      </c>
      <c r="J46" s="400" t="b">
        <v>0</v>
      </c>
      <c r="K46" s="401" t="s">
        <v>211</v>
      </c>
      <c r="L46" s="401" t="s">
        <v>669</v>
      </c>
      <c r="M46" s="401" t="s">
        <v>367</v>
      </c>
      <c r="N46" s="401" t="s">
        <v>367</v>
      </c>
      <c r="O46" s="401" t="s">
        <v>211</v>
      </c>
      <c r="P46" s="401" t="s">
        <v>356</v>
      </c>
    </row>
    <row r="47" spans="1:16" ht="29" x14ac:dyDescent="0.35">
      <c r="A47" s="400">
        <v>973</v>
      </c>
      <c r="B47" s="400" t="s">
        <v>1311</v>
      </c>
      <c r="C47" s="401" t="s">
        <v>1314</v>
      </c>
      <c r="D47" s="402">
        <v>29336</v>
      </c>
      <c r="E47" s="402">
        <v>41529</v>
      </c>
      <c r="F47" s="400">
        <v>12193</v>
      </c>
      <c r="G47" s="400">
        <v>33.382614647501697</v>
      </c>
      <c r="H47" s="401" t="s">
        <v>12</v>
      </c>
      <c r="I47" s="401" t="s">
        <v>345</v>
      </c>
      <c r="J47" s="400" t="b">
        <v>0</v>
      </c>
      <c r="K47" s="401" t="s">
        <v>211</v>
      </c>
      <c r="L47" s="401" t="s">
        <v>669</v>
      </c>
      <c r="M47" s="401" t="s">
        <v>367</v>
      </c>
      <c r="N47" s="401" t="s">
        <v>367</v>
      </c>
      <c r="O47" s="401" t="s">
        <v>211</v>
      </c>
      <c r="P47" s="401" t="s">
        <v>356</v>
      </c>
    </row>
    <row r="48" spans="1:16" ht="29" x14ac:dyDescent="0.35">
      <c r="A48" s="400">
        <v>974</v>
      </c>
      <c r="B48" s="400" t="s">
        <v>1315</v>
      </c>
      <c r="C48" s="401" t="s">
        <v>1316</v>
      </c>
      <c r="D48" s="402">
        <v>30573</v>
      </c>
      <c r="E48" s="402">
        <v>41530</v>
      </c>
      <c r="F48" s="400">
        <v>10957</v>
      </c>
      <c r="G48" s="400">
        <v>29.998631074606401</v>
      </c>
      <c r="H48" s="401" t="s">
        <v>12</v>
      </c>
      <c r="I48" s="401" t="s">
        <v>345</v>
      </c>
      <c r="J48" s="400" t="b">
        <v>0</v>
      </c>
      <c r="K48" s="401" t="s">
        <v>211</v>
      </c>
      <c r="L48" s="401" t="s">
        <v>1126</v>
      </c>
      <c r="M48" s="401" t="s">
        <v>367</v>
      </c>
      <c r="N48" s="401" t="s">
        <v>367</v>
      </c>
      <c r="O48" s="401" t="s">
        <v>365</v>
      </c>
      <c r="P48" s="401" t="s">
        <v>356</v>
      </c>
    </row>
    <row r="49" spans="1:16" ht="29" x14ac:dyDescent="0.35">
      <c r="A49" s="400">
        <v>975</v>
      </c>
      <c r="B49" s="400" t="s">
        <v>1315</v>
      </c>
      <c r="C49" s="401" t="s">
        <v>1317</v>
      </c>
      <c r="D49" s="402">
        <v>29565</v>
      </c>
      <c r="E49" s="402">
        <v>41530</v>
      </c>
      <c r="F49" s="400">
        <v>11965</v>
      </c>
      <c r="G49" s="400">
        <v>32.758384668035603</v>
      </c>
      <c r="H49" s="401" t="s">
        <v>11</v>
      </c>
      <c r="I49" s="401" t="s">
        <v>345</v>
      </c>
      <c r="J49" s="400" t="b">
        <v>0</v>
      </c>
      <c r="K49" s="401" t="s">
        <v>211</v>
      </c>
      <c r="L49" s="401" t="s">
        <v>1126</v>
      </c>
      <c r="M49" s="401" t="s">
        <v>367</v>
      </c>
      <c r="N49" s="401" t="s">
        <v>367</v>
      </c>
      <c r="O49" s="401" t="s">
        <v>365</v>
      </c>
      <c r="P49" s="401" t="s">
        <v>356</v>
      </c>
    </row>
    <row r="50" spans="1:16" ht="29" x14ac:dyDescent="0.35">
      <c r="A50" s="400">
        <v>976</v>
      </c>
      <c r="B50" s="400" t="s">
        <v>1315</v>
      </c>
      <c r="C50" s="401" t="s">
        <v>1318</v>
      </c>
      <c r="D50" s="402">
        <v>28491</v>
      </c>
      <c r="E50" s="402">
        <v>41530</v>
      </c>
      <c r="F50" s="400">
        <v>13039</v>
      </c>
      <c r="G50" s="400">
        <v>35.698836413415499</v>
      </c>
      <c r="H50" s="401" t="s">
        <v>12</v>
      </c>
      <c r="I50" s="401" t="s">
        <v>345</v>
      </c>
      <c r="J50" s="400" t="b">
        <v>0</v>
      </c>
      <c r="K50" s="401" t="s">
        <v>211</v>
      </c>
      <c r="L50" s="401" t="s">
        <v>1126</v>
      </c>
      <c r="M50" s="401" t="s">
        <v>367</v>
      </c>
      <c r="N50" s="401" t="s">
        <v>367</v>
      </c>
      <c r="O50" s="401" t="s">
        <v>365</v>
      </c>
      <c r="P50" s="401" t="s">
        <v>356</v>
      </c>
    </row>
    <row r="51" spans="1:16" ht="43.5" x14ac:dyDescent="0.35">
      <c r="A51" s="400">
        <v>977</v>
      </c>
      <c r="B51" s="400" t="s">
        <v>1319</v>
      </c>
      <c r="C51" s="401" t="s">
        <v>1320</v>
      </c>
      <c r="D51" s="402">
        <v>30104</v>
      </c>
      <c r="E51" s="402">
        <v>41530</v>
      </c>
      <c r="F51" s="400">
        <v>11426</v>
      </c>
      <c r="G51" s="400">
        <v>31.2826830937714</v>
      </c>
      <c r="H51" s="401" t="s">
        <v>12</v>
      </c>
      <c r="I51" s="401" t="s">
        <v>341</v>
      </c>
      <c r="J51" s="400" t="b">
        <v>0</v>
      </c>
      <c r="K51" s="401" t="s">
        <v>211</v>
      </c>
      <c r="L51" s="401" t="s">
        <v>1043</v>
      </c>
      <c r="M51" s="401" t="s">
        <v>367</v>
      </c>
      <c r="N51" s="401" t="s">
        <v>367</v>
      </c>
      <c r="O51" s="401" t="s">
        <v>365</v>
      </c>
      <c r="P51" s="401" t="s">
        <v>356</v>
      </c>
    </row>
    <row r="52" spans="1:16" ht="43.5" x14ac:dyDescent="0.35">
      <c r="A52" s="400">
        <v>978</v>
      </c>
      <c r="B52" s="400" t="s">
        <v>1319</v>
      </c>
      <c r="C52" s="401" t="s">
        <v>1321</v>
      </c>
      <c r="D52" s="402">
        <v>29326</v>
      </c>
      <c r="E52" s="402">
        <v>41530</v>
      </c>
      <c r="F52" s="400">
        <v>12204</v>
      </c>
      <c r="G52" s="400">
        <v>33.4127310061602</v>
      </c>
      <c r="H52" s="401" t="s">
        <v>11</v>
      </c>
      <c r="I52" s="401" t="s">
        <v>347</v>
      </c>
      <c r="J52" s="400" t="b">
        <v>0</v>
      </c>
      <c r="K52" s="401" t="s">
        <v>211</v>
      </c>
      <c r="L52" s="401" t="s">
        <v>1043</v>
      </c>
      <c r="M52" s="401" t="s">
        <v>367</v>
      </c>
      <c r="N52" s="401" t="s">
        <v>367</v>
      </c>
      <c r="O52" s="401" t="s">
        <v>365</v>
      </c>
      <c r="P52" s="401" t="s">
        <v>356</v>
      </c>
    </row>
    <row r="53" spans="1:16" ht="43.5" x14ac:dyDescent="0.35">
      <c r="A53" s="400">
        <v>979</v>
      </c>
      <c r="B53" s="400" t="s">
        <v>1322</v>
      </c>
      <c r="C53" s="401" t="s">
        <v>1323</v>
      </c>
      <c r="D53" s="402">
        <v>28718</v>
      </c>
      <c r="E53" s="402">
        <v>41533</v>
      </c>
      <c r="F53" s="400">
        <v>12815</v>
      </c>
      <c r="G53" s="400">
        <v>35.085557837097902</v>
      </c>
      <c r="H53" s="401" t="s">
        <v>12</v>
      </c>
      <c r="I53" s="401" t="s">
        <v>347</v>
      </c>
      <c r="J53" s="400" t="b">
        <v>1</v>
      </c>
      <c r="K53" s="401" t="s">
        <v>211</v>
      </c>
      <c r="L53" s="401" t="s">
        <v>1023</v>
      </c>
      <c r="M53" s="401" t="s">
        <v>367</v>
      </c>
      <c r="N53" s="401" t="s">
        <v>367</v>
      </c>
      <c r="O53" s="401" t="s">
        <v>365</v>
      </c>
      <c r="P53" s="401" t="s">
        <v>356</v>
      </c>
    </row>
    <row r="54" spans="1:16" ht="29" x14ac:dyDescent="0.35">
      <c r="A54" s="400">
        <v>980</v>
      </c>
      <c r="B54" s="400" t="s">
        <v>1322</v>
      </c>
      <c r="C54" s="401" t="s">
        <v>1324</v>
      </c>
      <c r="D54" s="402">
        <v>28503</v>
      </c>
      <c r="E54" s="402">
        <v>41533</v>
      </c>
      <c r="F54" s="400">
        <v>13030</v>
      </c>
      <c r="G54" s="400">
        <v>35.674195756331301</v>
      </c>
      <c r="H54" s="401" t="s">
        <v>11</v>
      </c>
      <c r="I54" s="401" t="s">
        <v>345</v>
      </c>
      <c r="J54" s="400" t="b">
        <v>0</v>
      </c>
      <c r="K54" s="401" t="s">
        <v>211</v>
      </c>
      <c r="L54" s="401" t="s">
        <v>1023</v>
      </c>
      <c r="M54" s="401" t="s">
        <v>367</v>
      </c>
      <c r="N54" s="401" t="s">
        <v>367</v>
      </c>
      <c r="O54" s="401" t="s">
        <v>365</v>
      </c>
      <c r="P54" s="401" t="s">
        <v>356</v>
      </c>
    </row>
    <row r="55" spans="1:16" ht="43.5" x14ac:dyDescent="0.35">
      <c r="A55" s="400">
        <v>981</v>
      </c>
      <c r="B55" s="400" t="s">
        <v>1322</v>
      </c>
      <c r="C55" s="401" t="s">
        <v>1325</v>
      </c>
      <c r="D55" s="402">
        <v>29127</v>
      </c>
      <c r="E55" s="402">
        <v>41533</v>
      </c>
      <c r="F55" s="400">
        <v>12406</v>
      </c>
      <c r="G55" s="400">
        <v>33.965776865160798</v>
      </c>
      <c r="H55" s="401" t="s">
        <v>12</v>
      </c>
      <c r="I55" s="401" t="s">
        <v>341</v>
      </c>
      <c r="J55" s="400" t="b">
        <v>1</v>
      </c>
      <c r="K55" s="401" t="s">
        <v>211</v>
      </c>
      <c r="L55" s="401" t="s">
        <v>1023</v>
      </c>
      <c r="M55" s="401" t="s">
        <v>367</v>
      </c>
      <c r="N55" s="401" t="s">
        <v>367</v>
      </c>
      <c r="O55" s="401" t="s">
        <v>365</v>
      </c>
      <c r="P55" s="401" t="s">
        <v>356</v>
      </c>
    </row>
    <row r="56" spans="1:16" ht="43.5" x14ac:dyDescent="0.35">
      <c r="A56" s="400">
        <v>982</v>
      </c>
      <c r="B56" s="400" t="s">
        <v>1322</v>
      </c>
      <c r="C56" s="401" t="s">
        <v>1326</v>
      </c>
      <c r="D56" s="402">
        <v>30599</v>
      </c>
      <c r="E56" s="402">
        <v>41533</v>
      </c>
      <c r="F56" s="400">
        <v>10934</v>
      </c>
      <c r="G56" s="400">
        <v>29.935660506502401</v>
      </c>
      <c r="H56" s="401" t="s">
        <v>11</v>
      </c>
      <c r="I56" s="401" t="s">
        <v>341</v>
      </c>
      <c r="J56" s="400" t="b">
        <v>0</v>
      </c>
      <c r="K56" s="401" t="s">
        <v>211</v>
      </c>
      <c r="L56" s="401" t="s">
        <v>1023</v>
      </c>
      <c r="M56" s="401" t="s">
        <v>367</v>
      </c>
      <c r="N56" s="401" t="s">
        <v>367</v>
      </c>
      <c r="O56" s="401" t="s">
        <v>365</v>
      </c>
      <c r="P56" s="401" t="s">
        <v>356</v>
      </c>
    </row>
    <row r="57" spans="1:16" ht="29" x14ac:dyDescent="0.35">
      <c r="A57" s="400">
        <v>983</v>
      </c>
      <c r="B57" s="400" t="s">
        <v>1322</v>
      </c>
      <c r="C57" s="401" t="s">
        <v>1327</v>
      </c>
      <c r="D57" s="402">
        <v>30126</v>
      </c>
      <c r="E57" s="402">
        <v>41533</v>
      </c>
      <c r="F57" s="400">
        <v>11407</v>
      </c>
      <c r="G57" s="400">
        <v>31.2306639288159</v>
      </c>
      <c r="H57" s="401" t="s">
        <v>12</v>
      </c>
      <c r="I57" s="401" t="s">
        <v>345</v>
      </c>
      <c r="J57" s="400" t="b">
        <v>0</v>
      </c>
      <c r="K57" s="401" t="s">
        <v>211</v>
      </c>
      <c r="L57" s="401" t="s">
        <v>1023</v>
      </c>
      <c r="M57" s="401" t="s">
        <v>367</v>
      </c>
      <c r="N57" s="401" t="s">
        <v>367</v>
      </c>
      <c r="O57" s="401" t="s">
        <v>365</v>
      </c>
      <c r="P57" s="401" t="s">
        <v>356</v>
      </c>
    </row>
    <row r="58" spans="1:16" ht="29" x14ac:dyDescent="0.35">
      <c r="A58" s="400">
        <v>984</v>
      </c>
      <c r="B58" s="400" t="s">
        <v>1328</v>
      </c>
      <c r="C58" s="401" t="s">
        <v>1329</v>
      </c>
      <c r="D58" s="402">
        <v>27980</v>
      </c>
      <c r="E58" s="402">
        <v>41533</v>
      </c>
      <c r="F58" s="400">
        <v>13553</v>
      </c>
      <c r="G58" s="400">
        <v>37.106091718001402</v>
      </c>
      <c r="H58" s="401" t="s">
        <v>11</v>
      </c>
      <c r="I58" s="401" t="s">
        <v>345</v>
      </c>
      <c r="J58" s="400" t="b">
        <v>0</v>
      </c>
      <c r="K58" s="401" t="s">
        <v>211</v>
      </c>
      <c r="L58" s="401" t="s">
        <v>724</v>
      </c>
      <c r="M58" s="401" t="s">
        <v>367</v>
      </c>
      <c r="N58" s="401" t="s">
        <v>367</v>
      </c>
      <c r="O58" s="401" t="s">
        <v>365</v>
      </c>
      <c r="P58" s="401" t="s">
        <v>356</v>
      </c>
    </row>
    <row r="59" spans="1:16" ht="43.5" x14ac:dyDescent="0.35">
      <c r="A59" s="400">
        <v>985</v>
      </c>
      <c r="B59" s="400" t="s">
        <v>1328</v>
      </c>
      <c r="C59" s="401" t="s">
        <v>1330</v>
      </c>
      <c r="D59" s="402">
        <v>29221</v>
      </c>
      <c r="E59" s="402">
        <v>41533</v>
      </c>
      <c r="F59" s="400">
        <v>12312</v>
      </c>
      <c r="G59" s="400">
        <v>33.708418891170403</v>
      </c>
      <c r="H59" s="401" t="s">
        <v>11</v>
      </c>
      <c r="I59" s="401" t="s">
        <v>341</v>
      </c>
      <c r="J59" s="400" t="b">
        <v>0</v>
      </c>
      <c r="K59" s="401" t="s">
        <v>211</v>
      </c>
      <c r="L59" s="401" t="s">
        <v>724</v>
      </c>
      <c r="M59" s="401" t="s">
        <v>367</v>
      </c>
      <c r="N59" s="401" t="s">
        <v>367</v>
      </c>
      <c r="O59" s="401" t="s">
        <v>365</v>
      </c>
      <c r="P59" s="401" t="s">
        <v>356</v>
      </c>
    </row>
    <row r="60" spans="1:16" ht="29" x14ac:dyDescent="0.35">
      <c r="A60" s="400">
        <v>986</v>
      </c>
      <c r="B60" s="400" t="s">
        <v>1328</v>
      </c>
      <c r="C60" s="401" t="s">
        <v>1331</v>
      </c>
      <c r="D60" s="402">
        <v>27283</v>
      </c>
      <c r="E60" s="402">
        <v>41533</v>
      </c>
      <c r="F60" s="400">
        <v>14250</v>
      </c>
      <c r="G60" s="400">
        <v>39.014373716632399</v>
      </c>
      <c r="H60" s="401" t="s">
        <v>12</v>
      </c>
      <c r="I60" s="401" t="s">
        <v>345</v>
      </c>
      <c r="J60" s="400" t="b">
        <v>1</v>
      </c>
      <c r="K60" s="401" t="s">
        <v>211</v>
      </c>
      <c r="L60" s="401" t="s">
        <v>724</v>
      </c>
      <c r="M60" s="401" t="s">
        <v>367</v>
      </c>
      <c r="N60" s="401" t="s">
        <v>367</v>
      </c>
      <c r="O60" s="401" t="s">
        <v>365</v>
      </c>
      <c r="P60" s="401" t="s">
        <v>356</v>
      </c>
    </row>
    <row r="61" spans="1:16" ht="43.5" x14ac:dyDescent="0.35">
      <c r="A61" s="400">
        <v>987</v>
      </c>
      <c r="B61" s="400" t="s">
        <v>1328</v>
      </c>
      <c r="C61" s="401" t="s">
        <v>1332</v>
      </c>
      <c r="D61" s="402">
        <v>30693</v>
      </c>
      <c r="E61" s="402">
        <v>41533</v>
      </c>
      <c r="F61" s="400">
        <v>10840</v>
      </c>
      <c r="G61" s="400">
        <v>29.678302532511999</v>
      </c>
      <c r="H61" s="401" t="s">
        <v>12</v>
      </c>
      <c r="I61" s="401" t="s">
        <v>341</v>
      </c>
      <c r="J61" s="400" t="b">
        <v>0</v>
      </c>
      <c r="K61" s="401" t="s">
        <v>211</v>
      </c>
      <c r="L61" s="401" t="s">
        <v>724</v>
      </c>
      <c r="M61" s="401" t="s">
        <v>367</v>
      </c>
      <c r="N61" s="401" t="s">
        <v>367</v>
      </c>
      <c r="O61" s="401" t="s">
        <v>365</v>
      </c>
      <c r="P61" s="401" t="s">
        <v>356</v>
      </c>
    </row>
    <row r="62" spans="1:16" ht="43.5" x14ac:dyDescent="0.35">
      <c r="A62" s="400">
        <v>988</v>
      </c>
      <c r="B62" s="400" t="s">
        <v>1328</v>
      </c>
      <c r="C62" s="401" t="s">
        <v>1333</v>
      </c>
      <c r="D62" s="402">
        <v>31757</v>
      </c>
      <c r="E62" s="402">
        <v>41533</v>
      </c>
      <c r="F62" s="400">
        <v>9776</v>
      </c>
      <c r="G62" s="400">
        <v>26.765229295003401</v>
      </c>
      <c r="H62" s="401" t="s">
        <v>12</v>
      </c>
      <c r="I62" s="401" t="s">
        <v>341</v>
      </c>
      <c r="J62" s="400" t="b">
        <v>0</v>
      </c>
      <c r="K62" s="401" t="s">
        <v>211</v>
      </c>
      <c r="L62" s="401" t="s">
        <v>724</v>
      </c>
      <c r="M62" s="401" t="s">
        <v>367</v>
      </c>
      <c r="N62" s="401" t="s">
        <v>367</v>
      </c>
      <c r="O62" s="401" t="s">
        <v>365</v>
      </c>
      <c r="P62" s="401" t="s">
        <v>356</v>
      </c>
    </row>
    <row r="63" spans="1:16" ht="43.5" x14ac:dyDescent="0.35">
      <c r="A63" s="400">
        <v>989</v>
      </c>
      <c r="B63" s="400" t="s">
        <v>1334</v>
      </c>
      <c r="C63" s="401" t="s">
        <v>1335</v>
      </c>
      <c r="D63" s="402">
        <v>26734</v>
      </c>
      <c r="E63" s="402">
        <v>41534</v>
      </c>
      <c r="F63" s="400">
        <v>14800</v>
      </c>
      <c r="G63" s="400">
        <v>40.520191649555102</v>
      </c>
      <c r="H63" s="401" t="s">
        <v>11</v>
      </c>
      <c r="I63" s="401" t="s">
        <v>341</v>
      </c>
      <c r="J63" s="400" t="b">
        <v>0</v>
      </c>
      <c r="K63" s="401" t="s">
        <v>211</v>
      </c>
      <c r="L63" s="401" t="s">
        <v>895</v>
      </c>
      <c r="M63" s="401" t="s">
        <v>367</v>
      </c>
      <c r="N63" s="401" t="s">
        <v>367</v>
      </c>
      <c r="O63" s="401" t="s">
        <v>365</v>
      </c>
      <c r="P63" s="401" t="s">
        <v>356</v>
      </c>
    </row>
    <row r="64" spans="1:16" ht="29" x14ac:dyDescent="0.35">
      <c r="A64" s="400">
        <v>990</v>
      </c>
      <c r="B64" s="400" t="s">
        <v>1334</v>
      </c>
      <c r="C64" s="401" t="s">
        <v>1336</v>
      </c>
      <c r="D64" s="402">
        <v>30051</v>
      </c>
      <c r="E64" s="402">
        <v>41534</v>
      </c>
      <c r="F64" s="400">
        <v>11483</v>
      </c>
      <c r="G64" s="400">
        <v>31.438740588637899</v>
      </c>
      <c r="H64" s="401" t="s">
        <v>12</v>
      </c>
      <c r="I64" s="401" t="s">
        <v>345</v>
      </c>
      <c r="J64" s="400" t="b">
        <v>0</v>
      </c>
      <c r="K64" s="401" t="s">
        <v>211</v>
      </c>
      <c r="L64" s="401" t="s">
        <v>895</v>
      </c>
      <c r="M64" s="401" t="s">
        <v>367</v>
      </c>
      <c r="N64" s="401" t="s">
        <v>367</v>
      </c>
      <c r="O64" s="401" t="s">
        <v>365</v>
      </c>
      <c r="P64" s="401" t="s">
        <v>356</v>
      </c>
    </row>
    <row r="65" spans="1:16" ht="43.5" x14ac:dyDescent="0.35">
      <c r="A65" s="400">
        <v>991</v>
      </c>
      <c r="B65" s="400" t="s">
        <v>1337</v>
      </c>
      <c r="C65" s="401" t="s">
        <v>1338</v>
      </c>
      <c r="D65" s="402">
        <v>26982</v>
      </c>
      <c r="E65" s="402">
        <v>41534</v>
      </c>
      <c r="F65" s="400">
        <v>14552</v>
      </c>
      <c r="G65" s="400">
        <v>39.841204654346299</v>
      </c>
      <c r="H65" s="401" t="s">
        <v>11</v>
      </c>
      <c r="I65" s="401" t="s">
        <v>341</v>
      </c>
      <c r="J65" s="400" t="b">
        <v>0</v>
      </c>
      <c r="K65" s="401" t="s">
        <v>211</v>
      </c>
      <c r="L65" s="401" t="s">
        <v>504</v>
      </c>
      <c r="M65" s="401" t="s">
        <v>367</v>
      </c>
      <c r="N65" s="401" t="s">
        <v>367</v>
      </c>
      <c r="O65" s="401" t="s">
        <v>365</v>
      </c>
      <c r="P65" s="401" t="s">
        <v>356</v>
      </c>
    </row>
    <row r="66" spans="1:16" ht="43.5" x14ac:dyDescent="0.35">
      <c r="A66" s="400">
        <v>992</v>
      </c>
      <c r="B66" s="400" t="s">
        <v>1337</v>
      </c>
      <c r="C66" s="401" t="s">
        <v>1339</v>
      </c>
      <c r="D66" s="402">
        <v>28742</v>
      </c>
      <c r="E66" s="402">
        <v>41534</v>
      </c>
      <c r="F66" s="400">
        <v>12792</v>
      </c>
      <c r="G66" s="400">
        <v>35.022587268993803</v>
      </c>
      <c r="H66" s="401" t="s">
        <v>12</v>
      </c>
      <c r="I66" s="401" t="s">
        <v>341</v>
      </c>
      <c r="J66" s="400" t="b">
        <v>0</v>
      </c>
      <c r="K66" s="401" t="s">
        <v>211</v>
      </c>
      <c r="L66" s="401" t="s">
        <v>504</v>
      </c>
      <c r="M66" s="401" t="s">
        <v>367</v>
      </c>
      <c r="N66" s="401" t="s">
        <v>367</v>
      </c>
      <c r="O66" s="401" t="s">
        <v>365</v>
      </c>
      <c r="P66" s="401" t="s">
        <v>356</v>
      </c>
    </row>
    <row r="67" spans="1:16" x14ac:dyDescent="0.35">
      <c r="A67" s="400">
        <v>993</v>
      </c>
      <c r="B67" s="400" t="s">
        <v>1340</v>
      </c>
      <c r="C67" s="401" t="s">
        <v>1341</v>
      </c>
      <c r="D67" s="402">
        <v>27914</v>
      </c>
      <c r="E67" s="402">
        <v>41790</v>
      </c>
      <c r="F67" s="400">
        <v>13876</v>
      </c>
      <c r="G67" s="400">
        <v>37.990417522244996</v>
      </c>
      <c r="H67" s="401" t="s">
        <v>11</v>
      </c>
      <c r="I67" s="401" t="s">
        <v>337</v>
      </c>
      <c r="J67" s="400" t="b">
        <v>0</v>
      </c>
      <c r="K67" s="401" t="s">
        <v>211</v>
      </c>
      <c r="L67" s="401" t="s">
        <v>1139</v>
      </c>
      <c r="M67" s="401" t="s">
        <v>367</v>
      </c>
      <c r="N67" s="401" t="s">
        <v>367</v>
      </c>
      <c r="O67" s="401" t="s">
        <v>211</v>
      </c>
      <c r="P67" s="401" t="s">
        <v>356</v>
      </c>
    </row>
    <row r="68" spans="1:16" x14ac:dyDescent="0.35">
      <c r="A68" s="400">
        <v>994</v>
      </c>
      <c r="B68" s="400" t="s">
        <v>1340</v>
      </c>
      <c r="C68" s="401" t="s">
        <v>1342</v>
      </c>
      <c r="D68" s="402">
        <v>28605</v>
      </c>
      <c r="E68" s="402">
        <v>41790</v>
      </c>
      <c r="F68" s="400">
        <v>13185</v>
      </c>
      <c r="G68" s="400">
        <v>36.098562628336801</v>
      </c>
      <c r="H68" s="401" t="s">
        <v>11</v>
      </c>
      <c r="I68" s="401" t="s">
        <v>337</v>
      </c>
      <c r="J68" s="400" t="b">
        <v>0</v>
      </c>
      <c r="K68" s="401" t="s">
        <v>211</v>
      </c>
      <c r="L68" s="401" t="s">
        <v>1139</v>
      </c>
      <c r="M68" s="401" t="s">
        <v>367</v>
      </c>
      <c r="N68" s="401" t="s">
        <v>367</v>
      </c>
      <c r="O68" s="401" t="s">
        <v>211</v>
      </c>
      <c r="P68" s="401" t="s">
        <v>356</v>
      </c>
    </row>
    <row r="69" spans="1:16" x14ac:dyDescent="0.35">
      <c r="A69" s="400">
        <v>995</v>
      </c>
      <c r="B69" s="400" t="s">
        <v>1340</v>
      </c>
      <c r="C69" s="401" t="s">
        <v>1343</v>
      </c>
      <c r="D69" s="402">
        <v>29255</v>
      </c>
      <c r="E69" s="402">
        <v>41790</v>
      </c>
      <c r="F69" s="400">
        <v>12535</v>
      </c>
      <c r="G69" s="400">
        <v>34.318959616700901</v>
      </c>
      <c r="H69" s="401" t="s">
        <v>11</v>
      </c>
      <c r="I69" s="401" t="s">
        <v>337</v>
      </c>
      <c r="J69" s="400" t="b">
        <v>0</v>
      </c>
      <c r="K69" s="401" t="s">
        <v>211</v>
      </c>
      <c r="L69" s="401" t="s">
        <v>1139</v>
      </c>
      <c r="M69" s="401" t="s">
        <v>367</v>
      </c>
      <c r="N69" s="401" t="s">
        <v>367</v>
      </c>
      <c r="O69" s="401" t="s">
        <v>211</v>
      </c>
      <c r="P69" s="401" t="s">
        <v>356</v>
      </c>
    </row>
    <row r="70" spans="1:16" x14ac:dyDescent="0.35">
      <c r="A70" s="400">
        <v>996</v>
      </c>
      <c r="B70" s="400" t="s">
        <v>1340</v>
      </c>
      <c r="C70" s="401" t="s">
        <v>1344</v>
      </c>
      <c r="D70" s="402">
        <v>28987</v>
      </c>
      <c r="E70" s="402">
        <v>41790</v>
      </c>
      <c r="F70" s="400">
        <v>12803</v>
      </c>
      <c r="G70" s="400">
        <v>35.052703627652299</v>
      </c>
      <c r="H70" s="401" t="s">
        <v>11</v>
      </c>
      <c r="I70" s="401" t="s">
        <v>337</v>
      </c>
      <c r="J70" s="400" t="b">
        <v>0</v>
      </c>
      <c r="K70" s="401" t="s">
        <v>211</v>
      </c>
      <c r="L70" s="401" t="s">
        <v>1139</v>
      </c>
      <c r="M70" s="401" t="s">
        <v>367</v>
      </c>
      <c r="N70" s="401" t="s">
        <v>367</v>
      </c>
      <c r="O70" s="401" t="s">
        <v>211</v>
      </c>
      <c r="P70" s="401" t="s">
        <v>356</v>
      </c>
    </row>
    <row r="71" spans="1:16" x14ac:dyDescent="0.35">
      <c r="A71" s="400">
        <v>997</v>
      </c>
      <c r="B71" s="400" t="s">
        <v>1340</v>
      </c>
      <c r="C71" s="401" t="s">
        <v>1345</v>
      </c>
      <c r="D71" s="402">
        <v>28525</v>
      </c>
      <c r="E71" s="402">
        <v>41790</v>
      </c>
      <c r="F71" s="400">
        <v>13265</v>
      </c>
      <c r="G71" s="400">
        <v>36.317590691307302</v>
      </c>
      <c r="H71" s="401" t="s">
        <v>12</v>
      </c>
      <c r="I71" s="401" t="s">
        <v>337</v>
      </c>
      <c r="J71" s="400" t="b">
        <v>0</v>
      </c>
      <c r="K71" s="401" t="s">
        <v>211</v>
      </c>
      <c r="L71" s="401" t="s">
        <v>1139</v>
      </c>
      <c r="M71" s="401" t="s">
        <v>367</v>
      </c>
      <c r="N71" s="401" t="s">
        <v>367</v>
      </c>
      <c r="O71" s="401" t="s">
        <v>211</v>
      </c>
      <c r="P71" s="401" t="s">
        <v>356</v>
      </c>
    </row>
    <row r="72" spans="1:16" x14ac:dyDescent="0.35">
      <c r="A72" s="400">
        <v>998</v>
      </c>
      <c r="B72" s="400" t="s">
        <v>1340</v>
      </c>
      <c r="C72" s="401" t="s">
        <v>211</v>
      </c>
      <c r="H72" s="401" t="s">
        <v>12</v>
      </c>
      <c r="I72" s="401" t="s">
        <v>3162</v>
      </c>
      <c r="J72" s="400" t="b">
        <v>0</v>
      </c>
      <c r="K72" s="401" t="s">
        <v>211</v>
      </c>
      <c r="L72" s="401" t="s">
        <v>1139</v>
      </c>
      <c r="M72" s="401" t="s">
        <v>367</v>
      </c>
      <c r="N72" s="401" t="s">
        <v>367</v>
      </c>
      <c r="O72" s="401" t="s">
        <v>211</v>
      </c>
      <c r="P72" s="401" t="s">
        <v>356</v>
      </c>
    </row>
    <row r="73" spans="1:16" ht="43.5" x14ac:dyDescent="0.35">
      <c r="A73" s="400">
        <v>999</v>
      </c>
      <c r="B73" s="400" t="s">
        <v>1346</v>
      </c>
      <c r="C73" s="401" t="s">
        <v>1347</v>
      </c>
      <c r="D73" s="402">
        <v>34491</v>
      </c>
      <c r="E73" s="402">
        <v>41548</v>
      </c>
      <c r="F73" s="400">
        <v>7057</v>
      </c>
      <c r="G73" s="400">
        <v>19.321013004791201</v>
      </c>
      <c r="H73" s="401" t="s">
        <v>11</v>
      </c>
      <c r="I73" s="401" t="s">
        <v>341</v>
      </c>
      <c r="J73" s="400" t="b">
        <v>0</v>
      </c>
      <c r="K73" s="401" t="s">
        <v>211</v>
      </c>
      <c r="L73" s="401" t="s">
        <v>1258</v>
      </c>
      <c r="M73" s="401" t="s">
        <v>402</v>
      </c>
      <c r="N73" s="401" t="s">
        <v>402</v>
      </c>
      <c r="O73" s="401" t="s">
        <v>516</v>
      </c>
      <c r="P73" s="401" t="s">
        <v>356</v>
      </c>
    </row>
    <row r="74" spans="1:16" ht="29" x14ac:dyDescent="0.35">
      <c r="A74" s="400">
        <v>1000</v>
      </c>
      <c r="B74" s="400" t="s">
        <v>1346</v>
      </c>
      <c r="C74" s="401" t="s">
        <v>1348</v>
      </c>
      <c r="D74" s="402">
        <v>35343</v>
      </c>
      <c r="E74" s="402">
        <v>41548</v>
      </c>
      <c r="F74" s="400">
        <v>6205</v>
      </c>
      <c r="G74" s="400">
        <v>16.9883641341547</v>
      </c>
      <c r="H74" s="401" t="s">
        <v>12</v>
      </c>
      <c r="I74" s="401" t="s">
        <v>345</v>
      </c>
      <c r="J74" s="400" t="b">
        <v>0</v>
      </c>
      <c r="K74" s="401" t="s">
        <v>211</v>
      </c>
      <c r="L74" s="401" t="s">
        <v>1258</v>
      </c>
      <c r="M74" s="401" t="s">
        <v>402</v>
      </c>
      <c r="N74" s="401" t="s">
        <v>402</v>
      </c>
      <c r="O74" s="401" t="s">
        <v>516</v>
      </c>
      <c r="P74" s="401" t="s">
        <v>356</v>
      </c>
    </row>
    <row r="75" spans="1:16" ht="43.5" x14ac:dyDescent="0.35">
      <c r="A75" s="400">
        <v>1001</v>
      </c>
      <c r="B75" s="400" t="s">
        <v>1346</v>
      </c>
      <c r="C75" s="401" t="s">
        <v>1349</v>
      </c>
      <c r="D75" s="402">
        <v>35753</v>
      </c>
      <c r="E75" s="402">
        <v>41548</v>
      </c>
      <c r="F75" s="400">
        <v>5795</v>
      </c>
      <c r="G75" s="400">
        <v>15.865845311430499</v>
      </c>
      <c r="H75" s="401" t="s">
        <v>12</v>
      </c>
      <c r="I75" s="401" t="s">
        <v>341</v>
      </c>
      <c r="J75" s="400" t="b">
        <v>0</v>
      </c>
      <c r="K75" s="401" t="s">
        <v>211</v>
      </c>
      <c r="L75" s="401" t="s">
        <v>1258</v>
      </c>
      <c r="M75" s="401" t="s">
        <v>402</v>
      </c>
      <c r="N75" s="401" t="s">
        <v>402</v>
      </c>
      <c r="O75" s="401" t="s">
        <v>516</v>
      </c>
      <c r="P75" s="401" t="s">
        <v>356</v>
      </c>
    </row>
    <row r="76" spans="1:16" ht="43.5" x14ac:dyDescent="0.35">
      <c r="A76" s="400">
        <v>1002</v>
      </c>
      <c r="B76" s="400" t="s">
        <v>1346</v>
      </c>
      <c r="C76" s="401" t="s">
        <v>1350</v>
      </c>
      <c r="D76" s="402">
        <v>32852</v>
      </c>
      <c r="E76" s="402">
        <v>41548</v>
      </c>
      <c r="F76" s="400">
        <v>8696</v>
      </c>
      <c r="G76" s="400">
        <v>23.8083504449008</v>
      </c>
      <c r="H76" s="401" t="s">
        <v>12</v>
      </c>
      <c r="I76" s="401" t="s">
        <v>341</v>
      </c>
      <c r="J76" s="400" t="b">
        <v>0</v>
      </c>
      <c r="K76" s="401" t="s">
        <v>211</v>
      </c>
      <c r="L76" s="401" t="s">
        <v>1258</v>
      </c>
      <c r="M76" s="401" t="s">
        <v>402</v>
      </c>
      <c r="N76" s="401" t="s">
        <v>402</v>
      </c>
      <c r="O76" s="401" t="s">
        <v>516</v>
      </c>
      <c r="P76" s="401" t="s">
        <v>356</v>
      </c>
    </row>
    <row r="77" spans="1:16" ht="43.5" x14ac:dyDescent="0.35">
      <c r="A77" s="400">
        <v>1003</v>
      </c>
      <c r="B77" s="400" t="s">
        <v>1346</v>
      </c>
      <c r="C77" s="401" t="s">
        <v>1351</v>
      </c>
      <c r="D77" s="402">
        <v>31699</v>
      </c>
      <c r="E77" s="402">
        <v>41548</v>
      </c>
      <c r="F77" s="400">
        <v>9849</v>
      </c>
      <c r="G77" s="400">
        <v>26.965092402464101</v>
      </c>
      <c r="H77" s="401" t="s">
        <v>11</v>
      </c>
      <c r="I77" s="401" t="s">
        <v>341</v>
      </c>
      <c r="J77" s="400" t="b">
        <v>0</v>
      </c>
      <c r="K77" s="401" t="s">
        <v>211</v>
      </c>
      <c r="L77" s="401" t="s">
        <v>1258</v>
      </c>
      <c r="M77" s="401" t="s">
        <v>402</v>
      </c>
      <c r="N77" s="401" t="s">
        <v>402</v>
      </c>
      <c r="O77" s="401" t="s">
        <v>516</v>
      </c>
      <c r="P77" s="401" t="s">
        <v>356</v>
      </c>
    </row>
    <row r="78" spans="1:16" ht="43.5" x14ac:dyDescent="0.35">
      <c r="A78" s="400">
        <v>1004</v>
      </c>
      <c r="B78" s="400" t="s">
        <v>1352</v>
      </c>
      <c r="C78" s="401" t="s">
        <v>1353</v>
      </c>
      <c r="D78" s="402">
        <v>31709</v>
      </c>
      <c r="E78" s="402">
        <v>41548</v>
      </c>
      <c r="F78" s="400">
        <v>9839</v>
      </c>
      <c r="G78" s="400">
        <v>26.937713894592701</v>
      </c>
      <c r="H78" s="401" t="s">
        <v>11</v>
      </c>
      <c r="I78" s="401" t="s">
        <v>347</v>
      </c>
      <c r="J78" s="400" t="b">
        <v>0</v>
      </c>
      <c r="K78" s="401" t="s">
        <v>211</v>
      </c>
      <c r="L78" s="401" t="s">
        <v>512</v>
      </c>
      <c r="M78" s="401" t="s">
        <v>402</v>
      </c>
      <c r="N78" s="401" t="s">
        <v>402</v>
      </c>
      <c r="O78" s="401" t="s">
        <v>516</v>
      </c>
      <c r="P78" s="401" t="s">
        <v>356</v>
      </c>
    </row>
    <row r="79" spans="1:16" ht="29" x14ac:dyDescent="0.35">
      <c r="A79" s="400">
        <v>1005</v>
      </c>
      <c r="B79" s="400" t="s">
        <v>1352</v>
      </c>
      <c r="C79" s="401" t="s">
        <v>1354</v>
      </c>
      <c r="D79" s="402">
        <v>32718</v>
      </c>
      <c r="E79" s="402">
        <v>41548</v>
      </c>
      <c r="F79" s="400">
        <v>8830</v>
      </c>
      <c r="G79" s="400">
        <v>24.175222450376499</v>
      </c>
      <c r="H79" s="401" t="s">
        <v>11</v>
      </c>
      <c r="I79" s="401" t="s">
        <v>345</v>
      </c>
      <c r="J79" s="400" t="b">
        <v>0</v>
      </c>
      <c r="K79" s="401" t="s">
        <v>211</v>
      </c>
      <c r="L79" s="401" t="s">
        <v>512</v>
      </c>
      <c r="M79" s="401" t="s">
        <v>402</v>
      </c>
      <c r="N79" s="401" t="s">
        <v>402</v>
      </c>
      <c r="O79" s="401" t="s">
        <v>516</v>
      </c>
      <c r="P79" s="401" t="s">
        <v>356</v>
      </c>
    </row>
    <row r="80" spans="1:16" ht="43.5" x14ac:dyDescent="0.35">
      <c r="A80" s="400">
        <v>1006</v>
      </c>
      <c r="B80" s="400" t="s">
        <v>1355</v>
      </c>
      <c r="C80" s="401" t="s">
        <v>1356</v>
      </c>
      <c r="D80" s="402">
        <v>31594</v>
      </c>
      <c r="E80" s="402">
        <v>41548</v>
      </c>
      <c r="F80" s="400">
        <v>9954</v>
      </c>
      <c r="G80" s="400">
        <v>27.2525667351129</v>
      </c>
      <c r="H80" s="401" t="s">
        <v>12</v>
      </c>
      <c r="I80" s="401" t="s">
        <v>347</v>
      </c>
      <c r="J80" s="400" t="b">
        <v>0</v>
      </c>
      <c r="K80" s="401" t="s">
        <v>211</v>
      </c>
      <c r="L80" s="401" t="s">
        <v>862</v>
      </c>
      <c r="M80" s="401" t="s">
        <v>402</v>
      </c>
      <c r="N80" s="401" t="s">
        <v>402</v>
      </c>
      <c r="O80" s="401" t="s">
        <v>516</v>
      </c>
      <c r="P80" s="401" t="s">
        <v>356</v>
      </c>
    </row>
    <row r="81" spans="1:16" ht="29" x14ac:dyDescent="0.35">
      <c r="A81" s="400">
        <v>1007</v>
      </c>
      <c r="B81" s="400" t="s">
        <v>1355</v>
      </c>
      <c r="C81" s="401" t="s">
        <v>1357</v>
      </c>
      <c r="D81" s="402">
        <v>32144</v>
      </c>
      <c r="E81" s="402">
        <v>41548</v>
      </c>
      <c r="F81" s="400">
        <v>9404</v>
      </c>
      <c r="G81" s="400">
        <v>25.7467488021903</v>
      </c>
      <c r="H81" s="401" t="s">
        <v>11</v>
      </c>
      <c r="I81" s="401" t="s">
        <v>345</v>
      </c>
      <c r="J81" s="400" t="b">
        <v>0</v>
      </c>
      <c r="K81" s="401" t="s">
        <v>211</v>
      </c>
      <c r="L81" s="401" t="s">
        <v>862</v>
      </c>
      <c r="M81" s="401" t="s">
        <v>402</v>
      </c>
      <c r="N81" s="401" t="s">
        <v>402</v>
      </c>
      <c r="O81" s="401" t="s">
        <v>516</v>
      </c>
      <c r="P81" s="401" t="s">
        <v>356</v>
      </c>
    </row>
    <row r="82" spans="1:16" ht="43.5" x14ac:dyDescent="0.35">
      <c r="A82" s="400">
        <v>1008</v>
      </c>
      <c r="B82" s="400" t="s">
        <v>1358</v>
      </c>
      <c r="C82" s="401" t="s">
        <v>1359</v>
      </c>
      <c r="D82" s="402">
        <v>27464</v>
      </c>
      <c r="E82" s="402">
        <v>41548</v>
      </c>
      <c r="F82" s="400">
        <v>14084</v>
      </c>
      <c r="G82" s="400">
        <v>38.559890485968502</v>
      </c>
      <c r="H82" s="401" t="s">
        <v>12</v>
      </c>
      <c r="I82" s="401" t="s">
        <v>341</v>
      </c>
      <c r="J82" s="400" t="b">
        <v>0</v>
      </c>
      <c r="K82" s="401" t="s">
        <v>211</v>
      </c>
      <c r="L82" s="401" t="s">
        <v>784</v>
      </c>
      <c r="M82" s="401" t="s">
        <v>402</v>
      </c>
      <c r="N82" s="401" t="s">
        <v>402</v>
      </c>
      <c r="O82" s="401" t="s">
        <v>516</v>
      </c>
      <c r="P82" s="401" t="s">
        <v>356</v>
      </c>
    </row>
    <row r="83" spans="1:16" ht="43.5" x14ac:dyDescent="0.35">
      <c r="A83" s="400">
        <v>1009</v>
      </c>
      <c r="B83" s="400" t="s">
        <v>1358</v>
      </c>
      <c r="C83" s="401" t="s">
        <v>1360</v>
      </c>
      <c r="D83" s="402">
        <v>28658</v>
      </c>
      <c r="E83" s="402">
        <v>41548</v>
      </c>
      <c r="F83" s="400">
        <v>12890</v>
      </c>
      <c r="G83" s="400">
        <v>35.290896646132801</v>
      </c>
      <c r="H83" s="401" t="s">
        <v>12</v>
      </c>
      <c r="I83" s="401" t="s">
        <v>341</v>
      </c>
      <c r="J83" s="400" t="b">
        <v>0</v>
      </c>
      <c r="K83" s="401" t="s">
        <v>211</v>
      </c>
      <c r="L83" s="401" t="s">
        <v>784</v>
      </c>
      <c r="M83" s="401" t="s">
        <v>402</v>
      </c>
      <c r="N83" s="401" t="s">
        <v>402</v>
      </c>
      <c r="O83" s="401" t="s">
        <v>516</v>
      </c>
      <c r="P83" s="401" t="s">
        <v>356</v>
      </c>
    </row>
    <row r="84" spans="1:16" ht="43.5" x14ac:dyDescent="0.35">
      <c r="A84" s="400">
        <v>1010</v>
      </c>
      <c r="B84" s="400" t="s">
        <v>1358</v>
      </c>
      <c r="C84" s="401" t="s">
        <v>1361</v>
      </c>
      <c r="D84" s="402">
        <v>22564</v>
      </c>
      <c r="E84" s="402">
        <v>41548</v>
      </c>
      <c r="F84" s="400">
        <v>18984</v>
      </c>
      <c r="G84" s="400">
        <v>51.975359342915802</v>
      </c>
      <c r="H84" s="401" t="s">
        <v>11</v>
      </c>
      <c r="I84" s="401" t="s">
        <v>341</v>
      </c>
      <c r="J84" s="400" t="b">
        <v>0</v>
      </c>
      <c r="K84" s="401" t="s">
        <v>211</v>
      </c>
      <c r="L84" s="401" t="s">
        <v>784</v>
      </c>
      <c r="M84" s="401" t="s">
        <v>402</v>
      </c>
      <c r="N84" s="401" t="s">
        <v>402</v>
      </c>
      <c r="O84" s="401" t="s">
        <v>516</v>
      </c>
      <c r="P84" s="401" t="s">
        <v>356</v>
      </c>
    </row>
    <row r="85" spans="1:16" x14ac:dyDescent="0.35">
      <c r="A85" s="400">
        <v>1011</v>
      </c>
      <c r="B85" s="400" t="s">
        <v>1358</v>
      </c>
      <c r="C85" s="401" t="s">
        <v>1362</v>
      </c>
      <c r="D85" s="402">
        <v>18514</v>
      </c>
      <c r="E85" s="402">
        <v>41548</v>
      </c>
      <c r="F85" s="400">
        <v>23034</v>
      </c>
      <c r="G85" s="400">
        <v>63.063655030800803</v>
      </c>
      <c r="H85" s="401" t="s">
        <v>11</v>
      </c>
      <c r="I85" s="401" t="s">
        <v>346</v>
      </c>
      <c r="J85" s="400" t="b">
        <v>0</v>
      </c>
      <c r="K85" s="401" t="s">
        <v>211</v>
      </c>
      <c r="L85" s="401" t="s">
        <v>784</v>
      </c>
      <c r="M85" s="401" t="s">
        <v>402</v>
      </c>
      <c r="N85" s="401" t="s">
        <v>402</v>
      </c>
      <c r="O85" s="401" t="s">
        <v>516</v>
      </c>
      <c r="P85" s="401" t="s">
        <v>356</v>
      </c>
    </row>
    <row r="86" spans="1:16" ht="43.5" x14ac:dyDescent="0.35">
      <c r="A86" s="400">
        <v>1012</v>
      </c>
      <c r="B86" s="400" t="s">
        <v>1363</v>
      </c>
      <c r="C86" s="401" t="s">
        <v>1364</v>
      </c>
      <c r="D86" s="402">
        <v>31734</v>
      </c>
      <c r="E86" s="402">
        <v>41548</v>
      </c>
      <c r="F86" s="400">
        <v>9814</v>
      </c>
      <c r="G86" s="400">
        <v>26.8692676249144</v>
      </c>
      <c r="H86" s="401" t="s">
        <v>12</v>
      </c>
      <c r="I86" s="401" t="s">
        <v>347</v>
      </c>
      <c r="J86" s="400" t="b">
        <v>0</v>
      </c>
      <c r="K86" s="401" t="s">
        <v>211</v>
      </c>
      <c r="L86" s="401" t="s">
        <v>968</v>
      </c>
      <c r="M86" s="401" t="s">
        <v>402</v>
      </c>
      <c r="N86" s="401" t="s">
        <v>402</v>
      </c>
      <c r="O86" s="401" t="s">
        <v>516</v>
      </c>
      <c r="P86" s="401" t="s">
        <v>356</v>
      </c>
    </row>
    <row r="87" spans="1:16" ht="29" x14ac:dyDescent="0.35">
      <c r="A87" s="400">
        <v>1013</v>
      </c>
      <c r="B87" s="400" t="s">
        <v>1363</v>
      </c>
      <c r="C87" s="401" t="s">
        <v>1365</v>
      </c>
      <c r="D87" s="402">
        <v>32444</v>
      </c>
      <c r="E87" s="402">
        <v>41548</v>
      </c>
      <c r="F87" s="400">
        <v>9104</v>
      </c>
      <c r="G87" s="400">
        <v>24.925393566050602</v>
      </c>
      <c r="H87" s="401" t="s">
        <v>11</v>
      </c>
      <c r="I87" s="401" t="s">
        <v>345</v>
      </c>
      <c r="J87" s="400" t="b">
        <v>0</v>
      </c>
      <c r="K87" s="401" t="s">
        <v>211</v>
      </c>
      <c r="L87" s="401" t="s">
        <v>968</v>
      </c>
      <c r="M87" s="401" t="s">
        <v>402</v>
      </c>
      <c r="N87" s="401" t="s">
        <v>402</v>
      </c>
      <c r="O87" s="401" t="s">
        <v>516</v>
      </c>
      <c r="P87" s="401" t="s">
        <v>356</v>
      </c>
    </row>
    <row r="88" spans="1:16" ht="43.5" x14ac:dyDescent="0.35">
      <c r="A88" s="400">
        <v>1014</v>
      </c>
      <c r="B88" s="400" t="s">
        <v>1366</v>
      </c>
      <c r="C88" s="401" t="s">
        <v>1367</v>
      </c>
      <c r="D88" s="402">
        <v>30673</v>
      </c>
      <c r="E88" s="402">
        <v>41548</v>
      </c>
      <c r="F88" s="400">
        <v>10875</v>
      </c>
      <c r="G88" s="400">
        <v>29.774127310061601</v>
      </c>
      <c r="H88" s="401" t="s">
        <v>11</v>
      </c>
      <c r="I88" s="401" t="s">
        <v>347</v>
      </c>
      <c r="J88" s="400" t="b">
        <v>0</v>
      </c>
      <c r="K88" s="401" t="s">
        <v>211</v>
      </c>
      <c r="L88" s="401" t="s">
        <v>1073</v>
      </c>
      <c r="M88" s="401" t="s">
        <v>402</v>
      </c>
      <c r="N88" s="401" t="s">
        <v>402</v>
      </c>
      <c r="O88" s="401" t="s">
        <v>516</v>
      </c>
      <c r="P88" s="401" t="s">
        <v>356</v>
      </c>
    </row>
    <row r="89" spans="1:16" ht="43.5" x14ac:dyDescent="0.35">
      <c r="A89" s="400">
        <v>1015</v>
      </c>
      <c r="B89" s="400" t="s">
        <v>1366</v>
      </c>
      <c r="C89" s="401" t="s">
        <v>1368</v>
      </c>
      <c r="D89" s="402">
        <v>33794</v>
      </c>
      <c r="E89" s="402">
        <v>41548</v>
      </c>
      <c r="F89" s="400">
        <v>7754</v>
      </c>
      <c r="G89" s="400">
        <v>21.229295003422301</v>
      </c>
      <c r="H89" s="401" t="s">
        <v>12</v>
      </c>
      <c r="I89" s="401" t="s">
        <v>341</v>
      </c>
      <c r="J89" s="400" t="b">
        <v>0</v>
      </c>
      <c r="K89" s="401" t="s">
        <v>211</v>
      </c>
      <c r="L89" s="401" t="s">
        <v>1073</v>
      </c>
      <c r="M89" s="401" t="s">
        <v>402</v>
      </c>
      <c r="N89" s="401" t="s">
        <v>402</v>
      </c>
      <c r="O89" s="401" t="s">
        <v>516</v>
      </c>
      <c r="P89" s="401" t="s">
        <v>356</v>
      </c>
    </row>
    <row r="90" spans="1:16" ht="43.5" x14ac:dyDescent="0.35">
      <c r="A90" s="400">
        <v>1016</v>
      </c>
      <c r="B90" s="400" t="s">
        <v>1369</v>
      </c>
      <c r="C90" s="401" t="s">
        <v>1370</v>
      </c>
      <c r="D90" s="402">
        <v>33512</v>
      </c>
      <c r="E90" s="402">
        <v>41548</v>
      </c>
      <c r="F90" s="400">
        <v>8036</v>
      </c>
      <c r="G90" s="400">
        <v>22.001368925393599</v>
      </c>
      <c r="H90" s="401" t="s">
        <v>12</v>
      </c>
      <c r="I90" s="401" t="s">
        <v>341</v>
      </c>
      <c r="J90" s="400" t="b">
        <v>0</v>
      </c>
      <c r="K90" s="401" t="s">
        <v>211</v>
      </c>
      <c r="L90" s="401" t="s">
        <v>1246</v>
      </c>
      <c r="M90" s="401" t="s">
        <v>402</v>
      </c>
      <c r="N90" s="401" t="s">
        <v>402</v>
      </c>
      <c r="O90" s="401" t="s">
        <v>516</v>
      </c>
      <c r="P90" s="401" t="s">
        <v>356</v>
      </c>
    </row>
    <row r="91" spans="1:16" ht="29" x14ac:dyDescent="0.35">
      <c r="A91" s="400">
        <v>1017</v>
      </c>
      <c r="B91" s="400" t="s">
        <v>1369</v>
      </c>
      <c r="C91" s="401" t="s">
        <v>1371</v>
      </c>
      <c r="D91" s="402">
        <v>33884</v>
      </c>
      <c r="E91" s="402">
        <v>41548</v>
      </c>
      <c r="F91" s="400">
        <v>7664</v>
      </c>
      <c r="G91" s="400">
        <v>20.982888432580399</v>
      </c>
      <c r="H91" s="401" t="s">
        <v>11</v>
      </c>
      <c r="I91" s="401" t="s">
        <v>345</v>
      </c>
      <c r="J91" s="400" t="b">
        <v>0</v>
      </c>
      <c r="K91" s="401" t="s">
        <v>211</v>
      </c>
      <c r="L91" s="401" t="s">
        <v>1246</v>
      </c>
      <c r="M91" s="401" t="s">
        <v>402</v>
      </c>
      <c r="N91" s="401" t="s">
        <v>402</v>
      </c>
      <c r="O91" s="401" t="s">
        <v>516</v>
      </c>
      <c r="P91" s="401" t="s">
        <v>356</v>
      </c>
    </row>
    <row r="92" spans="1:16" ht="43.5" x14ac:dyDescent="0.35">
      <c r="A92" s="400">
        <v>1018</v>
      </c>
      <c r="B92" s="400" t="s">
        <v>1372</v>
      </c>
      <c r="C92" s="401" t="s">
        <v>1373</v>
      </c>
      <c r="D92" s="402">
        <v>30966</v>
      </c>
      <c r="E92" s="402">
        <v>41548</v>
      </c>
      <c r="F92" s="400">
        <v>10582</v>
      </c>
      <c r="G92" s="400">
        <v>28.971937029431899</v>
      </c>
      <c r="H92" s="401" t="s">
        <v>12</v>
      </c>
      <c r="I92" s="401" t="s">
        <v>341</v>
      </c>
      <c r="J92" s="400" t="b">
        <v>0</v>
      </c>
      <c r="K92" s="401" t="s">
        <v>211</v>
      </c>
      <c r="L92" s="401" t="s">
        <v>530</v>
      </c>
      <c r="M92" s="401" t="s">
        <v>402</v>
      </c>
      <c r="N92" s="401" t="s">
        <v>402</v>
      </c>
      <c r="O92" s="401" t="s">
        <v>516</v>
      </c>
      <c r="P92" s="401" t="s">
        <v>356</v>
      </c>
    </row>
    <row r="93" spans="1:16" ht="29" x14ac:dyDescent="0.35">
      <c r="A93" s="400">
        <v>1019</v>
      </c>
      <c r="B93" s="400" t="s">
        <v>1372</v>
      </c>
      <c r="C93" s="401" t="s">
        <v>1374</v>
      </c>
      <c r="D93" s="402">
        <v>30998</v>
      </c>
      <c r="E93" s="402">
        <v>41548</v>
      </c>
      <c r="F93" s="400">
        <v>10550</v>
      </c>
      <c r="G93" s="400">
        <v>28.884325804243701</v>
      </c>
      <c r="H93" s="401" t="s">
        <v>12</v>
      </c>
      <c r="I93" s="401" t="s">
        <v>345</v>
      </c>
      <c r="J93" s="400" t="b">
        <v>0</v>
      </c>
      <c r="K93" s="401" t="s">
        <v>211</v>
      </c>
      <c r="L93" s="401" t="s">
        <v>530</v>
      </c>
      <c r="M93" s="401" t="s">
        <v>402</v>
      </c>
      <c r="N93" s="401" t="s">
        <v>402</v>
      </c>
      <c r="O93" s="401" t="s">
        <v>516</v>
      </c>
      <c r="P93" s="401" t="s">
        <v>356</v>
      </c>
    </row>
    <row r="94" spans="1:16" ht="29" x14ac:dyDescent="0.35">
      <c r="A94" s="400">
        <v>1020</v>
      </c>
      <c r="B94" s="400" t="s">
        <v>1372</v>
      </c>
      <c r="C94" s="401" t="s">
        <v>1375</v>
      </c>
      <c r="D94" s="402">
        <v>31935</v>
      </c>
      <c r="E94" s="402">
        <v>41548</v>
      </c>
      <c r="F94" s="400">
        <v>9613</v>
      </c>
      <c r="G94" s="400">
        <v>26.318959616700901</v>
      </c>
      <c r="H94" s="401" t="s">
        <v>12</v>
      </c>
      <c r="I94" s="401" t="s">
        <v>345</v>
      </c>
      <c r="J94" s="400" t="b">
        <v>0</v>
      </c>
      <c r="K94" s="401" t="s">
        <v>211</v>
      </c>
      <c r="L94" s="401" t="s">
        <v>530</v>
      </c>
      <c r="M94" s="401" t="s">
        <v>402</v>
      </c>
      <c r="N94" s="401" t="s">
        <v>402</v>
      </c>
      <c r="O94" s="401" t="s">
        <v>516</v>
      </c>
      <c r="P94" s="401" t="s">
        <v>356</v>
      </c>
    </row>
    <row r="95" spans="1:16" ht="43.5" x14ac:dyDescent="0.35">
      <c r="A95" s="400">
        <v>1021</v>
      </c>
      <c r="B95" s="400" t="s">
        <v>1372</v>
      </c>
      <c r="C95" s="401" t="s">
        <v>1376</v>
      </c>
      <c r="D95" s="402">
        <v>32030</v>
      </c>
      <c r="E95" s="402">
        <v>41548</v>
      </c>
      <c r="F95" s="400">
        <v>9518</v>
      </c>
      <c r="G95" s="400">
        <v>26.058863791923301</v>
      </c>
      <c r="H95" s="401" t="s">
        <v>12</v>
      </c>
      <c r="I95" s="401" t="s">
        <v>341</v>
      </c>
      <c r="J95" s="400" t="b">
        <v>0</v>
      </c>
      <c r="K95" s="401" t="s">
        <v>211</v>
      </c>
      <c r="L95" s="401" t="s">
        <v>530</v>
      </c>
      <c r="M95" s="401" t="s">
        <v>402</v>
      </c>
      <c r="N95" s="401" t="s">
        <v>402</v>
      </c>
      <c r="O95" s="401" t="s">
        <v>516</v>
      </c>
      <c r="P95" s="401" t="s">
        <v>356</v>
      </c>
    </row>
    <row r="96" spans="1:16" ht="43.5" x14ac:dyDescent="0.35">
      <c r="A96" s="400">
        <v>1022</v>
      </c>
      <c r="B96" s="400" t="s">
        <v>1372</v>
      </c>
      <c r="C96" s="401" t="s">
        <v>1377</v>
      </c>
      <c r="D96" s="402">
        <v>30997</v>
      </c>
      <c r="E96" s="402">
        <v>41548</v>
      </c>
      <c r="F96" s="400">
        <v>10551</v>
      </c>
      <c r="G96" s="400">
        <v>28.887063655030801</v>
      </c>
      <c r="H96" s="401" t="s">
        <v>11</v>
      </c>
      <c r="I96" s="401" t="s">
        <v>347</v>
      </c>
      <c r="J96" s="400" t="b">
        <v>0</v>
      </c>
      <c r="K96" s="401" t="s">
        <v>211</v>
      </c>
      <c r="L96" s="401" t="s">
        <v>530</v>
      </c>
      <c r="M96" s="401" t="s">
        <v>402</v>
      </c>
      <c r="N96" s="401" t="s">
        <v>402</v>
      </c>
      <c r="O96" s="401" t="s">
        <v>516</v>
      </c>
      <c r="P96" s="401" t="s">
        <v>356</v>
      </c>
    </row>
    <row r="97" spans="1:16" ht="29" x14ac:dyDescent="0.35">
      <c r="A97" s="400">
        <v>1023</v>
      </c>
      <c r="B97" s="400" t="s">
        <v>1372</v>
      </c>
      <c r="C97" s="401" t="s">
        <v>1378</v>
      </c>
      <c r="D97" s="402">
        <v>27747</v>
      </c>
      <c r="E97" s="402">
        <v>41548</v>
      </c>
      <c r="F97" s="400">
        <v>13801</v>
      </c>
      <c r="G97" s="400">
        <v>37.785078713210098</v>
      </c>
      <c r="H97" s="401" t="s">
        <v>11</v>
      </c>
      <c r="I97" s="401" t="s">
        <v>345</v>
      </c>
      <c r="J97" s="400" t="b">
        <v>0</v>
      </c>
      <c r="K97" s="401" t="s">
        <v>211</v>
      </c>
      <c r="L97" s="401" t="s">
        <v>530</v>
      </c>
      <c r="M97" s="401" t="s">
        <v>402</v>
      </c>
      <c r="N97" s="401" t="s">
        <v>402</v>
      </c>
      <c r="O97" s="401" t="s">
        <v>516</v>
      </c>
      <c r="P97" s="401" t="s">
        <v>356</v>
      </c>
    </row>
    <row r="98" spans="1:16" ht="43.5" x14ac:dyDescent="0.35">
      <c r="A98" s="400">
        <v>1024</v>
      </c>
      <c r="B98" s="400" t="s">
        <v>1372</v>
      </c>
      <c r="C98" s="401" t="s">
        <v>1379</v>
      </c>
      <c r="D98" s="402">
        <v>30860</v>
      </c>
      <c r="E98" s="402">
        <v>41548</v>
      </c>
      <c r="F98" s="400">
        <v>10688</v>
      </c>
      <c r="G98" s="400">
        <v>29.2621492128679</v>
      </c>
      <c r="H98" s="401" t="s">
        <v>12</v>
      </c>
      <c r="I98" s="401" t="s">
        <v>341</v>
      </c>
      <c r="J98" s="400" t="b">
        <v>0</v>
      </c>
      <c r="K98" s="401" t="s">
        <v>211</v>
      </c>
      <c r="L98" s="401" t="s">
        <v>530</v>
      </c>
      <c r="M98" s="401" t="s">
        <v>402</v>
      </c>
      <c r="N98" s="401" t="s">
        <v>402</v>
      </c>
      <c r="O98" s="401" t="s">
        <v>516</v>
      </c>
      <c r="P98" s="401" t="s">
        <v>356</v>
      </c>
    </row>
    <row r="99" spans="1:16" x14ac:dyDescent="0.35">
      <c r="A99" s="400">
        <v>1025</v>
      </c>
      <c r="B99" s="400" t="s">
        <v>1372</v>
      </c>
      <c r="C99" s="401" t="s">
        <v>1380</v>
      </c>
      <c r="D99" s="402">
        <v>30955</v>
      </c>
      <c r="E99" s="402">
        <v>41548</v>
      </c>
      <c r="F99" s="400">
        <v>10593</v>
      </c>
      <c r="G99" s="400">
        <v>29.0020533880903</v>
      </c>
      <c r="H99" s="401" t="s">
        <v>12</v>
      </c>
      <c r="I99" s="401" t="s">
        <v>346</v>
      </c>
      <c r="J99" s="400" t="b">
        <v>0</v>
      </c>
      <c r="K99" s="401" t="s">
        <v>211</v>
      </c>
      <c r="L99" s="401" t="s">
        <v>530</v>
      </c>
      <c r="M99" s="401" t="s">
        <v>402</v>
      </c>
      <c r="N99" s="401" t="s">
        <v>402</v>
      </c>
      <c r="O99" s="401" t="s">
        <v>516</v>
      </c>
      <c r="P99" s="401" t="s">
        <v>356</v>
      </c>
    </row>
    <row r="100" spans="1:16" x14ac:dyDescent="0.35">
      <c r="A100" s="400">
        <v>1026</v>
      </c>
      <c r="B100" s="400" t="s">
        <v>1372</v>
      </c>
      <c r="C100" s="401" t="s">
        <v>211</v>
      </c>
      <c r="H100" s="401" t="s">
        <v>12</v>
      </c>
      <c r="I100" s="401" t="s">
        <v>3162</v>
      </c>
      <c r="J100" s="400" t="b">
        <v>0</v>
      </c>
      <c r="K100" s="401" t="s">
        <v>211</v>
      </c>
      <c r="L100" s="401" t="s">
        <v>530</v>
      </c>
      <c r="M100" s="401" t="s">
        <v>402</v>
      </c>
      <c r="N100" s="401" t="s">
        <v>402</v>
      </c>
      <c r="O100" s="401" t="s">
        <v>516</v>
      </c>
      <c r="P100" s="401" t="s">
        <v>356</v>
      </c>
    </row>
    <row r="101" spans="1:16" ht="29" x14ac:dyDescent="0.35">
      <c r="A101" s="400">
        <v>1027</v>
      </c>
      <c r="B101" s="400" t="s">
        <v>1381</v>
      </c>
      <c r="C101" s="401" t="s">
        <v>1382</v>
      </c>
      <c r="D101" s="402">
        <v>32060</v>
      </c>
      <c r="E101" s="402">
        <v>41556</v>
      </c>
      <c r="F101" s="400">
        <v>9496</v>
      </c>
      <c r="G101" s="400">
        <v>25.998631074606401</v>
      </c>
      <c r="H101" s="401" t="s">
        <v>11</v>
      </c>
      <c r="I101" s="401" t="s">
        <v>345</v>
      </c>
      <c r="J101" s="400" t="b">
        <v>0</v>
      </c>
      <c r="K101" s="401" t="s">
        <v>211</v>
      </c>
      <c r="L101" s="401" t="s">
        <v>639</v>
      </c>
      <c r="M101" s="401" t="s">
        <v>402</v>
      </c>
      <c r="N101" s="401" t="s">
        <v>402</v>
      </c>
      <c r="O101" s="401" t="s">
        <v>516</v>
      </c>
      <c r="P101" s="401" t="s">
        <v>356</v>
      </c>
    </row>
    <row r="102" spans="1:16" ht="43.5" x14ac:dyDescent="0.35">
      <c r="A102" s="400">
        <v>1028</v>
      </c>
      <c r="B102" s="400" t="s">
        <v>1381</v>
      </c>
      <c r="C102" s="401" t="s">
        <v>1383</v>
      </c>
      <c r="D102" s="402">
        <v>26516</v>
      </c>
      <c r="E102" s="402">
        <v>41556</v>
      </c>
      <c r="F102" s="400">
        <v>15040</v>
      </c>
      <c r="G102" s="400">
        <v>41.177275838466798</v>
      </c>
      <c r="H102" s="401" t="s">
        <v>12</v>
      </c>
      <c r="I102" s="401" t="s">
        <v>347</v>
      </c>
      <c r="J102" s="400" t="b">
        <v>0</v>
      </c>
      <c r="K102" s="401" t="s">
        <v>211</v>
      </c>
      <c r="L102" s="401" t="s">
        <v>639</v>
      </c>
      <c r="M102" s="401" t="s">
        <v>402</v>
      </c>
      <c r="N102" s="401" t="s">
        <v>402</v>
      </c>
      <c r="O102" s="401" t="s">
        <v>516</v>
      </c>
      <c r="P102" s="401" t="s">
        <v>356</v>
      </c>
    </row>
    <row r="103" spans="1:16" x14ac:dyDescent="0.35">
      <c r="A103" s="400">
        <v>1029</v>
      </c>
      <c r="B103" s="400" t="s">
        <v>1384</v>
      </c>
      <c r="C103" s="401" t="s">
        <v>1385</v>
      </c>
      <c r="D103" s="402">
        <v>28085</v>
      </c>
      <c r="E103" s="402">
        <v>41548</v>
      </c>
      <c r="F103" s="400">
        <v>13463</v>
      </c>
      <c r="G103" s="400">
        <v>36.859685147159503</v>
      </c>
      <c r="H103" s="401" t="s">
        <v>12</v>
      </c>
      <c r="I103" s="401" t="s">
        <v>346</v>
      </c>
      <c r="J103" s="400" t="b">
        <v>0</v>
      </c>
      <c r="K103" s="401" t="s">
        <v>211</v>
      </c>
      <c r="L103" s="401" t="s">
        <v>645</v>
      </c>
      <c r="M103" s="401" t="s">
        <v>402</v>
      </c>
      <c r="N103" s="401" t="s">
        <v>402</v>
      </c>
      <c r="O103" s="401" t="s">
        <v>516</v>
      </c>
      <c r="P103" s="401" t="s">
        <v>356</v>
      </c>
    </row>
    <row r="104" spans="1:16" ht="43.5" x14ac:dyDescent="0.35">
      <c r="A104" s="400">
        <v>1030</v>
      </c>
      <c r="B104" s="400" t="s">
        <v>1384</v>
      </c>
      <c r="C104" s="401" t="s">
        <v>1386</v>
      </c>
      <c r="D104" s="402">
        <v>29871</v>
      </c>
      <c r="E104" s="402">
        <v>41548</v>
      </c>
      <c r="F104" s="400">
        <v>11677</v>
      </c>
      <c r="G104" s="400">
        <v>31.9698836413415</v>
      </c>
      <c r="H104" s="401" t="s">
        <v>11</v>
      </c>
      <c r="I104" s="401" t="s">
        <v>341</v>
      </c>
      <c r="J104" s="400" t="b">
        <v>0</v>
      </c>
      <c r="K104" s="401" t="s">
        <v>211</v>
      </c>
      <c r="L104" s="401" t="s">
        <v>645</v>
      </c>
      <c r="M104" s="401" t="s">
        <v>402</v>
      </c>
      <c r="N104" s="401" t="s">
        <v>402</v>
      </c>
      <c r="O104" s="401" t="s">
        <v>516</v>
      </c>
      <c r="P104" s="401" t="s">
        <v>356</v>
      </c>
    </row>
    <row r="105" spans="1:16" ht="43.5" x14ac:dyDescent="0.35">
      <c r="A105" s="400">
        <v>1031</v>
      </c>
      <c r="B105" s="400" t="s">
        <v>1384</v>
      </c>
      <c r="C105" s="401" t="s">
        <v>1387</v>
      </c>
      <c r="D105" s="402">
        <v>23698</v>
      </c>
      <c r="E105" s="402">
        <v>41548</v>
      </c>
      <c r="F105" s="400">
        <v>17850</v>
      </c>
      <c r="G105" s="400">
        <v>48.870636550307999</v>
      </c>
      <c r="H105" s="401" t="s">
        <v>12</v>
      </c>
      <c r="I105" s="401" t="s">
        <v>341</v>
      </c>
      <c r="J105" s="400" t="b">
        <v>0</v>
      </c>
      <c r="K105" s="401" t="s">
        <v>211</v>
      </c>
      <c r="L105" s="401" t="s">
        <v>645</v>
      </c>
      <c r="M105" s="401" t="s">
        <v>402</v>
      </c>
      <c r="N105" s="401" t="s">
        <v>402</v>
      </c>
      <c r="O105" s="401" t="s">
        <v>516</v>
      </c>
      <c r="P105" s="401" t="s">
        <v>356</v>
      </c>
    </row>
    <row r="106" spans="1:16" ht="43.5" x14ac:dyDescent="0.35">
      <c r="A106" s="400">
        <v>1032</v>
      </c>
      <c r="B106" s="400" t="s">
        <v>1384</v>
      </c>
      <c r="C106" s="401" t="s">
        <v>1388</v>
      </c>
      <c r="D106" s="402">
        <v>22355</v>
      </c>
      <c r="E106" s="402">
        <v>41548</v>
      </c>
      <c r="F106" s="400">
        <v>19193</v>
      </c>
      <c r="G106" s="400">
        <v>52.547570157426399</v>
      </c>
      <c r="H106" s="401" t="s">
        <v>12</v>
      </c>
      <c r="I106" s="401" t="s">
        <v>341</v>
      </c>
      <c r="J106" s="400" t="b">
        <v>0</v>
      </c>
      <c r="K106" s="401" t="s">
        <v>211</v>
      </c>
      <c r="L106" s="401" t="s">
        <v>645</v>
      </c>
      <c r="M106" s="401" t="s">
        <v>402</v>
      </c>
      <c r="N106" s="401" t="s">
        <v>402</v>
      </c>
      <c r="O106" s="401" t="s">
        <v>516</v>
      </c>
      <c r="P106" s="401" t="s">
        <v>356</v>
      </c>
    </row>
    <row r="107" spans="1:16" x14ac:dyDescent="0.35">
      <c r="A107" s="400">
        <v>1033</v>
      </c>
      <c r="B107" s="400" t="s">
        <v>1384</v>
      </c>
      <c r="C107" s="401" t="s">
        <v>1389</v>
      </c>
      <c r="D107" s="402">
        <v>23395</v>
      </c>
      <c r="E107" s="402">
        <v>41548</v>
      </c>
      <c r="F107" s="400">
        <v>18153</v>
      </c>
      <c r="G107" s="400">
        <v>49.700205338808999</v>
      </c>
      <c r="H107" s="401" t="s">
        <v>11</v>
      </c>
      <c r="I107" s="401" t="s">
        <v>346</v>
      </c>
      <c r="J107" s="400" t="b">
        <v>0</v>
      </c>
      <c r="K107" s="401" t="s">
        <v>211</v>
      </c>
      <c r="L107" s="401" t="s">
        <v>645</v>
      </c>
      <c r="M107" s="401" t="s">
        <v>402</v>
      </c>
      <c r="N107" s="401" t="s">
        <v>402</v>
      </c>
      <c r="O107" s="401" t="s">
        <v>516</v>
      </c>
      <c r="P107" s="401" t="s">
        <v>356</v>
      </c>
    </row>
    <row r="108" spans="1:16" ht="29" x14ac:dyDescent="0.35">
      <c r="A108" s="400">
        <v>1034</v>
      </c>
      <c r="B108" s="400" t="s">
        <v>1384</v>
      </c>
      <c r="C108" s="401" t="s">
        <v>1390</v>
      </c>
      <c r="D108" s="402">
        <v>28960</v>
      </c>
      <c r="E108" s="402">
        <v>41548</v>
      </c>
      <c r="F108" s="400">
        <v>12588</v>
      </c>
      <c r="G108" s="400">
        <v>34.4640657084189</v>
      </c>
      <c r="H108" s="401" t="s">
        <v>12</v>
      </c>
      <c r="I108" s="401" t="s">
        <v>345</v>
      </c>
      <c r="J108" s="400" t="b">
        <v>0</v>
      </c>
      <c r="K108" s="401" t="s">
        <v>211</v>
      </c>
      <c r="L108" s="401" t="s">
        <v>645</v>
      </c>
      <c r="M108" s="401" t="s">
        <v>402</v>
      </c>
      <c r="N108" s="401" t="s">
        <v>402</v>
      </c>
      <c r="O108" s="401" t="s">
        <v>516</v>
      </c>
      <c r="P108" s="401" t="s">
        <v>356</v>
      </c>
    </row>
    <row r="109" spans="1:16" ht="43.5" x14ac:dyDescent="0.35">
      <c r="A109" s="400">
        <v>1035</v>
      </c>
      <c r="B109" s="400" t="s">
        <v>1384</v>
      </c>
      <c r="C109" s="401" t="s">
        <v>1391</v>
      </c>
      <c r="D109" s="402">
        <v>29230</v>
      </c>
      <c r="E109" s="402">
        <v>41548</v>
      </c>
      <c r="F109" s="400">
        <v>12318</v>
      </c>
      <c r="G109" s="400">
        <v>33.724845995893197</v>
      </c>
      <c r="H109" s="401" t="s">
        <v>12</v>
      </c>
      <c r="I109" s="401" t="s">
        <v>341</v>
      </c>
      <c r="J109" s="400" t="b">
        <v>0</v>
      </c>
      <c r="K109" s="401" t="s">
        <v>211</v>
      </c>
      <c r="L109" s="401" t="s">
        <v>645</v>
      </c>
      <c r="M109" s="401" t="s">
        <v>402</v>
      </c>
      <c r="N109" s="401" t="s">
        <v>402</v>
      </c>
      <c r="O109" s="401" t="s">
        <v>516</v>
      </c>
      <c r="P109" s="401" t="s">
        <v>356</v>
      </c>
    </row>
    <row r="110" spans="1:16" x14ac:dyDescent="0.35">
      <c r="A110" s="400">
        <v>1036</v>
      </c>
      <c r="B110" s="400" t="s">
        <v>1384</v>
      </c>
      <c r="C110" s="401" t="s">
        <v>1392</v>
      </c>
      <c r="D110" s="402">
        <v>22538</v>
      </c>
      <c r="E110" s="402">
        <v>41548</v>
      </c>
      <c r="F110" s="400">
        <v>19010</v>
      </c>
      <c r="G110" s="400">
        <v>52.046543463381198</v>
      </c>
      <c r="H110" s="401" t="s">
        <v>12</v>
      </c>
      <c r="I110" s="401" t="s">
        <v>346</v>
      </c>
      <c r="J110" s="400" t="b">
        <v>0</v>
      </c>
      <c r="K110" s="401" t="s">
        <v>211</v>
      </c>
      <c r="L110" s="401" t="s">
        <v>645</v>
      </c>
      <c r="M110" s="401" t="s">
        <v>402</v>
      </c>
      <c r="N110" s="401" t="s">
        <v>402</v>
      </c>
      <c r="O110" s="401" t="s">
        <v>516</v>
      </c>
      <c r="P110" s="401" t="s">
        <v>356</v>
      </c>
    </row>
    <row r="111" spans="1:16" x14ac:dyDescent="0.35">
      <c r="A111" s="400">
        <v>1037</v>
      </c>
      <c r="B111" s="400" t="s">
        <v>1384</v>
      </c>
      <c r="C111" s="401" t="s">
        <v>1393</v>
      </c>
      <c r="D111" s="402">
        <v>22757</v>
      </c>
      <c r="E111" s="402">
        <v>41548</v>
      </c>
      <c r="F111" s="400">
        <v>18791</v>
      </c>
      <c r="G111" s="400">
        <v>51.446954140999303</v>
      </c>
      <c r="H111" s="401" t="s">
        <v>12</v>
      </c>
      <c r="I111" s="401" t="s">
        <v>346</v>
      </c>
      <c r="J111" s="400" t="b">
        <v>0</v>
      </c>
      <c r="K111" s="401" t="s">
        <v>211</v>
      </c>
      <c r="L111" s="401" t="s">
        <v>645</v>
      </c>
      <c r="M111" s="401" t="s">
        <v>402</v>
      </c>
      <c r="N111" s="401" t="s">
        <v>402</v>
      </c>
      <c r="O111" s="401" t="s">
        <v>516</v>
      </c>
      <c r="P111" s="401" t="s">
        <v>356</v>
      </c>
    </row>
    <row r="112" spans="1:16" x14ac:dyDescent="0.35">
      <c r="A112" s="400">
        <v>1038</v>
      </c>
      <c r="B112" s="400" t="s">
        <v>1384</v>
      </c>
      <c r="C112" s="401" t="s">
        <v>1394</v>
      </c>
      <c r="D112" s="402">
        <v>23446</v>
      </c>
      <c r="E112" s="402">
        <v>41548</v>
      </c>
      <c r="F112" s="400">
        <v>18102</v>
      </c>
      <c r="G112" s="400">
        <v>49.560574948665298</v>
      </c>
      <c r="H112" s="401" t="s">
        <v>12</v>
      </c>
      <c r="I112" s="401" t="s">
        <v>346</v>
      </c>
      <c r="J112" s="400" t="b">
        <v>0</v>
      </c>
      <c r="K112" s="401" t="s">
        <v>211</v>
      </c>
      <c r="L112" s="401" t="s">
        <v>645</v>
      </c>
      <c r="M112" s="401" t="s">
        <v>402</v>
      </c>
      <c r="N112" s="401" t="s">
        <v>402</v>
      </c>
      <c r="O112" s="401" t="s">
        <v>516</v>
      </c>
      <c r="P112" s="401" t="s">
        <v>356</v>
      </c>
    </row>
    <row r="113" spans="1:16" x14ac:dyDescent="0.35">
      <c r="A113" s="400">
        <v>1039</v>
      </c>
      <c r="B113" s="400" t="s">
        <v>1384</v>
      </c>
      <c r="C113" s="401" t="s">
        <v>1395</v>
      </c>
      <c r="D113" s="402">
        <v>27996</v>
      </c>
      <c r="E113" s="402">
        <v>41548</v>
      </c>
      <c r="F113" s="400">
        <v>13552</v>
      </c>
      <c r="G113" s="400">
        <v>37.103353867214203</v>
      </c>
      <c r="H113" s="401" t="s">
        <v>12</v>
      </c>
      <c r="I113" s="401" t="s">
        <v>346</v>
      </c>
      <c r="J113" s="400" t="b">
        <v>0</v>
      </c>
      <c r="K113" s="401" t="s">
        <v>211</v>
      </c>
      <c r="L113" s="401" t="s">
        <v>645</v>
      </c>
      <c r="M113" s="401" t="s">
        <v>402</v>
      </c>
      <c r="N113" s="401" t="s">
        <v>402</v>
      </c>
      <c r="O113" s="401" t="s">
        <v>516</v>
      </c>
      <c r="P113" s="401" t="s">
        <v>356</v>
      </c>
    </row>
    <row r="114" spans="1:16" x14ac:dyDescent="0.35">
      <c r="A114" s="400">
        <v>1040</v>
      </c>
      <c r="B114" s="400" t="s">
        <v>1384</v>
      </c>
      <c r="C114" s="401" t="s">
        <v>1396</v>
      </c>
      <c r="D114" s="402">
        <v>22341</v>
      </c>
      <c r="E114" s="402">
        <v>41548</v>
      </c>
      <c r="F114" s="400">
        <v>19207</v>
      </c>
      <c r="G114" s="400">
        <v>52.5859000684463</v>
      </c>
      <c r="H114" s="401" t="s">
        <v>12</v>
      </c>
      <c r="I114" s="401" t="s">
        <v>346</v>
      </c>
      <c r="J114" s="400" t="b">
        <v>0</v>
      </c>
      <c r="K114" s="401" t="s">
        <v>211</v>
      </c>
      <c r="L114" s="401" t="s">
        <v>645</v>
      </c>
      <c r="M114" s="401" t="s">
        <v>402</v>
      </c>
      <c r="N114" s="401" t="s">
        <v>402</v>
      </c>
      <c r="O114" s="401" t="s">
        <v>516</v>
      </c>
      <c r="P114" s="401" t="s">
        <v>356</v>
      </c>
    </row>
    <row r="115" spans="1:16" x14ac:dyDescent="0.35">
      <c r="A115" s="400">
        <v>1041</v>
      </c>
      <c r="B115" s="400" t="s">
        <v>1384</v>
      </c>
      <c r="C115" s="401" t="s">
        <v>1397</v>
      </c>
      <c r="D115" s="402">
        <v>23898</v>
      </c>
      <c r="E115" s="402">
        <v>41548</v>
      </c>
      <c r="F115" s="400">
        <v>17650</v>
      </c>
      <c r="G115" s="400">
        <v>48.3230663928816</v>
      </c>
      <c r="H115" s="401" t="s">
        <v>12</v>
      </c>
      <c r="I115" s="401" t="s">
        <v>346</v>
      </c>
      <c r="J115" s="400" t="b">
        <v>0</v>
      </c>
      <c r="K115" s="401" t="s">
        <v>211</v>
      </c>
      <c r="L115" s="401" t="s">
        <v>645</v>
      </c>
      <c r="M115" s="401" t="s">
        <v>402</v>
      </c>
      <c r="N115" s="401" t="s">
        <v>402</v>
      </c>
      <c r="O115" s="401" t="s">
        <v>516</v>
      </c>
      <c r="P115" s="401" t="s">
        <v>356</v>
      </c>
    </row>
    <row r="116" spans="1:16" x14ac:dyDescent="0.35">
      <c r="A116" s="400">
        <v>1042</v>
      </c>
      <c r="B116" s="400" t="s">
        <v>1384</v>
      </c>
      <c r="C116" s="401" t="s">
        <v>1398</v>
      </c>
      <c r="D116" s="402">
        <v>29527</v>
      </c>
      <c r="E116" s="402">
        <v>41548</v>
      </c>
      <c r="F116" s="400">
        <v>12021</v>
      </c>
      <c r="G116" s="400">
        <v>32.911704312114999</v>
      </c>
      <c r="H116" s="401" t="s">
        <v>12</v>
      </c>
      <c r="I116" s="401" t="s">
        <v>346</v>
      </c>
      <c r="J116" s="400" t="b">
        <v>0</v>
      </c>
      <c r="K116" s="401" t="s">
        <v>211</v>
      </c>
      <c r="L116" s="401" t="s">
        <v>645</v>
      </c>
      <c r="M116" s="401" t="s">
        <v>402</v>
      </c>
      <c r="N116" s="401" t="s">
        <v>402</v>
      </c>
      <c r="O116" s="401" t="s">
        <v>516</v>
      </c>
      <c r="P116" s="401" t="s">
        <v>356</v>
      </c>
    </row>
    <row r="117" spans="1:16" ht="43.5" x14ac:dyDescent="0.35">
      <c r="A117" s="400">
        <v>1043</v>
      </c>
      <c r="B117" s="400" t="s">
        <v>1384</v>
      </c>
      <c r="C117" s="401" t="s">
        <v>1399</v>
      </c>
      <c r="D117" s="402">
        <v>30502</v>
      </c>
      <c r="E117" s="402">
        <v>41548</v>
      </c>
      <c r="F117" s="400">
        <v>11046</v>
      </c>
      <c r="G117" s="400">
        <v>30.2422997946612</v>
      </c>
      <c r="H117" s="401" t="s">
        <v>12</v>
      </c>
      <c r="I117" s="401" t="s">
        <v>341</v>
      </c>
      <c r="J117" s="400" t="b">
        <v>0</v>
      </c>
      <c r="K117" s="401" t="s">
        <v>211</v>
      </c>
      <c r="L117" s="401" t="s">
        <v>645</v>
      </c>
      <c r="M117" s="401" t="s">
        <v>402</v>
      </c>
      <c r="N117" s="401" t="s">
        <v>402</v>
      </c>
      <c r="O117" s="401" t="s">
        <v>516</v>
      </c>
      <c r="P117" s="401" t="s">
        <v>356</v>
      </c>
    </row>
    <row r="118" spans="1:16" x14ac:dyDescent="0.35">
      <c r="A118" s="400">
        <v>1044</v>
      </c>
      <c r="B118" s="400" t="s">
        <v>1400</v>
      </c>
      <c r="C118" s="401" t="s">
        <v>1401</v>
      </c>
      <c r="D118" s="402">
        <v>23779</v>
      </c>
      <c r="E118" s="402">
        <v>41548</v>
      </c>
      <c r="F118" s="400">
        <v>17769</v>
      </c>
      <c r="G118" s="400">
        <v>48.648870636550299</v>
      </c>
      <c r="H118" s="401" t="s">
        <v>11</v>
      </c>
      <c r="I118" s="401" t="s">
        <v>346</v>
      </c>
      <c r="J118" s="400" t="b">
        <v>0</v>
      </c>
      <c r="K118" s="401" t="s">
        <v>211</v>
      </c>
      <c r="L118" s="401" t="s">
        <v>810</v>
      </c>
      <c r="M118" s="401" t="s">
        <v>402</v>
      </c>
      <c r="N118" s="401" t="s">
        <v>402</v>
      </c>
      <c r="O118" s="401" t="s">
        <v>516</v>
      </c>
      <c r="P118" s="401" t="s">
        <v>356</v>
      </c>
    </row>
    <row r="119" spans="1:16" x14ac:dyDescent="0.35">
      <c r="A119" s="400">
        <v>1045</v>
      </c>
      <c r="B119" s="400" t="s">
        <v>1400</v>
      </c>
      <c r="C119" s="401" t="s">
        <v>1402</v>
      </c>
      <c r="D119" s="402">
        <v>29019</v>
      </c>
      <c r="E119" s="402">
        <v>41548</v>
      </c>
      <c r="F119" s="400">
        <v>12529</v>
      </c>
      <c r="G119" s="400">
        <v>34.3025325119781</v>
      </c>
      <c r="H119" s="401" t="s">
        <v>12</v>
      </c>
      <c r="I119" s="401" t="s">
        <v>339</v>
      </c>
      <c r="J119" s="400" t="b">
        <v>0</v>
      </c>
      <c r="K119" s="401" t="s">
        <v>211</v>
      </c>
      <c r="L119" s="401" t="s">
        <v>810</v>
      </c>
      <c r="M119" s="401" t="s">
        <v>402</v>
      </c>
      <c r="N119" s="401" t="s">
        <v>402</v>
      </c>
      <c r="O119" s="401" t="s">
        <v>516</v>
      </c>
      <c r="P119" s="401" t="s">
        <v>356</v>
      </c>
    </row>
    <row r="120" spans="1:16" x14ac:dyDescent="0.35">
      <c r="A120" s="400">
        <v>1046</v>
      </c>
      <c r="B120" s="400" t="s">
        <v>1400</v>
      </c>
      <c r="C120" s="401" t="s">
        <v>1403</v>
      </c>
      <c r="D120" s="402">
        <v>15342</v>
      </c>
      <c r="E120" s="402">
        <v>41548</v>
      </c>
      <c r="F120" s="400">
        <v>26206</v>
      </c>
      <c r="G120" s="400">
        <v>71.748117727583804</v>
      </c>
      <c r="H120" s="401" t="s">
        <v>12</v>
      </c>
      <c r="I120" s="401" t="s">
        <v>348</v>
      </c>
      <c r="J120" s="400" t="b">
        <v>0</v>
      </c>
      <c r="K120" s="401" t="s">
        <v>211</v>
      </c>
      <c r="L120" s="401" t="s">
        <v>810</v>
      </c>
      <c r="M120" s="401" t="s">
        <v>402</v>
      </c>
      <c r="N120" s="401" t="s">
        <v>402</v>
      </c>
      <c r="O120" s="401" t="s">
        <v>516</v>
      </c>
      <c r="P120" s="401" t="s">
        <v>356</v>
      </c>
    </row>
    <row r="121" spans="1:16" ht="43.5" x14ac:dyDescent="0.35">
      <c r="A121" s="400">
        <v>1047</v>
      </c>
      <c r="B121" s="400" t="s">
        <v>1400</v>
      </c>
      <c r="C121" s="401" t="s">
        <v>1404</v>
      </c>
      <c r="D121" s="402">
        <v>29046</v>
      </c>
      <c r="E121" s="402">
        <v>41548</v>
      </c>
      <c r="F121" s="400">
        <v>12502</v>
      </c>
      <c r="G121" s="400">
        <v>34.228610540725498</v>
      </c>
      <c r="H121" s="401" t="s">
        <v>11</v>
      </c>
      <c r="I121" s="401" t="s">
        <v>341</v>
      </c>
      <c r="J121" s="400" t="b">
        <v>0</v>
      </c>
      <c r="K121" s="401" t="s">
        <v>211</v>
      </c>
      <c r="L121" s="401" t="s">
        <v>810</v>
      </c>
      <c r="M121" s="401" t="s">
        <v>402</v>
      </c>
      <c r="N121" s="401" t="s">
        <v>402</v>
      </c>
      <c r="O121" s="401" t="s">
        <v>516</v>
      </c>
      <c r="P121" s="401" t="s">
        <v>356</v>
      </c>
    </row>
    <row r="122" spans="1:16" x14ac:dyDescent="0.35">
      <c r="A122" s="400">
        <v>1048</v>
      </c>
      <c r="B122" s="400" t="s">
        <v>1400</v>
      </c>
      <c r="C122" s="401" t="s">
        <v>1405</v>
      </c>
      <c r="D122" s="402">
        <v>28522</v>
      </c>
      <c r="E122" s="402">
        <v>41548</v>
      </c>
      <c r="F122" s="400">
        <v>13026</v>
      </c>
      <c r="G122" s="400">
        <v>35.663244353182698</v>
      </c>
      <c r="H122" s="401" t="s">
        <v>12</v>
      </c>
      <c r="I122" s="401" t="s">
        <v>339</v>
      </c>
      <c r="J122" s="400" t="b">
        <v>0</v>
      </c>
      <c r="K122" s="401" t="s">
        <v>211</v>
      </c>
      <c r="L122" s="401" t="s">
        <v>810</v>
      </c>
      <c r="M122" s="401" t="s">
        <v>402</v>
      </c>
      <c r="N122" s="401" t="s">
        <v>402</v>
      </c>
      <c r="O122" s="401" t="s">
        <v>516</v>
      </c>
      <c r="P122" s="401" t="s">
        <v>356</v>
      </c>
    </row>
    <row r="123" spans="1:16" x14ac:dyDescent="0.35">
      <c r="A123" s="400">
        <v>1049</v>
      </c>
      <c r="B123" s="400" t="s">
        <v>1400</v>
      </c>
      <c r="C123" s="401" t="s">
        <v>1406</v>
      </c>
      <c r="D123" s="402">
        <v>17807</v>
      </c>
      <c r="E123" s="402">
        <v>41548</v>
      </c>
      <c r="F123" s="400">
        <v>23741</v>
      </c>
      <c r="G123" s="400">
        <v>64.999315537303204</v>
      </c>
      <c r="H123" s="401" t="s">
        <v>12</v>
      </c>
      <c r="I123" s="401" t="s">
        <v>348</v>
      </c>
      <c r="J123" s="400" t="b">
        <v>0</v>
      </c>
      <c r="K123" s="401" t="s">
        <v>211</v>
      </c>
      <c r="L123" s="401" t="s">
        <v>810</v>
      </c>
      <c r="M123" s="401" t="s">
        <v>402</v>
      </c>
      <c r="N123" s="401" t="s">
        <v>402</v>
      </c>
      <c r="O123" s="401" t="s">
        <v>516</v>
      </c>
      <c r="P123" s="401" t="s">
        <v>356</v>
      </c>
    </row>
    <row r="124" spans="1:16" ht="43.5" x14ac:dyDescent="0.35">
      <c r="A124" s="400">
        <v>1050</v>
      </c>
      <c r="B124" s="400" t="s">
        <v>1407</v>
      </c>
      <c r="C124" s="401" t="s">
        <v>1408</v>
      </c>
      <c r="D124" s="402">
        <v>25367</v>
      </c>
      <c r="E124" s="402">
        <v>41548</v>
      </c>
      <c r="F124" s="400">
        <v>16181</v>
      </c>
      <c r="G124" s="400">
        <v>44.301163586584501</v>
      </c>
      <c r="H124" s="401" t="s">
        <v>12</v>
      </c>
      <c r="I124" s="401" t="s">
        <v>341</v>
      </c>
      <c r="J124" s="400" t="b">
        <v>0</v>
      </c>
      <c r="K124" s="401" t="s">
        <v>211</v>
      </c>
      <c r="L124" s="401" t="s">
        <v>715</v>
      </c>
      <c r="M124" s="401" t="s">
        <v>402</v>
      </c>
      <c r="N124" s="401" t="s">
        <v>402</v>
      </c>
      <c r="O124" s="401" t="s">
        <v>516</v>
      </c>
      <c r="P124" s="401" t="s">
        <v>356</v>
      </c>
    </row>
    <row r="125" spans="1:16" ht="29" x14ac:dyDescent="0.35">
      <c r="A125" s="400">
        <v>1051</v>
      </c>
      <c r="B125" s="400" t="s">
        <v>1407</v>
      </c>
      <c r="C125" s="401" t="s">
        <v>1409</v>
      </c>
      <c r="D125" s="402">
        <v>31391</v>
      </c>
      <c r="E125" s="402">
        <v>41548</v>
      </c>
      <c r="F125" s="400">
        <v>10157</v>
      </c>
      <c r="G125" s="400">
        <v>27.8083504449008</v>
      </c>
      <c r="H125" s="401" t="s">
        <v>12</v>
      </c>
      <c r="I125" s="401" t="s">
        <v>345</v>
      </c>
      <c r="J125" s="400" t="b">
        <v>0</v>
      </c>
      <c r="K125" s="401" t="s">
        <v>211</v>
      </c>
      <c r="L125" s="401" t="s">
        <v>715</v>
      </c>
      <c r="M125" s="401" t="s">
        <v>402</v>
      </c>
      <c r="N125" s="401" t="s">
        <v>402</v>
      </c>
      <c r="O125" s="401" t="s">
        <v>516</v>
      </c>
      <c r="P125" s="401" t="s">
        <v>356</v>
      </c>
    </row>
    <row r="126" spans="1:16" ht="29" x14ac:dyDescent="0.35">
      <c r="A126" s="400">
        <v>1052</v>
      </c>
      <c r="B126" s="400" t="s">
        <v>1407</v>
      </c>
      <c r="C126" s="401" t="s">
        <v>1410</v>
      </c>
      <c r="D126" s="402">
        <v>32947</v>
      </c>
      <c r="E126" s="402">
        <v>41548</v>
      </c>
      <c r="F126" s="400">
        <v>8601</v>
      </c>
      <c r="G126" s="400">
        <v>23.548254620123199</v>
      </c>
      <c r="H126" s="401" t="s">
        <v>12</v>
      </c>
      <c r="I126" s="401" t="s">
        <v>345</v>
      </c>
      <c r="J126" s="400" t="b">
        <v>0</v>
      </c>
      <c r="K126" s="401" t="s">
        <v>211</v>
      </c>
      <c r="L126" s="401" t="s">
        <v>715</v>
      </c>
      <c r="M126" s="401" t="s">
        <v>402</v>
      </c>
      <c r="N126" s="401" t="s">
        <v>402</v>
      </c>
      <c r="O126" s="401" t="s">
        <v>516</v>
      </c>
      <c r="P126" s="401" t="s">
        <v>356</v>
      </c>
    </row>
    <row r="127" spans="1:16" x14ac:dyDescent="0.35">
      <c r="A127" s="400">
        <v>1053</v>
      </c>
      <c r="B127" s="400" t="s">
        <v>1411</v>
      </c>
      <c r="C127" s="401" t="s">
        <v>1412</v>
      </c>
      <c r="D127" s="402">
        <v>28666</v>
      </c>
      <c r="E127" s="402">
        <v>41552</v>
      </c>
      <c r="F127" s="400">
        <v>12886</v>
      </c>
      <c r="G127" s="400">
        <v>35.279945242984297</v>
      </c>
      <c r="H127" s="401" t="s">
        <v>11</v>
      </c>
      <c r="I127" s="401" t="s">
        <v>338</v>
      </c>
      <c r="J127" s="400" t="b">
        <v>0</v>
      </c>
      <c r="K127" s="401" t="s">
        <v>211</v>
      </c>
      <c r="L127" s="401" t="s">
        <v>392</v>
      </c>
      <c r="M127" s="401" t="s">
        <v>386</v>
      </c>
      <c r="N127" s="401" t="s">
        <v>386</v>
      </c>
      <c r="O127" s="401" t="s">
        <v>365</v>
      </c>
      <c r="P127" s="401" t="s">
        <v>356</v>
      </c>
    </row>
    <row r="128" spans="1:16" x14ac:dyDescent="0.35">
      <c r="A128" s="400">
        <v>1054</v>
      </c>
      <c r="B128" s="400" t="s">
        <v>1411</v>
      </c>
      <c r="C128" s="401" t="s">
        <v>1413</v>
      </c>
      <c r="D128" s="402">
        <v>27458</v>
      </c>
      <c r="E128" s="402">
        <v>41552</v>
      </c>
      <c r="F128" s="400">
        <v>14094</v>
      </c>
      <c r="G128" s="400">
        <v>38.5872689938398</v>
      </c>
      <c r="H128" s="401" t="s">
        <v>11</v>
      </c>
      <c r="I128" s="401" t="s">
        <v>343</v>
      </c>
      <c r="J128" s="400" t="b">
        <v>0</v>
      </c>
      <c r="K128" s="401" t="s">
        <v>211</v>
      </c>
      <c r="L128" s="401" t="s">
        <v>392</v>
      </c>
      <c r="M128" s="401" t="s">
        <v>386</v>
      </c>
      <c r="N128" s="401" t="s">
        <v>386</v>
      </c>
      <c r="O128" s="401" t="s">
        <v>365</v>
      </c>
      <c r="P128" s="401" t="s">
        <v>356</v>
      </c>
    </row>
    <row r="129" spans="1:16" x14ac:dyDescent="0.35">
      <c r="A129" s="400">
        <v>1055</v>
      </c>
      <c r="B129" s="400" t="s">
        <v>1411</v>
      </c>
      <c r="C129" s="401" t="s">
        <v>1414</v>
      </c>
      <c r="D129" s="402">
        <v>28957</v>
      </c>
      <c r="E129" s="402">
        <v>41552</v>
      </c>
      <c r="F129" s="400">
        <v>12595</v>
      </c>
      <c r="G129" s="400">
        <v>34.483230663928801</v>
      </c>
      <c r="H129" s="401" t="s">
        <v>11</v>
      </c>
      <c r="I129" s="401" t="s">
        <v>343</v>
      </c>
      <c r="J129" s="400" t="b">
        <v>0</v>
      </c>
      <c r="K129" s="401" t="s">
        <v>211</v>
      </c>
      <c r="L129" s="401" t="s">
        <v>392</v>
      </c>
      <c r="M129" s="401" t="s">
        <v>386</v>
      </c>
      <c r="N129" s="401" t="s">
        <v>386</v>
      </c>
      <c r="O129" s="401" t="s">
        <v>365</v>
      </c>
      <c r="P129" s="401" t="s">
        <v>356</v>
      </c>
    </row>
    <row r="130" spans="1:16" x14ac:dyDescent="0.35">
      <c r="A130" s="400">
        <v>1056</v>
      </c>
      <c r="B130" s="400" t="s">
        <v>1411</v>
      </c>
      <c r="C130" s="401" t="s">
        <v>1415</v>
      </c>
      <c r="D130" s="402">
        <v>30717</v>
      </c>
      <c r="E130" s="402">
        <v>41552</v>
      </c>
      <c r="F130" s="400">
        <v>10835</v>
      </c>
      <c r="G130" s="400">
        <v>29.664613278576301</v>
      </c>
      <c r="H130" s="401" t="s">
        <v>12</v>
      </c>
      <c r="I130" s="401" t="s">
        <v>343</v>
      </c>
      <c r="J130" s="400" t="b">
        <v>0</v>
      </c>
      <c r="K130" s="401" t="s">
        <v>211</v>
      </c>
      <c r="L130" s="401" t="s">
        <v>392</v>
      </c>
      <c r="M130" s="401" t="s">
        <v>386</v>
      </c>
      <c r="N130" s="401" t="s">
        <v>386</v>
      </c>
      <c r="O130" s="401" t="s">
        <v>365</v>
      </c>
      <c r="P130" s="401" t="s">
        <v>356</v>
      </c>
    </row>
    <row r="131" spans="1:16" ht="29" x14ac:dyDescent="0.35">
      <c r="A131" s="400">
        <v>1057</v>
      </c>
      <c r="B131" s="400" t="s">
        <v>1416</v>
      </c>
      <c r="C131" s="401" t="s">
        <v>1417</v>
      </c>
      <c r="D131" s="402">
        <v>26359</v>
      </c>
      <c r="E131" s="402">
        <v>41554</v>
      </c>
      <c r="F131" s="400">
        <v>15195</v>
      </c>
      <c r="G131" s="400">
        <v>41.601642710472298</v>
      </c>
      <c r="H131" s="401" t="s">
        <v>12</v>
      </c>
      <c r="I131" s="401" t="s">
        <v>345</v>
      </c>
      <c r="J131" s="400" t="b">
        <v>0</v>
      </c>
      <c r="K131" s="401" t="s">
        <v>211</v>
      </c>
      <c r="L131" s="401" t="s">
        <v>847</v>
      </c>
      <c r="M131" s="401" t="s">
        <v>367</v>
      </c>
      <c r="N131" s="401" t="s">
        <v>367</v>
      </c>
      <c r="O131" s="401" t="s">
        <v>365</v>
      </c>
      <c r="P131" s="401" t="s">
        <v>356</v>
      </c>
    </row>
    <row r="132" spans="1:16" ht="29" x14ac:dyDescent="0.35">
      <c r="A132" s="400">
        <v>1058</v>
      </c>
      <c r="B132" s="400" t="s">
        <v>1416</v>
      </c>
      <c r="C132" s="401" t="s">
        <v>1418</v>
      </c>
      <c r="D132" s="402">
        <v>27935</v>
      </c>
      <c r="E132" s="402">
        <v>41554</v>
      </c>
      <c r="F132" s="400">
        <v>13619</v>
      </c>
      <c r="G132" s="400">
        <v>37.286789869952102</v>
      </c>
      <c r="H132" s="401" t="s">
        <v>12</v>
      </c>
      <c r="I132" s="401" t="s">
        <v>345</v>
      </c>
      <c r="J132" s="400" t="b">
        <v>0</v>
      </c>
      <c r="K132" s="401" t="s">
        <v>211</v>
      </c>
      <c r="L132" s="401" t="s">
        <v>847</v>
      </c>
      <c r="M132" s="401" t="s">
        <v>367</v>
      </c>
      <c r="N132" s="401" t="s">
        <v>367</v>
      </c>
      <c r="O132" s="401" t="s">
        <v>365</v>
      </c>
      <c r="P132" s="401" t="s">
        <v>356</v>
      </c>
    </row>
    <row r="133" spans="1:16" x14ac:dyDescent="0.35">
      <c r="A133" s="400">
        <v>1059</v>
      </c>
      <c r="B133" s="400" t="s">
        <v>1416</v>
      </c>
      <c r="C133" s="401" t="s">
        <v>1419</v>
      </c>
      <c r="D133" s="402">
        <v>27547</v>
      </c>
      <c r="E133" s="402">
        <v>41554</v>
      </c>
      <c r="F133" s="400">
        <v>14007</v>
      </c>
      <c r="G133" s="400">
        <v>38.349075975359298</v>
      </c>
      <c r="H133" s="401" t="s">
        <v>11</v>
      </c>
      <c r="I133" s="401" t="s">
        <v>337</v>
      </c>
      <c r="J133" s="400" t="b">
        <v>0</v>
      </c>
      <c r="K133" s="401" t="s">
        <v>211</v>
      </c>
      <c r="L133" s="401" t="s">
        <v>847</v>
      </c>
      <c r="M133" s="401" t="s">
        <v>367</v>
      </c>
      <c r="N133" s="401" t="s">
        <v>367</v>
      </c>
      <c r="O133" s="401" t="s">
        <v>365</v>
      </c>
      <c r="P133" s="401" t="s">
        <v>356</v>
      </c>
    </row>
    <row r="134" spans="1:16" ht="29" x14ac:dyDescent="0.35">
      <c r="A134" s="400">
        <v>1060</v>
      </c>
      <c r="B134" s="400" t="s">
        <v>1416</v>
      </c>
      <c r="C134" s="401" t="s">
        <v>1420</v>
      </c>
      <c r="D134" s="402">
        <v>29018</v>
      </c>
      <c r="E134" s="402">
        <v>41554</v>
      </c>
      <c r="F134" s="400">
        <v>12536</v>
      </c>
      <c r="G134" s="400">
        <v>34.321697467488001</v>
      </c>
      <c r="H134" s="401" t="s">
        <v>12</v>
      </c>
      <c r="I134" s="401" t="s">
        <v>345</v>
      </c>
      <c r="J134" s="400" t="b">
        <v>0</v>
      </c>
      <c r="K134" s="401" t="s">
        <v>211</v>
      </c>
      <c r="L134" s="401" t="s">
        <v>847</v>
      </c>
      <c r="M134" s="401" t="s">
        <v>367</v>
      </c>
      <c r="N134" s="401" t="s">
        <v>367</v>
      </c>
      <c r="O134" s="401" t="s">
        <v>365</v>
      </c>
      <c r="P134" s="401" t="s">
        <v>356</v>
      </c>
    </row>
    <row r="135" spans="1:16" ht="43.5" x14ac:dyDescent="0.35">
      <c r="A135" s="400">
        <v>1061</v>
      </c>
      <c r="B135" s="400" t="s">
        <v>1421</v>
      </c>
      <c r="C135" s="401" t="s">
        <v>1422</v>
      </c>
      <c r="D135" s="402">
        <v>27203</v>
      </c>
      <c r="E135" s="402">
        <v>41554</v>
      </c>
      <c r="F135" s="400">
        <v>14351</v>
      </c>
      <c r="G135" s="400">
        <v>39.290896646132801</v>
      </c>
      <c r="H135" s="401" t="s">
        <v>12</v>
      </c>
      <c r="I135" s="401" t="s">
        <v>341</v>
      </c>
      <c r="J135" s="400" t="b">
        <v>0</v>
      </c>
      <c r="K135" s="401" t="s">
        <v>211</v>
      </c>
      <c r="L135" s="401" t="s">
        <v>1108</v>
      </c>
      <c r="M135" s="401" t="s">
        <v>386</v>
      </c>
      <c r="N135" s="401" t="s">
        <v>386</v>
      </c>
      <c r="O135" s="401" t="s">
        <v>365</v>
      </c>
      <c r="P135" s="401" t="s">
        <v>356</v>
      </c>
    </row>
    <row r="136" spans="1:16" ht="43.5" x14ac:dyDescent="0.35">
      <c r="A136" s="400">
        <v>1062</v>
      </c>
      <c r="B136" s="400" t="s">
        <v>1421</v>
      </c>
      <c r="C136" s="401" t="s">
        <v>1423</v>
      </c>
      <c r="D136" s="402">
        <v>27794</v>
      </c>
      <c r="E136" s="402">
        <v>41554</v>
      </c>
      <c r="F136" s="400">
        <v>13760</v>
      </c>
      <c r="G136" s="400">
        <v>37.672826830937701</v>
      </c>
      <c r="H136" s="401" t="s">
        <v>11</v>
      </c>
      <c r="I136" s="401" t="s">
        <v>341</v>
      </c>
      <c r="J136" s="400" t="b">
        <v>0</v>
      </c>
      <c r="K136" s="401" t="s">
        <v>211</v>
      </c>
      <c r="L136" s="401" t="s">
        <v>1108</v>
      </c>
      <c r="M136" s="401" t="s">
        <v>386</v>
      </c>
      <c r="N136" s="401" t="s">
        <v>386</v>
      </c>
      <c r="O136" s="401" t="s">
        <v>365</v>
      </c>
      <c r="P136" s="401" t="s">
        <v>356</v>
      </c>
    </row>
    <row r="137" spans="1:16" ht="29" x14ac:dyDescent="0.35">
      <c r="A137" s="400">
        <v>1063</v>
      </c>
      <c r="B137" s="400" t="s">
        <v>1421</v>
      </c>
      <c r="C137" s="401" t="s">
        <v>1424</v>
      </c>
      <c r="D137" s="402">
        <v>25653</v>
      </c>
      <c r="E137" s="402">
        <v>41554</v>
      </c>
      <c r="F137" s="400">
        <v>15901</v>
      </c>
      <c r="G137" s="400">
        <v>43.534565366187501</v>
      </c>
      <c r="H137" s="401" t="s">
        <v>11</v>
      </c>
      <c r="I137" s="401" t="s">
        <v>345</v>
      </c>
      <c r="J137" s="400" t="b">
        <v>0</v>
      </c>
      <c r="K137" s="401" t="s">
        <v>211</v>
      </c>
      <c r="L137" s="401" t="s">
        <v>1108</v>
      </c>
      <c r="M137" s="401" t="s">
        <v>386</v>
      </c>
      <c r="N137" s="401" t="s">
        <v>386</v>
      </c>
      <c r="O137" s="401" t="s">
        <v>365</v>
      </c>
      <c r="P137" s="401" t="s">
        <v>356</v>
      </c>
    </row>
    <row r="138" spans="1:16" ht="29" x14ac:dyDescent="0.35">
      <c r="A138" s="400">
        <v>1064</v>
      </c>
      <c r="B138" s="400" t="s">
        <v>1425</v>
      </c>
      <c r="C138" s="401" t="s">
        <v>1426</v>
      </c>
      <c r="D138" s="402">
        <v>31135</v>
      </c>
      <c r="E138" s="402">
        <v>41555</v>
      </c>
      <c r="F138" s="400">
        <v>10420</v>
      </c>
      <c r="G138" s="400">
        <v>28.528405201916499</v>
      </c>
      <c r="H138" s="401" t="s">
        <v>12</v>
      </c>
      <c r="I138" s="401" t="s">
        <v>345</v>
      </c>
      <c r="J138" s="400" t="b">
        <v>1</v>
      </c>
      <c r="K138" s="401" t="s">
        <v>211</v>
      </c>
      <c r="L138" s="401" t="s">
        <v>1131</v>
      </c>
      <c r="M138" s="401" t="s">
        <v>386</v>
      </c>
      <c r="N138" s="401" t="s">
        <v>386</v>
      </c>
      <c r="O138" s="401" t="s">
        <v>365</v>
      </c>
      <c r="P138" s="401" t="s">
        <v>356</v>
      </c>
    </row>
    <row r="139" spans="1:16" x14ac:dyDescent="0.35">
      <c r="A139" s="400">
        <v>1065</v>
      </c>
      <c r="B139" s="400" t="s">
        <v>1425</v>
      </c>
      <c r="C139" s="401" t="s">
        <v>1427</v>
      </c>
      <c r="D139" s="402">
        <v>26724</v>
      </c>
      <c r="E139" s="402">
        <v>41555</v>
      </c>
      <c r="F139" s="400">
        <v>14831</v>
      </c>
      <c r="G139" s="400">
        <v>40.6050650239562</v>
      </c>
      <c r="H139" s="401" t="s">
        <v>12</v>
      </c>
      <c r="I139" s="401" t="s">
        <v>337</v>
      </c>
      <c r="J139" s="400" t="b">
        <v>1</v>
      </c>
      <c r="K139" s="401" t="s">
        <v>211</v>
      </c>
      <c r="L139" s="401" t="s">
        <v>1131</v>
      </c>
      <c r="M139" s="401" t="s">
        <v>386</v>
      </c>
      <c r="N139" s="401" t="s">
        <v>386</v>
      </c>
      <c r="O139" s="401" t="s">
        <v>365</v>
      </c>
      <c r="P139" s="401" t="s">
        <v>356</v>
      </c>
    </row>
    <row r="140" spans="1:16" x14ac:dyDescent="0.35">
      <c r="A140" s="400">
        <v>1066</v>
      </c>
      <c r="B140" s="400" t="s">
        <v>1425</v>
      </c>
      <c r="C140" s="401" t="s">
        <v>1428</v>
      </c>
      <c r="D140" s="402">
        <v>22709</v>
      </c>
      <c r="E140" s="402">
        <v>41555</v>
      </c>
      <c r="F140" s="400">
        <v>18846</v>
      </c>
      <c r="G140" s="400">
        <v>51.597535934291599</v>
      </c>
      <c r="H140" s="401" t="s">
        <v>12</v>
      </c>
      <c r="I140" s="401" t="s">
        <v>337</v>
      </c>
      <c r="J140" s="400" t="b">
        <v>0</v>
      </c>
      <c r="K140" s="401" t="s">
        <v>211</v>
      </c>
      <c r="L140" s="401" t="s">
        <v>1131</v>
      </c>
      <c r="M140" s="401" t="s">
        <v>386</v>
      </c>
      <c r="N140" s="401" t="s">
        <v>386</v>
      </c>
      <c r="O140" s="401" t="s">
        <v>365</v>
      </c>
      <c r="P140" s="401" t="s">
        <v>356</v>
      </c>
    </row>
    <row r="141" spans="1:16" x14ac:dyDescent="0.35">
      <c r="A141" s="400">
        <v>1067</v>
      </c>
      <c r="B141" s="400" t="s">
        <v>1425</v>
      </c>
      <c r="C141" s="401" t="s">
        <v>1429</v>
      </c>
      <c r="D141" s="402">
        <v>22710</v>
      </c>
      <c r="E141" s="402">
        <v>41555</v>
      </c>
      <c r="F141" s="400">
        <v>18845</v>
      </c>
      <c r="G141" s="400">
        <v>51.5947980835045</v>
      </c>
      <c r="H141" s="401" t="s">
        <v>12</v>
      </c>
      <c r="I141" s="401" t="s">
        <v>337</v>
      </c>
      <c r="J141" s="400" t="b">
        <v>0</v>
      </c>
      <c r="K141" s="401" t="s">
        <v>211</v>
      </c>
      <c r="L141" s="401" t="s">
        <v>1131</v>
      </c>
      <c r="M141" s="401" t="s">
        <v>386</v>
      </c>
      <c r="N141" s="401" t="s">
        <v>386</v>
      </c>
      <c r="O141" s="401" t="s">
        <v>365</v>
      </c>
      <c r="P141" s="401" t="s">
        <v>356</v>
      </c>
    </row>
    <row r="142" spans="1:16" x14ac:dyDescent="0.35">
      <c r="A142" s="400">
        <v>1068</v>
      </c>
      <c r="B142" s="400" t="s">
        <v>1425</v>
      </c>
      <c r="C142" s="401" t="s">
        <v>1430</v>
      </c>
      <c r="D142" s="402">
        <v>28160</v>
      </c>
      <c r="E142" s="402">
        <v>41555</v>
      </c>
      <c r="F142" s="400">
        <v>13395</v>
      </c>
      <c r="G142" s="400">
        <v>36.673511293634498</v>
      </c>
      <c r="H142" s="401" t="s">
        <v>12</v>
      </c>
      <c r="I142" s="401" t="s">
        <v>337</v>
      </c>
      <c r="J142" s="400" t="b">
        <v>0</v>
      </c>
      <c r="K142" s="401" t="s">
        <v>211</v>
      </c>
      <c r="L142" s="401" t="s">
        <v>1131</v>
      </c>
      <c r="M142" s="401" t="s">
        <v>386</v>
      </c>
      <c r="N142" s="401" t="s">
        <v>386</v>
      </c>
      <c r="O142" s="401" t="s">
        <v>365</v>
      </c>
      <c r="P142" s="401" t="s">
        <v>356</v>
      </c>
    </row>
    <row r="143" spans="1:16" x14ac:dyDescent="0.35">
      <c r="A143" s="400">
        <v>1069</v>
      </c>
      <c r="B143" s="400" t="s">
        <v>1425</v>
      </c>
      <c r="C143" s="401" t="s">
        <v>1431</v>
      </c>
      <c r="D143" s="402">
        <v>24873</v>
      </c>
      <c r="E143" s="402">
        <v>41555</v>
      </c>
      <c r="F143" s="400">
        <v>16682</v>
      </c>
      <c r="G143" s="400">
        <v>45.672826830937701</v>
      </c>
      <c r="H143" s="401" t="s">
        <v>12</v>
      </c>
      <c r="I143" s="401" t="s">
        <v>337</v>
      </c>
      <c r="J143" s="400" t="b">
        <v>0</v>
      </c>
      <c r="K143" s="401" t="s">
        <v>211</v>
      </c>
      <c r="L143" s="401" t="s">
        <v>1131</v>
      </c>
      <c r="M143" s="401" t="s">
        <v>386</v>
      </c>
      <c r="N143" s="401" t="s">
        <v>386</v>
      </c>
      <c r="O143" s="401" t="s">
        <v>365</v>
      </c>
      <c r="P143" s="401" t="s">
        <v>356</v>
      </c>
    </row>
    <row r="144" spans="1:16" x14ac:dyDescent="0.35">
      <c r="A144" s="400">
        <v>1070</v>
      </c>
      <c r="B144" s="400" t="s">
        <v>1432</v>
      </c>
      <c r="C144" s="401" t="s">
        <v>1433</v>
      </c>
      <c r="D144" s="402">
        <v>27490</v>
      </c>
      <c r="E144" s="402">
        <v>41555</v>
      </c>
      <c r="F144" s="400">
        <v>14065</v>
      </c>
      <c r="G144" s="400">
        <v>38.507871321012999</v>
      </c>
      <c r="H144" s="401" t="s">
        <v>11</v>
      </c>
      <c r="I144" s="401" t="s">
        <v>343</v>
      </c>
      <c r="J144" s="400" t="b">
        <v>0</v>
      </c>
      <c r="K144" s="401" t="s">
        <v>211</v>
      </c>
      <c r="L144" s="401" t="s">
        <v>1182</v>
      </c>
      <c r="M144" s="401" t="s">
        <v>386</v>
      </c>
      <c r="N144" s="401" t="s">
        <v>386</v>
      </c>
      <c r="O144" s="401" t="s">
        <v>211</v>
      </c>
      <c r="P144" s="401" t="s">
        <v>356</v>
      </c>
    </row>
    <row r="145" spans="1:16" x14ac:dyDescent="0.35">
      <c r="A145" s="400">
        <v>1071</v>
      </c>
      <c r="B145" s="400" t="s">
        <v>1432</v>
      </c>
      <c r="C145" s="401" t="s">
        <v>1434</v>
      </c>
      <c r="D145" s="402">
        <v>26822</v>
      </c>
      <c r="E145" s="402">
        <v>41555</v>
      </c>
      <c r="F145" s="400">
        <v>14733</v>
      </c>
      <c r="G145" s="400">
        <v>40.336755646817302</v>
      </c>
      <c r="H145" s="401" t="s">
        <v>11</v>
      </c>
      <c r="I145" s="401" t="s">
        <v>337</v>
      </c>
      <c r="J145" s="400" t="b">
        <v>0</v>
      </c>
      <c r="K145" s="401" t="s">
        <v>211</v>
      </c>
      <c r="L145" s="401" t="s">
        <v>1182</v>
      </c>
      <c r="M145" s="401" t="s">
        <v>386</v>
      </c>
      <c r="N145" s="401" t="s">
        <v>386</v>
      </c>
      <c r="O145" s="401" t="s">
        <v>211</v>
      </c>
      <c r="P145" s="401" t="s">
        <v>356</v>
      </c>
    </row>
    <row r="146" spans="1:16" x14ac:dyDescent="0.35">
      <c r="A146" s="400">
        <v>1072</v>
      </c>
      <c r="B146" s="400" t="s">
        <v>1432</v>
      </c>
      <c r="C146" s="401" t="s">
        <v>1435</v>
      </c>
      <c r="D146" s="402">
        <v>25723</v>
      </c>
      <c r="E146" s="402">
        <v>41555</v>
      </c>
      <c r="F146" s="400">
        <v>15832</v>
      </c>
      <c r="G146" s="400">
        <v>43.345653661875403</v>
      </c>
      <c r="H146" s="401" t="s">
        <v>11</v>
      </c>
      <c r="I146" s="401" t="s">
        <v>340</v>
      </c>
      <c r="J146" s="400" t="b">
        <v>0</v>
      </c>
      <c r="K146" s="401" t="s">
        <v>211</v>
      </c>
      <c r="L146" s="401" t="s">
        <v>1182</v>
      </c>
      <c r="M146" s="401" t="s">
        <v>386</v>
      </c>
      <c r="N146" s="401" t="s">
        <v>386</v>
      </c>
      <c r="O146" s="401" t="s">
        <v>211</v>
      </c>
      <c r="P146" s="401" t="s">
        <v>356</v>
      </c>
    </row>
    <row r="147" spans="1:16" x14ac:dyDescent="0.35">
      <c r="A147" s="400">
        <v>1073</v>
      </c>
      <c r="B147" s="400" t="s">
        <v>1432</v>
      </c>
      <c r="C147" s="401" t="s">
        <v>1436</v>
      </c>
      <c r="D147" s="402">
        <v>26359</v>
      </c>
      <c r="E147" s="402">
        <v>41555</v>
      </c>
      <c r="F147" s="400">
        <v>15196</v>
      </c>
      <c r="G147" s="400">
        <v>41.604380561259397</v>
      </c>
      <c r="H147" s="401" t="s">
        <v>11</v>
      </c>
      <c r="I147" s="401" t="s">
        <v>337</v>
      </c>
      <c r="J147" s="400" t="b">
        <v>0</v>
      </c>
      <c r="K147" s="401" t="s">
        <v>211</v>
      </c>
      <c r="L147" s="401" t="s">
        <v>1182</v>
      </c>
      <c r="M147" s="401" t="s">
        <v>386</v>
      </c>
      <c r="N147" s="401" t="s">
        <v>386</v>
      </c>
      <c r="O147" s="401" t="s">
        <v>211</v>
      </c>
      <c r="P147" s="401" t="s">
        <v>356</v>
      </c>
    </row>
    <row r="148" spans="1:16" x14ac:dyDescent="0.35">
      <c r="A148" s="400">
        <v>1074</v>
      </c>
      <c r="B148" s="400" t="s">
        <v>1432</v>
      </c>
      <c r="C148" s="401" t="s">
        <v>1437</v>
      </c>
      <c r="D148" s="402">
        <v>27065</v>
      </c>
      <c r="E148" s="402">
        <v>41555</v>
      </c>
      <c r="F148" s="400">
        <v>14490</v>
      </c>
      <c r="G148" s="400">
        <v>39.671457905544202</v>
      </c>
      <c r="H148" s="401" t="s">
        <v>12</v>
      </c>
      <c r="I148" s="401" t="s">
        <v>337</v>
      </c>
      <c r="J148" s="400" t="b">
        <v>0</v>
      </c>
      <c r="K148" s="401" t="s">
        <v>211</v>
      </c>
      <c r="L148" s="401" t="s">
        <v>1182</v>
      </c>
      <c r="M148" s="401" t="s">
        <v>386</v>
      </c>
      <c r="N148" s="401" t="s">
        <v>386</v>
      </c>
      <c r="O148" s="401" t="s">
        <v>211</v>
      </c>
      <c r="P148" s="401" t="s">
        <v>356</v>
      </c>
    </row>
    <row r="149" spans="1:16" x14ac:dyDescent="0.35">
      <c r="A149" s="400">
        <v>1075</v>
      </c>
      <c r="B149" s="400" t="s">
        <v>1432</v>
      </c>
      <c r="C149" s="401" t="s">
        <v>1438</v>
      </c>
      <c r="D149" s="402">
        <v>29010</v>
      </c>
      <c r="E149" s="402">
        <v>41555</v>
      </c>
      <c r="F149" s="400">
        <v>12545</v>
      </c>
      <c r="G149" s="400">
        <v>34.346338124572199</v>
      </c>
      <c r="H149" s="401" t="s">
        <v>12</v>
      </c>
      <c r="I149" s="401" t="s">
        <v>337</v>
      </c>
      <c r="J149" s="400" t="b">
        <v>0</v>
      </c>
      <c r="K149" s="401" t="s">
        <v>211</v>
      </c>
      <c r="L149" s="401" t="s">
        <v>1182</v>
      </c>
      <c r="M149" s="401" t="s">
        <v>386</v>
      </c>
      <c r="N149" s="401" t="s">
        <v>386</v>
      </c>
      <c r="O149" s="401" t="s">
        <v>211</v>
      </c>
      <c r="P149" s="401" t="s">
        <v>356</v>
      </c>
    </row>
    <row r="150" spans="1:16" x14ac:dyDescent="0.35">
      <c r="A150" s="400">
        <v>1076</v>
      </c>
      <c r="B150" s="400" t="s">
        <v>1432</v>
      </c>
      <c r="C150" s="401" t="s">
        <v>1439</v>
      </c>
      <c r="D150" s="402">
        <v>25727</v>
      </c>
      <c r="E150" s="402">
        <v>41555</v>
      </c>
      <c r="F150" s="400">
        <v>15828</v>
      </c>
      <c r="G150" s="400">
        <v>43.3347022587269</v>
      </c>
      <c r="H150" s="401" t="s">
        <v>12</v>
      </c>
      <c r="I150" s="401" t="s">
        <v>337</v>
      </c>
      <c r="J150" s="400" t="b">
        <v>0</v>
      </c>
      <c r="K150" s="401" t="s">
        <v>211</v>
      </c>
      <c r="L150" s="401" t="s">
        <v>1182</v>
      </c>
      <c r="M150" s="401" t="s">
        <v>386</v>
      </c>
      <c r="N150" s="401" t="s">
        <v>386</v>
      </c>
      <c r="O150" s="401" t="s">
        <v>211</v>
      </c>
      <c r="P150" s="401" t="s">
        <v>356</v>
      </c>
    </row>
    <row r="151" spans="1:16" x14ac:dyDescent="0.35">
      <c r="A151" s="400">
        <v>1077</v>
      </c>
      <c r="B151" s="400" t="s">
        <v>1432</v>
      </c>
      <c r="C151" s="401" t="s">
        <v>1440</v>
      </c>
      <c r="D151" s="402">
        <v>27485</v>
      </c>
      <c r="E151" s="402">
        <v>41555</v>
      </c>
      <c r="F151" s="400">
        <v>14070</v>
      </c>
      <c r="G151" s="400">
        <v>38.521560574948701</v>
      </c>
      <c r="H151" s="401" t="s">
        <v>12</v>
      </c>
      <c r="I151" s="401" t="s">
        <v>337</v>
      </c>
      <c r="J151" s="400" t="b">
        <v>0</v>
      </c>
      <c r="K151" s="401" t="s">
        <v>211</v>
      </c>
      <c r="L151" s="401" t="s">
        <v>1182</v>
      </c>
      <c r="M151" s="401" t="s">
        <v>386</v>
      </c>
      <c r="N151" s="401" t="s">
        <v>386</v>
      </c>
      <c r="O151" s="401" t="s">
        <v>211</v>
      </c>
      <c r="P151" s="401" t="s">
        <v>356</v>
      </c>
    </row>
    <row r="152" spans="1:16" x14ac:dyDescent="0.35">
      <c r="A152" s="400">
        <v>1078</v>
      </c>
      <c r="B152" s="400" t="s">
        <v>1432</v>
      </c>
      <c r="C152" s="401" t="s">
        <v>1441</v>
      </c>
      <c r="D152" s="402">
        <v>27820</v>
      </c>
      <c r="E152" s="402">
        <v>41555</v>
      </c>
      <c r="F152" s="400">
        <v>13735</v>
      </c>
      <c r="G152" s="400">
        <v>37.604380561259397</v>
      </c>
      <c r="H152" s="401" t="s">
        <v>12</v>
      </c>
      <c r="I152" s="401" t="s">
        <v>337</v>
      </c>
      <c r="J152" s="400" t="b">
        <v>0</v>
      </c>
      <c r="K152" s="401" t="s">
        <v>211</v>
      </c>
      <c r="L152" s="401" t="s">
        <v>1182</v>
      </c>
      <c r="M152" s="401" t="s">
        <v>386</v>
      </c>
      <c r="N152" s="401" t="s">
        <v>386</v>
      </c>
      <c r="O152" s="401" t="s">
        <v>211</v>
      </c>
      <c r="P152" s="401" t="s">
        <v>356</v>
      </c>
    </row>
    <row r="153" spans="1:16" ht="29" x14ac:dyDescent="0.35">
      <c r="A153" s="400">
        <v>1079</v>
      </c>
      <c r="B153" s="400" t="s">
        <v>1442</v>
      </c>
      <c r="C153" s="401" t="s">
        <v>1443</v>
      </c>
      <c r="D153" s="402">
        <v>26365</v>
      </c>
      <c r="E153" s="402">
        <v>41556</v>
      </c>
      <c r="F153" s="400">
        <v>15191</v>
      </c>
      <c r="G153" s="400">
        <v>41.590691307323802</v>
      </c>
      <c r="H153" s="401" t="s">
        <v>11</v>
      </c>
      <c r="I153" s="401" t="s">
        <v>345</v>
      </c>
      <c r="J153" s="400" t="b">
        <v>0</v>
      </c>
      <c r="K153" s="401" t="s">
        <v>211</v>
      </c>
      <c r="L153" s="401" t="s">
        <v>769</v>
      </c>
      <c r="M153" s="401" t="s">
        <v>367</v>
      </c>
      <c r="N153" s="401" t="s">
        <v>367</v>
      </c>
      <c r="O153" s="401" t="s">
        <v>365</v>
      </c>
      <c r="P153" s="401" t="s">
        <v>356</v>
      </c>
    </row>
    <row r="154" spans="1:16" ht="29" x14ac:dyDescent="0.35">
      <c r="A154" s="400">
        <v>1080</v>
      </c>
      <c r="B154" s="400" t="s">
        <v>1442</v>
      </c>
      <c r="C154" s="401" t="s">
        <v>1444</v>
      </c>
      <c r="D154" s="402">
        <v>27820</v>
      </c>
      <c r="E154" s="402">
        <v>41556</v>
      </c>
      <c r="F154" s="400">
        <v>13736</v>
      </c>
      <c r="G154" s="400">
        <v>37.607118412046503</v>
      </c>
      <c r="H154" s="401" t="s">
        <v>11</v>
      </c>
      <c r="I154" s="401" t="s">
        <v>345</v>
      </c>
      <c r="J154" s="400" t="b">
        <v>0</v>
      </c>
      <c r="K154" s="401" t="s">
        <v>211</v>
      </c>
      <c r="L154" s="401" t="s">
        <v>769</v>
      </c>
      <c r="M154" s="401" t="s">
        <v>367</v>
      </c>
      <c r="N154" s="401" t="s">
        <v>367</v>
      </c>
      <c r="O154" s="401" t="s">
        <v>365</v>
      </c>
      <c r="P154" s="401" t="s">
        <v>356</v>
      </c>
    </row>
    <row r="155" spans="1:16" x14ac:dyDescent="0.35">
      <c r="A155" s="400">
        <v>1081</v>
      </c>
      <c r="B155" s="400" t="s">
        <v>1442</v>
      </c>
      <c r="C155" s="401" t="s">
        <v>1445</v>
      </c>
      <c r="D155" s="402">
        <v>27429</v>
      </c>
      <c r="E155" s="402">
        <v>41556</v>
      </c>
      <c r="F155" s="400">
        <v>14127</v>
      </c>
      <c r="G155" s="400">
        <v>38.677618069815203</v>
      </c>
      <c r="H155" s="401" t="s">
        <v>11</v>
      </c>
      <c r="I155" s="401" t="s">
        <v>337</v>
      </c>
      <c r="J155" s="400" t="b">
        <v>0</v>
      </c>
      <c r="K155" s="401" t="s">
        <v>211</v>
      </c>
      <c r="L155" s="401" t="s">
        <v>769</v>
      </c>
      <c r="M155" s="401" t="s">
        <v>367</v>
      </c>
      <c r="N155" s="401" t="s">
        <v>367</v>
      </c>
      <c r="O155" s="401" t="s">
        <v>365</v>
      </c>
      <c r="P155" s="401" t="s">
        <v>356</v>
      </c>
    </row>
    <row r="156" spans="1:16" x14ac:dyDescent="0.35">
      <c r="A156" s="400">
        <v>1082</v>
      </c>
      <c r="B156" s="400" t="s">
        <v>1446</v>
      </c>
      <c r="C156" s="401" t="s">
        <v>1447</v>
      </c>
      <c r="D156" s="402">
        <v>29010</v>
      </c>
      <c r="E156" s="402">
        <v>41555</v>
      </c>
      <c r="F156" s="400">
        <v>12545</v>
      </c>
      <c r="G156" s="400">
        <v>34.346338124572199</v>
      </c>
      <c r="H156" s="401" t="s">
        <v>12</v>
      </c>
      <c r="I156" s="401" t="s">
        <v>337</v>
      </c>
      <c r="J156" s="400" t="b">
        <v>0</v>
      </c>
      <c r="K156" s="401" t="s">
        <v>211</v>
      </c>
      <c r="L156" s="401" t="s">
        <v>1167</v>
      </c>
      <c r="M156" s="401" t="s">
        <v>386</v>
      </c>
      <c r="N156" s="401" t="s">
        <v>386</v>
      </c>
      <c r="O156" s="401" t="s">
        <v>365</v>
      </c>
      <c r="P156" s="401" t="s">
        <v>356</v>
      </c>
    </row>
    <row r="157" spans="1:16" x14ac:dyDescent="0.35">
      <c r="A157" s="400">
        <v>1083</v>
      </c>
      <c r="B157" s="400" t="s">
        <v>1446</v>
      </c>
      <c r="C157" s="401" t="s">
        <v>1448</v>
      </c>
      <c r="D157" s="402">
        <v>26820</v>
      </c>
      <c r="E157" s="402">
        <v>41555</v>
      </c>
      <c r="F157" s="400">
        <v>14735</v>
      </c>
      <c r="G157" s="400">
        <v>40.3422313483915</v>
      </c>
      <c r="H157" s="401" t="s">
        <v>11</v>
      </c>
      <c r="I157" s="401" t="s">
        <v>337</v>
      </c>
      <c r="J157" s="400" t="b">
        <v>0</v>
      </c>
      <c r="K157" s="401" t="s">
        <v>211</v>
      </c>
      <c r="L157" s="401" t="s">
        <v>1167</v>
      </c>
      <c r="M157" s="401" t="s">
        <v>386</v>
      </c>
      <c r="N157" s="401" t="s">
        <v>386</v>
      </c>
      <c r="O157" s="401" t="s">
        <v>365</v>
      </c>
      <c r="P157" s="401" t="s">
        <v>356</v>
      </c>
    </row>
    <row r="158" spans="1:16" x14ac:dyDescent="0.35">
      <c r="A158" s="400">
        <v>1084</v>
      </c>
      <c r="B158" s="400" t="s">
        <v>1449</v>
      </c>
      <c r="C158" s="401" t="s">
        <v>1450</v>
      </c>
      <c r="D158" s="402">
        <v>26819</v>
      </c>
      <c r="E158" s="402">
        <v>41555</v>
      </c>
      <c r="F158" s="400">
        <v>14736</v>
      </c>
      <c r="G158" s="400">
        <v>40.3449691991786</v>
      </c>
      <c r="H158" s="401" t="s">
        <v>12</v>
      </c>
      <c r="I158" s="401" t="s">
        <v>337</v>
      </c>
      <c r="J158" s="400" t="b">
        <v>0</v>
      </c>
      <c r="K158" s="401" t="s">
        <v>211</v>
      </c>
      <c r="L158" s="401" t="s">
        <v>1060</v>
      </c>
      <c r="M158" s="401" t="s">
        <v>386</v>
      </c>
      <c r="N158" s="401" t="s">
        <v>386</v>
      </c>
      <c r="O158" s="401" t="s">
        <v>365</v>
      </c>
      <c r="P158" s="401" t="s">
        <v>356</v>
      </c>
    </row>
    <row r="159" spans="1:16" x14ac:dyDescent="0.35">
      <c r="A159" s="400">
        <v>1085</v>
      </c>
      <c r="B159" s="400" t="s">
        <v>1449</v>
      </c>
      <c r="C159" s="401" t="s">
        <v>1451</v>
      </c>
      <c r="D159" s="402">
        <v>31567</v>
      </c>
      <c r="E159" s="402">
        <v>41555</v>
      </c>
      <c r="F159" s="400">
        <v>9988</v>
      </c>
      <c r="G159" s="400">
        <v>27.345653661875399</v>
      </c>
      <c r="H159" s="401" t="s">
        <v>12</v>
      </c>
      <c r="I159" s="401" t="s">
        <v>337</v>
      </c>
      <c r="J159" s="400" t="b">
        <v>0</v>
      </c>
      <c r="K159" s="401" t="s">
        <v>211</v>
      </c>
      <c r="L159" s="401" t="s">
        <v>1060</v>
      </c>
      <c r="M159" s="401" t="s">
        <v>386</v>
      </c>
      <c r="N159" s="401" t="s">
        <v>386</v>
      </c>
      <c r="O159" s="401" t="s">
        <v>365</v>
      </c>
      <c r="P159" s="401" t="s">
        <v>356</v>
      </c>
    </row>
    <row r="160" spans="1:16" x14ac:dyDescent="0.35">
      <c r="A160" s="400">
        <v>1086</v>
      </c>
      <c r="B160" s="400" t="s">
        <v>1449</v>
      </c>
      <c r="C160" s="401" t="s">
        <v>1452</v>
      </c>
      <c r="D160" s="402">
        <v>33028</v>
      </c>
      <c r="E160" s="402">
        <v>41555</v>
      </c>
      <c r="F160" s="400">
        <v>8527</v>
      </c>
      <c r="G160" s="400">
        <v>23.345653661875399</v>
      </c>
      <c r="H160" s="401" t="s">
        <v>11</v>
      </c>
      <c r="I160" s="401" t="s">
        <v>338</v>
      </c>
      <c r="J160" s="400" t="b">
        <v>0</v>
      </c>
      <c r="K160" s="401" t="s">
        <v>211</v>
      </c>
      <c r="L160" s="401" t="s">
        <v>1060</v>
      </c>
      <c r="M160" s="401" t="s">
        <v>386</v>
      </c>
      <c r="N160" s="401" t="s">
        <v>386</v>
      </c>
      <c r="O160" s="401" t="s">
        <v>365</v>
      </c>
      <c r="P160" s="401" t="s">
        <v>356</v>
      </c>
    </row>
    <row r="161" spans="1:16" x14ac:dyDescent="0.35">
      <c r="A161" s="400">
        <v>1087</v>
      </c>
      <c r="B161" s="400" t="s">
        <v>1449</v>
      </c>
      <c r="C161" s="401" t="s">
        <v>1453</v>
      </c>
      <c r="D161" s="402">
        <v>26088</v>
      </c>
      <c r="E161" s="402">
        <v>41555</v>
      </c>
      <c r="F161" s="400">
        <v>15467</v>
      </c>
      <c r="G161" s="400">
        <v>42.346338124572199</v>
      </c>
      <c r="H161" s="401" t="s">
        <v>11</v>
      </c>
      <c r="I161" s="401" t="s">
        <v>337</v>
      </c>
      <c r="J161" s="400" t="b">
        <v>0</v>
      </c>
      <c r="K161" s="401" t="s">
        <v>211</v>
      </c>
      <c r="L161" s="401" t="s">
        <v>1060</v>
      </c>
      <c r="M161" s="401" t="s">
        <v>386</v>
      </c>
      <c r="N161" s="401" t="s">
        <v>386</v>
      </c>
      <c r="O161" s="401" t="s">
        <v>365</v>
      </c>
      <c r="P161" s="401" t="s">
        <v>356</v>
      </c>
    </row>
    <row r="162" spans="1:16" ht="29" x14ac:dyDescent="0.35">
      <c r="A162" s="400">
        <v>1088</v>
      </c>
      <c r="B162" s="400" t="s">
        <v>1449</v>
      </c>
      <c r="C162" s="401" t="s">
        <v>1454</v>
      </c>
      <c r="D162" s="402">
        <v>25724</v>
      </c>
      <c r="E162" s="402">
        <v>41555</v>
      </c>
      <c r="F162" s="400">
        <v>15831</v>
      </c>
      <c r="G162" s="400">
        <v>43.342915811088297</v>
      </c>
      <c r="H162" s="401" t="s">
        <v>11</v>
      </c>
      <c r="I162" s="401" t="s">
        <v>337</v>
      </c>
      <c r="J162" s="400" t="b">
        <v>0</v>
      </c>
      <c r="K162" s="401" t="s">
        <v>211</v>
      </c>
      <c r="L162" s="401" t="s">
        <v>1060</v>
      </c>
      <c r="M162" s="401" t="s">
        <v>386</v>
      </c>
      <c r="N162" s="401" t="s">
        <v>386</v>
      </c>
      <c r="O162" s="401" t="s">
        <v>365</v>
      </c>
      <c r="P162" s="401" t="s">
        <v>356</v>
      </c>
    </row>
    <row r="163" spans="1:16" x14ac:dyDescent="0.35">
      <c r="A163" s="400">
        <v>1089</v>
      </c>
      <c r="B163" s="400" t="s">
        <v>1455</v>
      </c>
      <c r="C163" s="401" t="s">
        <v>1456</v>
      </c>
      <c r="H163" s="401" t="s">
        <v>11</v>
      </c>
      <c r="I163" s="401" t="s">
        <v>3162</v>
      </c>
      <c r="J163" s="400" t="b">
        <v>0</v>
      </c>
      <c r="K163" s="401" t="s">
        <v>211</v>
      </c>
      <c r="L163" s="401" t="s">
        <v>732</v>
      </c>
      <c r="M163" s="401" t="s">
        <v>386</v>
      </c>
      <c r="N163" s="401" t="s">
        <v>386</v>
      </c>
      <c r="O163" s="401" t="s">
        <v>365</v>
      </c>
      <c r="P163" s="401" t="s">
        <v>356</v>
      </c>
    </row>
    <row r="164" spans="1:16" x14ac:dyDescent="0.35">
      <c r="A164" s="400">
        <v>1090</v>
      </c>
      <c r="B164" s="400" t="s">
        <v>1455</v>
      </c>
      <c r="C164" s="401" t="s">
        <v>1457</v>
      </c>
      <c r="D164" s="402">
        <v>27918</v>
      </c>
      <c r="E164" s="402">
        <v>41557</v>
      </c>
      <c r="F164" s="400">
        <v>13639</v>
      </c>
      <c r="G164" s="400">
        <v>37.341546885694697</v>
      </c>
      <c r="H164" s="401" t="s">
        <v>11</v>
      </c>
      <c r="I164" s="401" t="s">
        <v>342</v>
      </c>
      <c r="J164" s="400" t="b">
        <v>0</v>
      </c>
      <c r="K164" s="401" t="s">
        <v>211</v>
      </c>
      <c r="L164" s="401" t="s">
        <v>732</v>
      </c>
      <c r="M164" s="401" t="s">
        <v>386</v>
      </c>
      <c r="N164" s="401" t="s">
        <v>386</v>
      </c>
      <c r="O164" s="401" t="s">
        <v>365</v>
      </c>
      <c r="P164" s="401" t="s">
        <v>356</v>
      </c>
    </row>
    <row r="165" spans="1:16" x14ac:dyDescent="0.35">
      <c r="A165" s="400">
        <v>1091</v>
      </c>
      <c r="B165" s="400" t="s">
        <v>1455</v>
      </c>
      <c r="C165" s="401" t="s">
        <v>1458</v>
      </c>
      <c r="D165" s="402">
        <v>27552</v>
      </c>
      <c r="E165" s="402">
        <v>41557</v>
      </c>
      <c r="F165" s="400">
        <v>14005</v>
      </c>
      <c r="G165" s="400">
        <v>38.3436002737851</v>
      </c>
      <c r="H165" s="401" t="s">
        <v>12</v>
      </c>
      <c r="I165" s="401" t="s">
        <v>337</v>
      </c>
      <c r="J165" s="400" t="b">
        <v>1</v>
      </c>
      <c r="K165" s="401" t="s">
        <v>211</v>
      </c>
      <c r="L165" s="401" t="s">
        <v>732</v>
      </c>
      <c r="M165" s="401" t="s">
        <v>386</v>
      </c>
      <c r="N165" s="401" t="s">
        <v>386</v>
      </c>
      <c r="O165" s="401" t="s">
        <v>365</v>
      </c>
      <c r="P165" s="401" t="s">
        <v>356</v>
      </c>
    </row>
    <row r="166" spans="1:16" x14ac:dyDescent="0.35">
      <c r="A166" s="400">
        <v>1092</v>
      </c>
      <c r="B166" s="400" t="s">
        <v>1455</v>
      </c>
      <c r="C166" s="401" t="s">
        <v>1459</v>
      </c>
      <c r="D166" s="402">
        <v>27187</v>
      </c>
      <c r="E166" s="402">
        <v>41557</v>
      </c>
      <c r="F166" s="400">
        <v>14370</v>
      </c>
      <c r="G166" s="400">
        <v>39.342915811088297</v>
      </c>
      <c r="H166" s="401" t="s">
        <v>12</v>
      </c>
      <c r="I166" s="401" t="s">
        <v>337</v>
      </c>
      <c r="J166" s="400" t="b">
        <v>1</v>
      </c>
      <c r="K166" s="401" t="s">
        <v>211</v>
      </c>
      <c r="L166" s="401" t="s">
        <v>732</v>
      </c>
      <c r="M166" s="401" t="s">
        <v>386</v>
      </c>
      <c r="N166" s="401" t="s">
        <v>386</v>
      </c>
      <c r="O166" s="401" t="s">
        <v>365</v>
      </c>
      <c r="P166" s="401" t="s">
        <v>356</v>
      </c>
    </row>
    <row r="167" spans="1:16" x14ac:dyDescent="0.35">
      <c r="A167" s="400">
        <v>1093</v>
      </c>
      <c r="B167" s="400" t="s">
        <v>1455</v>
      </c>
      <c r="C167" s="401" t="s">
        <v>1460</v>
      </c>
      <c r="D167" s="402">
        <v>26088</v>
      </c>
      <c r="E167" s="402">
        <v>41557</v>
      </c>
      <c r="F167" s="400">
        <v>15469</v>
      </c>
      <c r="G167" s="400">
        <v>42.351813826146497</v>
      </c>
      <c r="H167" s="401" t="s">
        <v>12</v>
      </c>
      <c r="I167" s="401" t="s">
        <v>337</v>
      </c>
      <c r="J167" s="400" t="b">
        <v>1</v>
      </c>
      <c r="K167" s="401" t="s">
        <v>211</v>
      </c>
      <c r="L167" s="401" t="s">
        <v>732</v>
      </c>
      <c r="M167" s="401" t="s">
        <v>386</v>
      </c>
      <c r="N167" s="401" t="s">
        <v>386</v>
      </c>
      <c r="O167" s="401" t="s">
        <v>365</v>
      </c>
      <c r="P167" s="401" t="s">
        <v>356</v>
      </c>
    </row>
    <row r="168" spans="1:16" x14ac:dyDescent="0.35">
      <c r="A168" s="400">
        <v>1094</v>
      </c>
      <c r="B168" s="400" t="s">
        <v>1455</v>
      </c>
      <c r="C168" s="401" t="s">
        <v>1461</v>
      </c>
      <c r="D168" s="402">
        <v>26822</v>
      </c>
      <c r="E168" s="402">
        <v>41557</v>
      </c>
      <c r="F168" s="400">
        <v>14735</v>
      </c>
      <c r="G168" s="400">
        <v>40.3422313483915</v>
      </c>
      <c r="H168" s="401" t="s">
        <v>12</v>
      </c>
      <c r="I168" s="401" t="s">
        <v>337</v>
      </c>
      <c r="J168" s="400" t="b">
        <v>0</v>
      </c>
      <c r="K168" s="401" t="s">
        <v>211</v>
      </c>
      <c r="L168" s="401" t="s">
        <v>732</v>
      </c>
      <c r="M168" s="401" t="s">
        <v>386</v>
      </c>
      <c r="N168" s="401" t="s">
        <v>386</v>
      </c>
      <c r="O168" s="401" t="s">
        <v>365</v>
      </c>
      <c r="P168" s="401" t="s">
        <v>356</v>
      </c>
    </row>
    <row r="169" spans="1:16" x14ac:dyDescent="0.35">
      <c r="A169" s="400">
        <v>1095</v>
      </c>
      <c r="B169" s="400" t="s">
        <v>1455</v>
      </c>
      <c r="C169" s="401" t="s">
        <v>1462</v>
      </c>
      <c r="D169" s="402">
        <v>26454</v>
      </c>
      <c r="E169" s="402">
        <v>41557</v>
      </c>
      <c r="F169" s="400">
        <v>15103</v>
      </c>
      <c r="G169" s="400">
        <v>41.349760438056101</v>
      </c>
      <c r="H169" s="401" t="s">
        <v>12</v>
      </c>
      <c r="I169" s="401" t="s">
        <v>337</v>
      </c>
      <c r="J169" s="400" t="b">
        <v>0</v>
      </c>
      <c r="K169" s="401" t="s">
        <v>211</v>
      </c>
      <c r="L169" s="401" t="s">
        <v>732</v>
      </c>
      <c r="M169" s="401" t="s">
        <v>386</v>
      </c>
      <c r="N169" s="401" t="s">
        <v>386</v>
      </c>
      <c r="O169" s="401" t="s">
        <v>365</v>
      </c>
      <c r="P169" s="401" t="s">
        <v>356</v>
      </c>
    </row>
    <row r="170" spans="1:16" x14ac:dyDescent="0.35">
      <c r="A170" s="400">
        <v>1096</v>
      </c>
      <c r="B170" s="400" t="s">
        <v>1455</v>
      </c>
      <c r="C170" s="401" t="s">
        <v>1463</v>
      </c>
      <c r="D170" s="402">
        <v>27188</v>
      </c>
      <c r="E170" s="402">
        <v>41557</v>
      </c>
      <c r="F170" s="400">
        <v>14369</v>
      </c>
      <c r="G170" s="400">
        <v>39.340177960301197</v>
      </c>
      <c r="H170" s="401" t="s">
        <v>12</v>
      </c>
      <c r="I170" s="401" t="s">
        <v>337</v>
      </c>
      <c r="J170" s="400" t="b">
        <v>0</v>
      </c>
      <c r="K170" s="401" t="s">
        <v>211</v>
      </c>
      <c r="L170" s="401" t="s">
        <v>732</v>
      </c>
      <c r="M170" s="401" t="s">
        <v>386</v>
      </c>
      <c r="N170" s="401" t="s">
        <v>386</v>
      </c>
      <c r="O170" s="401" t="s">
        <v>365</v>
      </c>
      <c r="P170" s="401" t="s">
        <v>356</v>
      </c>
    </row>
    <row r="171" spans="1:16" x14ac:dyDescent="0.35">
      <c r="A171" s="400">
        <v>1097</v>
      </c>
      <c r="B171" s="400" t="s">
        <v>1455</v>
      </c>
      <c r="C171" s="401" t="s">
        <v>1464</v>
      </c>
      <c r="D171" s="402">
        <v>26455</v>
      </c>
      <c r="E171" s="402">
        <v>41557</v>
      </c>
      <c r="F171" s="400">
        <v>15102</v>
      </c>
      <c r="G171" s="400">
        <v>41.347022587269002</v>
      </c>
      <c r="H171" s="401" t="s">
        <v>12</v>
      </c>
      <c r="I171" s="401" t="s">
        <v>337</v>
      </c>
      <c r="J171" s="400" t="b">
        <v>0</v>
      </c>
      <c r="K171" s="401" t="s">
        <v>211</v>
      </c>
      <c r="L171" s="401" t="s">
        <v>732</v>
      </c>
      <c r="M171" s="401" t="s">
        <v>386</v>
      </c>
      <c r="N171" s="401" t="s">
        <v>386</v>
      </c>
      <c r="O171" s="401" t="s">
        <v>365</v>
      </c>
      <c r="P171" s="401" t="s">
        <v>356</v>
      </c>
    </row>
    <row r="172" spans="1:16" x14ac:dyDescent="0.35">
      <c r="A172" s="400">
        <v>1098</v>
      </c>
      <c r="B172" s="400" t="s">
        <v>1455</v>
      </c>
      <c r="C172" s="401" t="s">
        <v>1465</v>
      </c>
      <c r="D172" s="402">
        <v>26779</v>
      </c>
      <c r="E172" s="402">
        <v>41557</v>
      </c>
      <c r="F172" s="400">
        <v>14778</v>
      </c>
      <c r="G172" s="400">
        <v>40.459958932238202</v>
      </c>
      <c r="H172" s="401" t="s">
        <v>12</v>
      </c>
      <c r="I172" s="401" t="s">
        <v>337</v>
      </c>
      <c r="J172" s="400" t="b">
        <v>0</v>
      </c>
      <c r="K172" s="401" t="s">
        <v>211</v>
      </c>
      <c r="L172" s="401" t="s">
        <v>732</v>
      </c>
      <c r="M172" s="401" t="s">
        <v>386</v>
      </c>
      <c r="N172" s="401" t="s">
        <v>386</v>
      </c>
      <c r="O172" s="401" t="s">
        <v>365</v>
      </c>
      <c r="P172" s="401" t="s">
        <v>356</v>
      </c>
    </row>
    <row r="173" spans="1:16" x14ac:dyDescent="0.35">
      <c r="A173" s="400">
        <v>1099</v>
      </c>
      <c r="B173" s="400" t="s">
        <v>1466</v>
      </c>
      <c r="C173" s="401" t="s">
        <v>1467</v>
      </c>
      <c r="D173" s="402">
        <v>27552</v>
      </c>
      <c r="E173" s="402">
        <v>41557</v>
      </c>
      <c r="F173" s="400">
        <v>14005</v>
      </c>
      <c r="G173" s="400">
        <v>38.3436002737851</v>
      </c>
      <c r="H173" s="401" t="s">
        <v>11</v>
      </c>
      <c r="I173" s="401" t="s">
        <v>337</v>
      </c>
      <c r="J173" s="400" t="b">
        <v>0</v>
      </c>
      <c r="K173" s="401" t="s">
        <v>211</v>
      </c>
      <c r="L173" s="401" t="s">
        <v>465</v>
      </c>
      <c r="M173" s="401" t="s">
        <v>386</v>
      </c>
      <c r="N173" s="401" t="s">
        <v>386</v>
      </c>
      <c r="O173" s="401" t="s">
        <v>365</v>
      </c>
      <c r="P173" s="401" t="s">
        <v>356</v>
      </c>
    </row>
    <row r="174" spans="1:16" x14ac:dyDescent="0.35">
      <c r="A174" s="400">
        <v>1100</v>
      </c>
      <c r="B174" s="400" t="s">
        <v>1466</v>
      </c>
      <c r="C174" s="401" t="s">
        <v>1468</v>
      </c>
      <c r="D174" s="402">
        <v>26455</v>
      </c>
      <c r="E174" s="402">
        <v>41557</v>
      </c>
      <c r="F174" s="400">
        <v>15102</v>
      </c>
      <c r="G174" s="400">
        <v>41.347022587269002</v>
      </c>
      <c r="H174" s="401" t="s">
        <v>11</v>
      </c>
      <c r="I174" s="401" t="s">
        <v>337</v>
      </c>
      <c r="J174" s="400" t="b">
        <v>1</v>
      </c>
      <c r="K174" s="401" t="s">
        <v>211</v>
      </c>
      <c r="L174" s="401" t="s">
        <v>465</v>
      </c>
      <c r="M174" s="401" t="s">
        <v>386</v>
      </c>
      <c r="N174" s="401" t="s">
        <v>386</v>
      </c>
      <c r="O174" s="401" t="s">
        <v>365</v>
      </c>
      <c r="P174" s="401" t="s">
        <v>356</v>
      </c>
    </row>
    <row r="175" spans="1:16" x14ac:dyDescent="0.35">
      <c r="A175" s="400">
        <v>1101</v>
      </c>
      <c r="B175" s="400" t="s">
        <v>1466</v>
      </c>
      <c r="C175" s="401" t="s">
        <v>1469</v>
      </c>
      <c r="D175" s="402">
        <v>27184</v>
      </c>
      <c r="E175" s="402">
        <v>41557</v>
      </c>
      <c r="F175" s="400">
        <v>14373</v>
      </c>
      <c r="G175" s="400">
        <v>39.351129363449701</v>
      </c>
      <c r="H175" s="401" t="s">
        <v>12</v>
      </c>
      <c r="I175" s="401" t="s">
        <v>337</v>
      </c>
      <c r="J175" s="400" t="b">
        <v>1</v>
      </c>
      <c r="K175" s="401" t="s">
        <v>211</v>
      </c>
      <c r="L175" s="401" t="s">
        <v>465</v>
      </c>
      <c r="M175" s="401" t="s">
        <v>386</v>
      </c>
      <c r="N175" s="401" t="s">
        <v>386</v>
      </c>
      <c r="O175" s="401" t="s">
        <v>365</v>
      </c>
      <c r="P175" s="401" t="s">
        <v>356</v>
      </c>
    </row>
    <row r="176" spans="1:16" x14ac:dyDescent="0.35">
      <c r="A176" s="400">
        <v>1102</v>
      </c>
      <c r="B176" s="400" t="s">
        <v>1466</v>
      </c>
      <c r="C176" s="401" t="s">
        <v>1470</v>
      </c>
      <c r="D176" s="402">
        <v>26702</v>
      </c>
      <c r="E176" s="402">
        <v>41557</v>
      </c>
      <c r="F176" s="400">
        <v>14855</v>
      </c>
      <c r="G176" s="400">
        <v>40.670773442847398</v>
      </c>
      <c r="H176" s="401" t="s">
        <v>12</v>
      </c>
      <c r="I176" s="401" t="s">
        <v>337</v>
      </c>
      <c r="J176" s="400" t="b">
        <v>0</v>
      </c>
      <c r="K176" s="401" t="s">
        <v>211</v>
      </c>
      <c r="L176" s="401" t="s">
        <v>465</v>
      </c>
      <c r="M176" s="401" t="s">
        <v>386</v>
      </c>
      <c r="N176" s="401" t="s">
        <v>386</v>
      </c>
      <c r="O176" s="401" t="s">
        <v>365</v>
      </c>
      <c r="P176" s="401" t="s">
        <v>356</v>
      </c>
    </row>
    <row r="177" spans="1:16" x14ac:dyDescent="0.35">
      <c r="A177" s="400">
        <v>1103</v>
      </c>
      <c r="B177" s="400" t="s">
        <v>1466</v>
      </c>
      <c r="C177" s="401" t="s">
        <v>1471</v>
      </c>
      <c r="D177" s="402">
        <v>27823</v>
      </c>
      <c r="E177" s="402">
        <v>41557</v>
      </c>
      <c r="F177" s="400">
        <v>13734</v>
      </c>
      <c r="G177" s="400">
        <v>37.601642710472298</v>
      </c>
      <c r="H177" s="401" t="s">
        <v>12</v>
      </c>
      <c r="I177" s="401" t="s">
        <v>337</v>
      </c>
      <c r="J177" s="400" t="b">
        <v>0</v>
      </c>
      <c r="K177" s="401" t="s">
        <v>211</v>
      </c>
      <c r="L177" s="401" t="s">
        <v>465</v>
      </c>
      <c r="M177" s="401" t="s">
        <v>386</v>
      </c>
      <c r="N177" s="401" t="s">
        <v>386</v>
      </c>
      <c r="O177" s="401" t="s">
        <v>365</v>
      </c>
      <c r="P177" s="401" t="s">
        <v>356</v>
      </c>
    </row>
    <row r="178" spans="1:16" x14ac:dyDescent="0.35">
      <c r="A178" s="400">
        <v>1104</v>
      </c>
      <c r="B178" s="400" t="s">
        <v>1466</v>
      </c>
      <c r="C178" s="401" t="s">
        <v>1472</v>
      </c>
      <c r="D178" s="402">
        <v>25734</v>
      </c>
      <c r="E178" s="402">
        <v>41557</v>
      </c>
      <c r="F178" s="400">
        <v>15823</v>
      </c>
      <c r="G178" s="400">
        <v>43.321013004791197</v>
      </c>
      <c r="H178" s="401" t="s">
        <v>12</v>
      </c>
      <c r="I178" s="401" t="s">
        <v>337</v>
      </c>
      <c r="J178" s="400" t="b">
        <v>0</v>
      </c>
      <c r="K178" s="401" t="s">
        <v>211</v>
      </c>
      <c r="L178" s="401" t="s">
        <v>465</v>
      </c>
      <c r="M178" s="401" t="s">
        <v>386</v>
      </c>
      <c r="N178" s="401" t="s">
        <v>386</v>
      </c>
      <c r="O178" s="401" t="s">
        <v>365</v>
      </c>
      <c r="P178" s="401" t="s">
        <v>356</v>
      </c>
    </row>
    <row r="179" spans="1:16" x14ac:dyDescent="0.35">
      <c r="A179" s="400">
        <v>1105</v>
      </c>
      <c r="B179" s="400" t="s">
        <v>1473</v>
      </c>
      <c r="C179" s="401" t="s">
        <v>1474</v>
      </c>
      <c r="H179" s="401" t="s">
        <v>12</v>
      </c>
      <c r="I179" s="401" t="s">
        <v>3162</v>
      </c>
      <c r="J179" s="400" t="b">
        <v>0</v>
      </c>
      <c r="K179" s="401" t="s">
        <v>211</v>
      </c>
      <c r="L179" s="401" t="s">
        <v>1058</v>
      </c>
      <c r="M179" s="401" t="s">
        <v>386</v>
      </c>
      <c r="N179" s="401" t="s">
        <v>386</v>
      </c>
      <c r="O179" s="401" t="s">
        <v>454</v>
      </c>
      <c r="P179" s="401" t="s">
        <v>356</v>
      </c>
    </row>
    <row r="180" spans="1:16" ht="43.5" x14ac:dyDescent="0.35">
      <c r="A180" s="400">
        <v>1106</v>
      </c>
      <c r="B180" s="400" t="s">
        <v>1473</v>
      </c>
      <c r="C180" s="401" t="s">
        <v>1475</v>
      </c>
      <c r="D180" s="402">
        <v>29376</v>
      </c>
      <c r="E180" s="402">
        <v>41809</v>
      </c>
      <c r="F180" s="400">
        <v>12433</v>
      </c>
      <c r="G180" s="400">
        <v>34.0396988364134</v>
      </c>
      <c r="H180" s="401" t="s">
        <v>12</v>
      </c>
      <c r="I180" s="401" t="s">
        <v>347</v>
      </c>
      <c r="J180" s="400" t="b">
        <v>0</v>
      </c>
      <c r="K180" s="401" t="s">
        <v>211</v>
      </c>
      <c r="L180" s="401" t="s">
        <v>1058</v>
      </c>
      <c r="M180" s="401" t="s">
        <v>386</v>
      </c>
      <c r="N180" s="401" t="s">
        <v>386</v>
      </c>
      <c r="O180" s="401" t="s">
        <v>454</v>
      </c>
      <c r="P180" s="401" t="s">
        <v>356</v>
      </c>
    </row>
    <row r="181" spans="1:16" ht="43.5" x14ac:dyDescent="0.35">
      <c r="A181" s="400">
        <v>1107</v>
      </c>
      <c r="B181" s="400" t="s">
        <v>1473</v>
      </c>
      <c r="C181" s="401" t="s">
        <v>1476</v>
      </c>
      <c r="D181" s="402">
        <v>30377</v>
      </c>
      <c r="E181" s="402">
        <v>41809</v>
      </c>
      <c r="F181" s="400">
        <v>11432</v>
      </c>
      <c r="G181" s="400">
        <v>31.299110198494201</v>
      </c>
      <c r="H181" s="401" t="s">
        <v>12</v>
      </c>
      <c r="I181" s="401" t="s">
        <v>341</v>
      </c>
      <c r="J181" s="400" t="b">
        <v>0</v>
      </c>
      <c r="K181" s="401" t="s">
        <v>211</v>
      </c>
      <c r="L181" s="401" t="s">
        <v>1058</v>
      </c>
      <c r="M181" s="401" t="s">
        <v>386</v>
      </c>
      <c r="N181" s="401" t="s">
        <v>386</v>
      </c>
      <c r="O181" s="401" t="s">
        <v>454</v>
      </c>
      <c r="P181" s="401" t="s">
        <v>356</v>
      </c>
    </row>
    <row r="182" spans="1:16" ht="43.5" x14ac:dyDescent="0.35">
      <c r="A182" s="400">
        <v>1108</v>
      </c>
      <c r="B182" s="400" t="s">
        <v>1473</v>
      </c>
      <c r="C182" s="401" t="s">
        <v>1477</v>
      </c>
      <c r="D182" s="402">
        <v>31503</v>
      </c>
      <c r="E182" s="402">
        <v>41809</v>
      </c>
      <c r="F182" s="400">
        <v>10306</v>
      </c>
      <c r="G182" s="400">
        <v>28.216290212183399</v>
      </c>
      <c r="H182" s="401" t="s">
        <v>11</v>
      </c>
      <c r="I182" s="401" t="s">
        <v>341</v>
      </c>
      <c r="J182" s="400" t="b">
        <v>0</v>
      </c>
      <c r="K182" s="401" t="s">
        <v>211</v>
      </c>
      <c r="L182" s="401" t="s">
        <v>1058</v>
      </c>
      <c r="M182" s="401" t="s">
        <v>386</v>
      </c>
      <c r="N182" s="401" t="s">
        <v>386</v>
      </c>
      <c r="O182" s="401" t="s">
        <v>454</v>
      </c>
      <c r="P182" s="401" t="s">
        <v>356</v>
      </c>
    </row>
    <row r="183" spans="1:16" ht="43.5" x14ac:dyDescent="0.35">
      <c r="A183" s="400">
        <v>1109</v>
      </c>
      <c r="B183" s="400" t="s">
        <v>1473</v>
      </c>
      <c r="C183" s="401" t="s">
        <v>1478</v>
      </c>
      <c r="D183" s="402">
        <v>31567</v>
      </c>
      <c r="E183" s="402">
        <v>41809</v>
      </c>
      <c r="F183" s="400">
        <v>10242</v>
      </c>
      <c r="G183" s="400">
        <v>28.041067761807</v>
      </c>
      <c r="H183" s="401" t="s">
        <v>11</v>
      </c>
      <c r="I183" s="401" t="s">
        <v>341</v>
      </c>
      <c r="J183" s="400" t="b">
        <v>0</v>
      </c>
      <c r="K183" s="401" t="s">
        <v>211</v>
      </c>
      <c r="L183" s="401" t="s">
        <v>1058</v>
      </c>
      <c r="M183" s="401" t="s">
        <v>386</v>
      </c>
      <c r="N183" s="401" t="s">
        <v>386</v>
      </c>
      <c r="O183" s="401" t="s">
        <v>454</v>
      </c>
      <c r="P183" s="401" t="s">
        <v>356</v>
      </c>
    </row>
    <row r="184" spans="1:16" ht="29" x14ac:dyDescent="0.35">
      <c r="A184" s="400">
        <v>1110</v>
      </c>
      <c r="B184" s="400" t="s">
        <v>1473</v>
      </c>
      <c r="C184" s="401" t="s">
        <v>1479</v>
      </c>
      <c r="D184" s="402">
        <v>29031</v>
      </c>
      <c r="E184" s="402">
        <v>41809</v>
      </c>
      <c r="F184" s="400">
        <v>12778</v>
      </c>
      <c r="G184" s="400">
        <v>34.984257357974002</v>
      </c>
      <c r="H184" s="401" t="s">
        <v>11</v>
      </c>
      <c r="I184" s="401" t="s">
        <v>345</v>
      </c>
      <c r="J184" s="400" t="b">
        <v>0</v>
      </c>
      <c r="K184" s="401" t="s">
        <v>211</v>
      </c>
      <c r="L184" s="401" t="s">
        <v>1058</v>
      </c>
      <c r="M184" s="401" t="s">
        <v>386</v>
      </c>
      <c r="N184" s="401" t="s">
        <v>386</v>
      </c>
      <c r="O184" s="401" t="s">
        <v>454</v>
      </c>
      <c r="P184" s="401" t="s">
        <v>356</v>
      </c>
    </row>
    <row r="185" spans="1:16" ht="43.5" x14ac:dyDescent="0.35">
      <c r="A185" s="400">
        <v>1111</v>
      </c>
      <c r="B185" s="400" t="s">
        <v>1473</v>
      </c>
      <c r="C185" s="401" t="s">
        <v>1480</v>
      </c>
      <c r="D185" s="402">
        <v>28582</v>
      </c>
      <c r="E185" s="402">
        <v>41809</v>
      </c>
      <c r="F185" s="400">
        <v>13227</v>
      </c>
      <c r="G185" s="400">
        <v>36.213552361396303</v>
      </c>
      <c r="H185" s="401" t="s">
        <v>12</v>
      </c>
      <c r="I185" s="401" t="s">
        <v>341</v>
      </c>
      <c r="J185" s="400" t="b">
        <v>0</v>
      </c>
      <c r="K185" s="401" t="s">
        <v>211</v>
      </c>
      <c r="L185" s="401" t="s">
        <v>1058</v>
      </c>
      <c r="M185" s="401" t="s">
        <v>386</v>
      </c>
      <c r="N185" s="401" t="s">
        <v>386</v>
      </c>
      <c r="O185" s="401" t="s">
        <v>454</v>
      </c>
      <c r="P185" s="401" t="s">
        <v>356</v>
      </c>
    </row>
    <row r="186" spans="1:16" ht="43.5" x14ac:dyDescent="0.35">
      <c r="A186" s="400">
        <v>1112</v>
      </c>
      <c r="B186" s="400" t="s">
        <v>1473</v>
      </c>
      <c r="C186" s="401" t="s">
        <v>1481</v>
      </c>
      <c r="D186" s="402">
        <v>28890</v>
      </c>
      <c r="E186" s="402">
        <v>41809</v>
      </c>
      <c r="F186" s="400">
        <v>12919</v>
      </c>
      <c r="G186" s="400">
        <v>35.370294318959601</v>
      </c>
      <c r="H186" s="401" t="s">
        <v>12</v>
      </c>
      <c r="I186" s="401" t="s">
        <v>341</v>
      </c>
      <c r="J186" s="400" t="b">
        <v>0</v>
      </c>
      <c r="K186" s="401" t="s">
        <v>211</v>
      </c>
      <c r="L186" s="401" t="s">
        <v>1058</v>
      </c>
      <c r="M186" s="401" t="s">
        <v>386</v>
      </c>
      <c r="N186" s="401" t="s">
        <v>386</v>
      </c>
      <c r="O186" s="401" t="s">
        <v>454</v>
      </c>
      <c r="P186" s="401" t="s">
        <v>356</v>
      </c>
    </row>
    <row r="187" spans="1:16" ht="43.5" x14ac:dyDescent="0.35">
      <c r="A187" s="400">
        <v>1113</v>
      </c>
      <c r="B187" s="400" t="s">
        <v>1473</v>
      </c>
      <c r="C187" s="401" t="s">
        <v>1482</v>
      </c>
      <c r="D187" s="402">
        <v>28645</v>
      </c>
      <c r="E187" s="402">
        <v>41809</v>
      </c>
      <c r="F187" s="400">
        <v>13164</v>
      </c>
      <c r="G187" s="400">
        <v>36.041067761807</v>
      </c>
      <c r="H187" s="401" t="s">
        <v>11</v>
      </c>
      <c r="I187" s="401" t="s">
        <v>341</v>
      </c>
      <c r="J187" s="400" t="b">
        <v>0</v>
      </c>
      <c r="K187" s="401" t="s">
        <v>211</v>
      </c>
      <c r="L187" s="401" t="s">
        <v>1058</v>
      </c>
      <c r="M187" s="401" t="s">
        <v>386</v>
      </c>
      <c r="N187" s="401" t="s">
        <v>386</v>
      </c>
      <c r="O187" s="401" t="s">
        <v>454</v>
      </c>
      <c r="P187" s="401" t="s">
        <v>356</v>
      </c>
    </row>
    <row r="188" spans="1:16" ht="43.5" x14ac:dyDescent="0.35">
      <c r="A188" s="400">
        <v>1114</v>
      </c>
      <c r="B188" s="400" t="s">
        <v>1473</v>
      </c>
      <c r="C188" s="401" t="s">
        <v>1483</v>
      </c>
      <c r="D188" s="402">
        <v>28987</v>
      </c>
      <c r="E188" s="402">
        <v>41809</v>
      </c>
      <c r="F188" s="400">
        <v>12822</v>
      </c>
      <c r="G188" s="400">
        <v>35.104722792607802</v>
      </c>
      <c r="H188" s="401" t="s">
        <v>12</v>
      </c>
      <c r="I188" s="401" t="s">
        <v>341</v>
      </c>
      <c r="J188" s="400" t="b">
        <v>0</v>
      </c>
      <c r="K188" s="401" t="s">
        <v>211</v>
      </c>
      <c r="L188" s="401" t="s">
        <v>1058</v>
      </c>
      <c r="M188" s="401" t="s">
        <v>386</v>
      </c>
      <c r="N188" s="401" t="s">
        <v>386</v>
      </c>
      <c r="O188" s="401" t="s">
        <v>454</v>
      </c>
      <c r="P188" s="401" t="s">
        <v>356</v>
      </c>
    </row>
    <row r="189" spans="1:16" x14ac:dyDescent="0.35">
      <c r="A189" s="400">
        <v>1115</v>
      </c>
      <c r="B189" s="400" t="s">
        <v>1473</v>
      </c>
      <c r="C189" s="401" t="s">
        <v>211</v>
      </c>
      <c r="H189" s="401" t="s">
        <v>12</v>
      </c>
      <c r="I189" s="401" t="s">
        <v>3162</v>
      </c>
      <c r="J189" s="400" t="b">
        <v>0</v>
      </c>
      <c r="K189" s="401" t="s">
        <v>211</v>
      </c>
      <c r="L189" s="401" t="s">
        <v>1058</v>
      </c>
      <c r="M189" s="401" t="s">
        <v>386</v>
      </c>
      <c r="N189" s="401" t="s">
        <v>386</v>
      </c>
      <c r="O189" s="401" t="s">
        <v>454</v>
      </c>
      <c r="P189" s="401" t="s">
        <v>356</v>
      </c>
    </row>
    <row r="190" spans="1:16" ht="29" x14ac:dyDescent="0.35">
      <c r="A190" s="400">
        <v>1116</v>
      </c>
      <c r="B190" s="400" t="s">
        <v>1484</v>
      </c>
      <c r="C190" s="401" t="s">
        <v>1485</v>
      </c>
      <c r="D190" s="402">
        <v>29649</v>
      </c>
      <c r="E190" s="402">
        <v>41562</v>
      </c>
      <c r="F190" s="400">
        <v>11913</v>
      </c>
      <c r="G190" s="400">
        <v>32.616016427104697</v>
      </c>
      <c r="H190" s="401" t="s">
        <v>11</v>
      </c>
      <c r="I190" s="401" t="s">
        <v>340</v>
      </c>
      <c r="J190" s="400" t="b">
        <v>0</v>
      </c>
      <c r="K190" s="401" t="s">
        <v>211</v>
      </c>
      <c r="L190" s="401" t="s">
        <v>718</v>
      </c>
      <c r="M190" s="401" t="s">
        <v>386</v>
      </c>
      <c r="N190" s="401" t="s">
        <v>386</v>
      </c>
      <c r="O190" s="401" t="s">
        <v>454</v>
      </c>
      <c r="P190" s="401" t="s">
        <v>356</v>
      </c>
    </row>
    <row r="191" spans="1:16" x14ac:dyDescent="0.35">
      <c r="A191" s="400">
        <v>1117</v>
      </c>
      <c r="B191" s="400" t="s">
        <v>1484</v>
      </c>
      <c r="C191" s="401" t="s">
        <v>1486</v>
      </c>
      <c r="D191" s="402">
        <v>30471</v>
      </c>
      <c r="E191" s="402">
        <v>41562</v>
      </c>
      <c r="F191" s="400">
        <v>11091</v>
      </c>
      <c r="G191" s="400">
        <v>30.3655030800821</v>
      </c>
      <c r="H191" s="401" t="s">
        <v>12</v>
      </c>
      <c r="I191" s="401" t="s">
        <v>340</v>
      </c>
      <c r="J191" s="400" t="b">
        <v>0</v>
      </c>
      <c r="K191" s="401" t="s">
        <v>211</v>
      </c>
      <c r="L191" s="401" t="s">
        <v>718</v>
      </c>
      <c r="M191" s="401" t="s">
        <v>386</v>
      </c>
      <c r="N191" s="401" t="s">
        <v>386</v>
      </c>
      <c r="O191" s="401" t="s">
        <v>454</v>
      </c>
      <c r="P191" s="401" t="s">
        <v>356</v>
      </c>
    </row>
    <row r="192" spans="1:16" x14ac:dyDescent="0.35">
      <c r="A192" s="400">
        <v>1118</v>
      </c>
      <c r="B192" s="400" t="s">
        <v>1484</v>
      </c>
      <c r="C192" s="401" t="s">
        <v>1487</v>
      </c>
      <c r="D192" s="402">
        <v>29741</v>
      </c>
      <c r="E192" s="402">
        <v>41562</v>
      </c>
      <c r="F192" s="400">
        <v>11821</v>
      </c>
      <c r="G192" s="400">
        <v>32.3641341546886</v>
      </c>
      <c r="H192" s="401" t="s">
        <v>12</v>
      </c>
      <c r="I192" s="401" t="s">
        <v>340</v>
      </c>
      <c r="J192" s="400" t="b">
        <v>0</v>
      </c>
      <c r="K192" s="401" t="s">
        <v>211</v>
      </c>
      <c r="L192" s="401" t="s">
        <v>718</v>
      </c>
      <c r="M192" s="401" t="s">
        <v>386</v>
      </c>
      <c r="N192" s="401" t="s">
        <v>386</v>
      </c>
      <c r="O192" s="401" t="s">
        <v>454</v>
      </c>
      <c r="P192" s="401" t="s">
        <v>356</v>
      </c>
    </row>
    <row r="193" spans="1:16" x14ac:dyDescent="0.35">
      <c r="A193" s="400">
        <v>1119</v>
      </c>
      <c r="B193" s="400" t="s">
        <v>1484</v>
      </c>
      <c r="C193" s="401" t="s">
        <v>1488</v>
      </c>
      <c r="D193" s="402">
        <v>29376</v>
      </c>
      <c r="E193" s="402">
        <v>41562</v>
      </c>
      <c r="F193" s="400">
        <v>12186</v>
      </c>
      <c r="G193" s="400">
        <v>33.363449691991804</v>
      </c>
      <c r="H193" s="401" t="s">
        <v>11</v>
      </c>
      <c r="I193" s="401" t="s">
        <v>337</v>
      </c>
      <c r="J193" s="400" t="b">
        <v>0</v>
      </c>
      <c r="K193" s="401" t="s">
        <v>211</v>
      </c>
      <c r="L193" s="401" t="s">
        <v>718</v>
      </c>
      <c r="M193" s="401" t="s">
        <v>386</v>
      </c>
      <c r="N193" s="401" t="s">
        <v>386</v>
      </c>
      <c r="O193" s="401" t="s">
        <v>454</v>
      </c>
      <c r="P193" s="401" t="s">
        <v>356</v>
      </c>
    </row>
    <row r="194" spans="1:16" x14ac:dyDescent="0.35">
      <c r="A194" s="400">
        <v>1120</v>
      </c>
      <c r="B194" s="400" t="s">
        <v>1484</v>
      </c>
      <c r="C194" s="401" t="s">
        <v>1489</v>
      </c>
      <c r="D194" s="402">
        <v>31588</v>
      </c>
      <c r="E194" s="402">
        <v>41562</v>
      </c>
      <c r="F194" s="400">
        <v>9974</v>
      </c>
      <c r="G194" s="400">
        <v>27.307323750855598</v>
      </c>
      <c r="H194" s="401" t="s">
        <v>11</v>
      </c>
      <c r="I194" s="401" t="s">
        <v>337</v>
      </c>
      <c r="J194" s="400" t="b">
        <v>0</v>
      </c>
      <c r="K194" s="401" t="s">
        <v>211</v>
      </c>
      <c r="L194" s="401" t="s">
        <v>718</v>
      </c>
      <c r="M194" s="401" t="s">
        <v>386</v>
      </c>
      <c r="N194" s="401" t="s">
        <v>386</v>
      </c>
      <c r="O194" s="401" t="s">
        <v>454</v>
      </c>
      <c r="P194" s="401" t="s">
        <v>356</v>
      </c>
    </row>
    <row r="195" spans="1:16" x14ac:dyDescent="0.35">
      <c r="A195" s="400">
        <v>1121</v>
      </c>
      <c r="B195" s="400" t="s">
        <v>1484</v>
      </c>
      <c r="C195" s="401" t="s">
        <v>1490</v>
      </c>
      <c r="D195" s="402">
        <v>30106</v>
      </c>
      <c r="E195" s="402">
        <v>41562</v>
      </c>
      <c r="F195" s="400">
        <v>11456</v>
      </c>
      <c r="G195" s="400">
        <v>31.364818617385399</v>
      </c>
      <c r="H195" s="401" t="s">
        <v>12</v>
      </c>
      <c r="I195" s="401" t="s">
        <v>337</v>
      </c>
      <c r="J195" s="400" t="b">
        <v>0</v>
      </c>
      <c r="K195" s="401" t="s">
        <v>211</v>
      </c>
      <c r="L195" s="401" t="s">
        <v>718</v>
      </c>
      <c r="M195" s="401" t="s">
        <v>386</v>
      </c>
      <c r="N195" s="401" t="s">
        <v>386</v>
      </c>
      <c r="O195" s="401" t="s">
        <v>454</v>
      </c>
      <c r="P195" s="401" t="s">
        <v>356</v>
      </c>
    </row>
    <row r="196" spans="1:16" x14ac:dyDescent="0.35">
      <c r="A196" s="400">
        <v>1122</v>
      </c>
      <c r="B196" s="400" t="s">
        <v>1484</v>
      </c>
      <c r="C196" s="401" t="s">
        <v>1491</v>
      </c>
      <c r="D196" s="402">
        <v>30471</v>
      </c>
      <c r="E196" s="402">
        <v>41562</v>
      </c>
      <c r="F196" s="400">
        <v>11091</v>
      </c>
      <c r="G196" s="400">
        <v>30.3655030800821</v>
      </c>
      <c r="H196" s="401" t="s">
        <v>11</v>
      </c>
      <c r="I196" s="401" t="s">
        <v>337</v>
      </c>
      <c r="J196" s="400" t="b">
        <v>0</v>
      </c>
      <c r="K196" s="401" t="s">
        <v>211</v>
      </c>
      <c r="L196" s="401" t="s">
        <v>718</v>
      </c>
      <c r="M196" s="401" t="s">
        <v>386</v>
      </c>
      <c r="N196" s="401" t="s">
        <v>386</v>
      </c>
      <c r="O196" s="401" t="s">
        <v>454</v>
      </c>
      <c r="P196" s="401" t="s">
        <v>356</v>
      </c>
    </row>
    <row r="197" spans="1:16" x14ac:dyDescent="0.35">
      <c r="A197" s="400">
        <v>1123</v>
      </c>
      <c r="B197" s="400" t="s">
        <v>1484</v>
      </c>
      <c r="C197" s="401" t="s">
        <v>1492</v>
      </c>
      <c r="D197" s="402">
        <v>30106</v>
      </c>
      <c r="E197" s="402">
        <v>41562</v>
      </c>
      <c r="F197" s="400">
        <v>11456</v>
      </c>
      <c r="G197" s="400">
        <v>31.364818617385399</v>
      </c>
      <c r="H197" s="401" t="s">
        <v>12</v>
      </c>
      <c r="I197" s="401" t="s">
        <v>337</v>
      </c>
      <c r="J197" s="400" t="b">
        <v>0</v>
      </c>
      <c r="K197" s="401" t="s">
        <v>211</v>
      </c>
      <c r="L197" s="401" t="s">
        <v>718</v>
      </c>
      <c r="M197" s="401" t="s">
        <v>386</v>
      </c>
      <c r="N197" s="401" t="s">
        <v>386</v>
      </c>
      <c r="O197" s="401" t="s">
        <v>454</v>
      </c>
      <c r="P197" s="401" t="s">
        <v>356</v>
      </c>
    </row>
    <row r="198" spans="1:16" x14ac:dyDescent="0.35">
      <c r="A198" s="400">
        <v>1124</v>
      </c>
      <c r="B198" s="400" t="s">
        <v>1484</v>
      </c>
      <c r="C198" s="401" t="s">
        <v>1493</v>
      </c>
      <c r="D198" s="402">
        <v>29741</v>
      </c>
      <c r="E198" s="402">
        <v>41562</v>
      </c>
      <c r="F198" s="400">
        <v>11821</v>
      </c>
      <c r="G198" s="400">
        <v>32.3641341546886</v>
      </c>
      <c r="H198" s="401" t="s">
        <v>11</v>
      </c>
      <c r="I198" s="401" t="s">
        <v>337</v>
      </c>
      <c r="J198" s="400" t="b">
        <v>0</v>
      </c>
      <c r="K198" s="401" t="s">
        <v>211</v>
      </c>
      <c r="L198" s="401" t="s">
        <v>718</v>
      </c>
      <c r="M198" s="401" t="s">
        <v>386</v>
      </c>
      <c r="N198" s="401" t="s">
        <v>386</v>
      </c>
      <c r="O198" s="401" t="s">
        <v>454</v>
      </c>
      <c r="P198" s="401" t="s">
        <v>356</v>
      </c>
    </row>
    <row r="199" spans="1:16" x14ac:dyDescent="0.35">
      <c r="A199" s="400">
        <v>1125</v>
      </c>
      <c r="B199" s="400" t="s">
        <v>1484</v>
      </c>
      <c r="C199" s="401" t="s">
        <v>1494</v>
      </c>
      <c r="D199" s="402">
        <v>29364</v>
      </c>
      <c r="E199" s="402">
        <v>41562</v>
      </c>
      <c r="F199" s="400">
        <v>12198</v>
      </c>
      <c r="G199" s="400">
        <v>33.396303901437399</v>
      </c>
      <c r="H199" s="401" t="s">
        <v>12</v>
      </c>
      <c r="I199" s="401" t="s">
        <v>337</v>
      </c>
      <c r="J199" s="400" t="b">
        <v>0</v>
      </c>
      <c r="K199" s="401" t="s">
        <v>211</v>
      </c>
      <c r="L199" s="401" t="s">
        <v>718</v>
      </c>
      <c r="M199" s="401" t="s">
        <v>386</v>
      </c>
      <c r="N199" s="401" t="s">
        <v>386</v>
      </c>
      <c r="O199" s="401" t="s">
        <v>454</v>
      </c>
      <c r="P199" s="401" t="s">
        <v>356</v>
      </c>
    </row>
    <row r="200" spans="1:16" ht="29" x14ac:dyDescent="0.35">
      <c r="A200" s="400">
        <v>1126</v>
      </c>
      <c r="B200" s="400" t="s">
        <v>1495</v>
      </c>
      <c r="C200" s="401" t="s">
        <v>1496</v>
      </c>
      <c r="D200" s="402">
        <v>29751</v>
      </c>
      <c r="E200" s="402">
        <v>41808</v>
      </c>
      <c r="F200" s="400">
        <v>12057</v>
      </c>
      <c r="G200" s="400">
        <v>33.0102669404517</v>
      </c>
      <c r="H200" s="401" t="s">
        <v>11</v>
      </c>
      <c r="I200" s="401" t="s">
        <v>345</v>
      </c>
      <c r="J200" s="400" t="b">
        <v>0</v>
      </c>
      <c r="K200" s="401" t="s">
        <v>211</v>
      </c>
      <c r="L200" s="401" t="s">
        <v>1160</v>
      </c>
      <c r="M200" s="401" t="s">
        <v>386</v>
      </c>
      <c r="N200" s="401" t="s">
        <v>386</v>
      </c>
      <c r="O200" s="401" t="s">
        <v>454</v>
      </c>
      <c r="P200" s="401" t="s">
        <v>356</v>
      </c>
    </row>
    <row r="201" spans="1:16" x14ac:dyDescent="0.35">
      <c r="A201" s="400">
        <v>1127</v>
      </c>
      <c r="B201" s="400" t="s">
        <v>1495</v>
      </c>
      <c r="C201" s="401" t="s">
        <v>1497</v>
      </c>
      <c r="D201" s="402">
        <v>29902</v>
      </c>
      <c r="E201" s="402">
        <v>41808</v>
      </c>
      <c r="F201" s="400">
        <v>11906</v>
      </c>
      <c r="G201" s="400">
        <v>32.596851471594803</v>
      </c>
      <c r="H201" s="401" t="s">
        <v>12</v>
      </c>
      <c r="I201" s="401" t="s">
        <v>337</v>
      </c>
      <c r="J201" s="400" t="b">
        <v>0</v>
      </c>
      <c r="K201" s="401" t="s">
        <v>211</v>
      </c>
      <c r="L201" s="401" t="s">
        <v>1160</v>
      </c>
      <c r="M201" s="401" t="s">
        <v>386</v>
      </c>
      <c r="N201" s="401" t="s">
        <v>386</v>
      </c>
      <c r="O201" s="401" t="s">
        <v>454</v>
      </c>
      <c r="P201" s="401" t="s">
        <v>356</v>
      </c>
    </row>
    <row r="202" spans="1:16" ht="29" x14ac:dyDescent="0.35">
      <c r="A202" s="400">
        <v>1128</v>
      </c>
      <c r="B202" s="400" t="s">
        <v>1495</v>
      </c>
      <c r="C202" s="401" t="s">
        <v>1498</v>
      </c>
      <c r="D202" s="402">
        <v>31473</v>
      </c>
      <c r="E202" s="402">
        <v>41808</v>
      </c>
      <c r="F202" s="400">
        <v>10335</v>
      </c>
      <c r="G202" s="400">
        <v>28.295687885010299</v>
      </c>
      <c r="H202" s="401" t="s">
        <v>11</v>
      </c>
      <c r="I202" s="401" t="s">
        <v>345</v>
      </c>
      <c r="J202" s="400" t="b">
        <v>0</v>
      </c>
      <c r="K202" s="401" t="s">
        <v>211</v>
      </c>
      <c r="L202" s="401" t="s">
        <v>1160</v>
      </c>
      <c r="M202" s="401" t="s">
        <v>386</v>
      </c>
      <c r="N202" s="401" t="s">
        <v>386</v>
      </c>
      <c r="O202" s="401" t="s">
        <v>454</v>
      </c>
      <c r="P202" s="401" t="s">
        <v>356</v>
      </c>
    </row>
    <row r="203" spans="1:16" ht="43.5" x14ac:dyDescent="0.35">
      <c r="A203" s="400">
        <v>1129</v>
      </c>
      <c r="B203" s="400" t="s">
        <v>1495</v>
      </c>
      <c r="C203" s="401" t="s">
        <v>1499</v>
      </c>
      <c r="D203" s="402">
        <v>28809</v>
      </c>
      <c r="E203" s="402">
        <v>41808</v>
      </c>
      <c r="F203" s="400">
        <v>12999</v>
      </c>
      <c r="G203" s="400">
        <v>35.589322381930202</v>
      </c>
      <c r="H203" s="401" t="s">
        <v>12</v>
      </c>
      <c r="I203" s="401" t="s">
        <v>341</v>
      </c>
      <c r="J203" s="400" t="b">
        <v>0</v>
      </c>
      <c r="K203" s="401" t="s">
        <v>211</v>
      </c>
      <c r="L203" s="401" t="s">
        <v>1160</v>
      </c>
      <c r="M203" s="401" t="s">
        <v>386</v>
      </c>
      <c r="N203" s="401" t="s">
        <v>386</v>
      </c>
      <c r="O203" s="401" t="s">
        <v>454</v>
      </c>
      <c r="P203" s="401" t="s">
        <v>356</v>
      </c>
    </row>
    <row r="204" spans="1:16" x14ac:dyDescent="0.35">
      <c r="A204" s="400">
        <v>1130</v>
      </c>
      <c r="B204" s="400" t="s">
        <v>1495</v>
      </c>
      <c r="C204" s="401" t="s">
        <v>1500</v>
      </c>
      <c r="D204" s="402">
        <v>30106</v>
      </c>
      <c r="E204" s="402">
        <v>41808</v>
      </c>
      <c r="F204" s="400">
        <v>11702</v>
      </c>
      <c r="G204" s="400">
        <v>32.0383299110199</v>
      </c>
      <c r="H204" s="401" t="s">
        <v>12</v>
      </c>
      <c r="I204" s="401" t="s">
        <v>337</v>
      </c>
      <c r="J204" s="400" t="b">
        <v>0</v>
      </c>
      <c r="K204" s="401" t="s">
        <v>211</v>
      </c>
      <c r="L204" s="401" t="s">
        <v>1160</v>
      </c>
      <c r="M204" s="401" t="s">
        <v>386</v>
      </c>
      <c r="N204" s="401" t="s">
        <v>386</v>
      </c>
      <c r="O204" s="401" t="s">
        <v>454</v>
      </c>
      <c r="P204" s="401" t="s">
        <v>356</v>
      </c>
    </row>
    <row r="205" spans="1:16" x14ac:dyDescent="0.35">
      <c r="A205" s="400">
        <v>1131</v>
      </c>
      <c r="B205" s="400" t="s">
        <v>1495</v>
      </c>
      <c r="C205" s="401" t="s">
        <v>1501</v>
      </c>
      <c r="D205" s="402">
        <v>29314</v>
      </c>
      <c r="E205" s="402">
        <v>41808</v>
      </c>
      <c r="F205" s="400">
        <v>12494</v>
      </c>
      <c r="G205" s="400">
        <v>34.206707734428498</v>
      </c>
      <c r="H205" s="401" t="s">
        <v>11</v>
      </c>
      <c r="I205" s="401" t="s">
        <v>337</v>
      </c>
      <c r="J205" s="400" t="b">
        <v>0</v>
      </c>
      <c r="K205" s="401" t="s">
        <v>211</v>
      </c>
      <c r="L205" s="401" t="s">
        <v>1160</v>
      </c>
      <c r="M205" s="401" t="s">
        <v>386</v>
      </c>
      <c r="N205" s="401" t="s">
        <v>386</v>
      </c>
      <c r="O205" s="401" t="s">
        <v>454</v>
      </c>
      <c r="P205" s="401" t="s">
        <v>356</v>
      </c>
    </row>
    <row r="206" spans="1:16" x14ac:dyDescent="0.35">
      <c r="A206" s="400">
        <v>1132</v>
      </c>
      <c r="B206" s="400" t="s">
        <v>1495</v>
      </c>
      <c r="C206" s="401" t="s">
        <v>1502</v>
      </c>
      <c r="D206" s="402">
        <v>31983</v>
      </c>
      <c r="E206" s="402">
        <v>41808</v>
      </c>
      <c r="F206" s="400">
        <v>9825</v>
      </c>
      <c r="G206" s="400">
        <v>26.8993839835729</v>
      </c>
      <c r="H206" s="401" t="s">
        <v>12</v>
      </c>
      <c r="I206" s="401" t="s">
        <v>337</v>
      </c>
      <c r="J206" s="400" t="b">
        <v>0</v>
      </c>
      <c r="K206" s="401" t="s">
        <v>211</v>
      </c>
      <c r="L206" s="401" t="s">
        <v>1160</v>
      </c>
      <c r="M206" s="401" t="s">
        <v>386</v>
      </c>
      <c r="N206" s="401" t="s">
        <v>386</v>
      </c>
      <c r="O206" s="401" t="s">
        <v>454</v>
      </c>
      <c r="P206" s="401" t="s">
        <v>356</v>
      </c>
    </row>
    <row r="207" spans="1:16" x14ac:dyDescent="0.35">
      <c r="A207" s="400">
        <v>1133</v>
      </c>
      <c r="B207" s="400" t="s">
        <v>1495</v>
      </c>
      <c r="C207" s="401" t="s">
        <v>1503</v>
      </c>
      <c r="D207" s="402">
        <v>28525</v>
      </c>
      <c r="E207" s="402">
        <v>41808</v>
      </c>
      <c r="F207" s="400">
        <v>13283</v>
      </c>
      <c r="G207" s="400">
        <v>36.366872005475699</v>
      </c>
      <c r="H207" s="401" t="s">
        <v>11</v>
      </c>
      <c r="I207" s="401" t="s">
        <v>337</v>
      </c>
      <c r="J207" s="400" t="b">
        <v>0</v>
      </c>
      <c r="K207" s="401" t="s">
        <v>211</v>
      </c>
      <c r="L207" s="401" t="s">
        <v>1160</v>
      </c>
      <c r="M207" s="401" t="s">
        <v>386</v>
      </c>
      <c r="N207" s="401" t="s">
        <v>386</v>
      </c>
      <c r="O207" s="401" t="s">
        <v>454</v>
      </c>
      <c r="P207" s="401" t="s">
        <v>356</v>
      </c>
    </row>
    <row r="208" spans="1:16" x14ac:dyDescent="0.35">
      <c r="A208" s="400">
        <v>1134</v>
      </c>
      <c r="B208" s="400" t="s">
        <v>1495</v>
      </c>
      <c r="C208" s="401" t="s">
        <v>1504</v>
      </c>
      <c r="D208" s="402">
        <v>29010</v>
      </c>
      <c r="E208" s="402">
        <v>41808</v>
      </c>
      <c r="F208" s="400">
        <v>12798</v>
      </c>
      <c r="G208" s="400">
        <v>35.039014373716597</v>
      </c>
      <c r="H208" s="401" t="s">
        <v>12</v>
      </c>
      <c r="I208" s="401" t="s">
        <v>337</v>
      </c>
      <c r="J208" s="400" t="b">
        <v>0</v>
      </c>
      <c r="K208" s="401" t="s">
        <v>211</v>
      </c>
      <c r="L208" s="401" t="s">
        <v>1160</v>
      </c>
      <c r="M208" s="401" t="s">
        <v>386</v>
      </c>
      <c r="N208" s="401" t="s">
        <v>386</v>
      </c>
      <c r="O208" s="401" t="s">
        <v>454</v>
      </c>
      <c r="P208" s="401" t="s">
        <v>356</v>
      </c>
    </row>
    <row r="209" spans="1:16" x14ac:dyDescent="0.35">
      <c r="A209" s="400">
        <v>1135</v>
      </c>
      <c r="B209" s="400" t="s">
        <v>1495</v>
      </c>
      <c r="C209" s="401" t="s">
        <v>1505</v>
      </c>
      <c r="D209" s="402">
        <v>29384</v>
      </c>
      <c r="E209" s="402">
        <v>41808</v>
      </c>
      <c r="F209" s="400">
        <v>12424</v>
      </c>
      <c r="G209" s="400">
        <v>34.015058179329202</v>
      </c>
      <c r="H209" s="401" t="s">
        <v>12</v>
      </c>
      <c r="I209" s="401" t="s">
        <v>337</v>
      </c>
      <c r="J209" s="400" t="b">
        <v>0</v>
      </c>
      <c r="K209" s="401" t="s">
        <v>211</v>
      </c>
      <c r="L209" s="401" t="s">
        <v>1160</v>
      </c>
      <c r="M209" s="401" t="s">
        <v>386</v>
      </c>
      <c r="N209" s="401" t="s">
        <v>386</v>
      </c>
      <c r="O209" s="401" t="s">
        <v>454</v>
      </c>
      <c r="P209" s="401" t="s">
        <v>356</v>
      </c>
    </row>
    <row r="210" spans="1:16" x14ac:dyDescent="0.35">
      <c r="A210" s="400">
        <v>1136</v>
      </c>
      <c r="B210" s="400" t="s">
        <v>1506</v>
      </c>
      <c r="C210" s="401" t="s">
        <v>1507</v>
      </c>
      <c r="D210" s="402">
        <v>31082</v>
      </c>
      <c r="E210" s="402">
        <v>41806</v>
      </c>
      <c r="F210" s="400">
        <v>10724</v>
      </c>
      <c r="G210" s="400">
        <v>29.360711841204701</v>
      </c>
      <c r="H210" s="401" t="s">
        <v>12</v>
      </c>
      <c r="I210" s="401" t="s">
        <v>337</v>
      </c>
      <c r="J210" s="400" t="b">
        <v>1</v>
      </c>
      <c r="K210" s="401" t="s">
        <v>211</v>
      </c>
      <c r="L210" s="401" t="s">
        <v>1188</v>
      </c>
      <c r="M210" s="401" t="s">
        <v>386</v>
      </c>
      <c r="N210" s="401" t="s">
        <v>386</v>
      </c>
      <c r="O210" s="401" t="s">
        <v>454</v>
      </c>
      <c r="P210" s="401" t="s">
        <v>356</v>
      </c>
    </row>
    <row r="211" spans="1:16" x14ac:dyDescent="0.35">
      <c r="A211" s="400">
        <v>1137</v>
      </c>
      <c r="B211" s="400" t="s">
        <v>1506</v>
      </c>
      <c r="C211" s="401" t="s">
        <v>1508</v>
      </c>
      <c r="D211" s="402">
        <v>31082</v>
      </c>
      <c r="E211" s="402">
        <v>41806</v>
      </c>
      <c r="F211" s="400">
        <v>10724</v>
      </c>
      <c r="G211" s="400">
        <v>29.360711841204701</v>
      </c>
      <c r="H211" s="401" t="s">
        <v>12</v>
      </c>
      <c r="I211" s="401" t="s">
        <v>337</v>
      </c>
      <c r="J211" s="400" t="b">
        <v>1</v>
      </c>
      <c r="K211" s="401" t="s">
        <v>211</v>
      </c>
      <c r="L211" s="401" t="s">
        <v>1188</v>
      </c>
      <c r="M211" s="401" t="s">
        <v>386</v>
      </c>
      <c r="N211" s="401" t="s">
        <v>386</v>
      </c>
      <c r="O211" s="401" t="s">
        <v>454</v>
      </c>
      <c r="P211" s="401" t="s">
        <v>356</v>
      </c>
    </row>
    <row r="212" spans="1:16" x14ac:dyDescent="0.35">
      <c r="A212" s="400">
        <v>1138</v>
      </c>
      <c r="B212" s="400" t="s">
        <v>1506</v>
      </c>
      <c r="C212" s="401" t="s">
        <v>1509</v>
      </c>
      <c r="D212" s="402">
        <v>31575</v>
      </c>
      <c r="E212" s="402">
        <v>41806</v>
      </c>
      <c r="F212" s="400">
        <v>10231</v>
      </c>
      <c r="G212" s="400">
        <v>28.0109514031485</v>
      </c>
      <c r="H212" s="401" t="s">
        <v>12</v>
      </c>
      <c r="I212" s="401" t="s">
        <v>337</v>
      </c>
      <c r="J212" s="400" t="b">
        <v>1</v>
      </c>
      <c r="K212" s="401" t="s">
        <v>211</v>
      </c>
      <c r="L212" s="401" t="s">
        <v>1188</v>
      </c>
      <c r="M212" s="401" t="s">
        <v>386</v>
      </c>
      <c r="N212" s="401" t="s">
        <v>386</v>
      </c>
      <c r="O212" s="401" t="s">
        <v>454</v>
      </c>
      <c r="P212" s="401" t="s">
        <v>356</v>
      </c>
    </row>
    <row r="213" spans="1:16" x14ac:dyDescent="0.35">
      <c r="A213" s="400">
        <v>1139</v>
      </c>
      <c r="B213" s="400" t="s">
        <v>1506</v>
      </c>
      <c r="C213" s="401" t="s">
        <v>1510</v>
      </c>
      <c r="D213" s="402">
        <v>31420</v>
      </c>
      <c r="E213" s="402">
        <v>41806</v>
      </c>
      <c r="F213" s="400">
        <v>10386</v>
      </c>
      <c r="G213" s="400">
        <v>28.435318275154</v>
      </c>
      <c r="H213" s="401" t="s">
        <v>11</v>
      </c>
      <c r="I213" s="401" t="s">
        <v>337</v>
      </c>
      <c r="J213" s="400" t="b">
        <v>0</v>
      </c>
      <c r="K213" s="401" t="s">
        <v>211</v>
      </c>
      <c r="L213" s="401" t="s">
        <v>1188</v>
      </c>
      <c r="M213" s="401" t="s">
        <v>386</v>
      </c>
      <c r="N213" s="401" t="s">
        <v>386</v>
      </c>
      <c r="O213" s="401" t="s">
        <v>454</v>
      </c>
      <c r="P213" s="401" t="s">
        <v>356</v>
      </c>
    </row>
    <row r="214" spans="1:16" ht="29" x14ac:dyDescent="0.35">
      <c r="A214" s="400">
        <v>1140</v>
      </c>
      <c r="B214" s="400" t="s">
        <v>1506</v>
      </c>
      <c r="C214" s="401" t="s">
        <v>1511</v>
      </c>
      <c r="D214" s="402">
        <v>30475</v>
      </c>
      <c r="E214" s="402">
        <v>41806</v>
      </c>
      <c r="F214" s="400">
        <v>11331</v>
      </c>
      <c r="G214" s="400">
        <v>31.022587268993799</v>
      </c>
      <c r="H214" s="401" t="s">
        <v>12</v>
      </c>
      <c r="I214" s="401" t="s">
        <v>345</v>
      </c>
      <c r="J214" s="400" t="b">
        <v>0</v>
      </c>
      <c r="K214" s="401" t="s">
        <v>211</v>
      </c>
      <c r="L214" s="401" t="s">
        <v>1188</v>
      </c>
      <c r="M214" s="401" t="s">
        <v>386</v>
      </c>
      <c r="N214" s="401" t="s">
        <v>386</v>
      </c>
      <c r="O214" s="401" t="s">
        <v>454</v>
      </c>
      <c r="P214" s="401" t="s">
        <v>356</v>
      </c>
    </row>
    <row r="215" spans="1:16" x14ac:dyDescent="0.35">
      <c r="A215" s="400">
        <v>1141</v>
      </c>
      <c r="B215" s="400" t="s">
        <v>1506</v>
      </c>
      <c r="C215" s="401" t="s">
        <v>1512</v>
      </c>
      <c r="D215" s="402">
        <v>31932</v>
      </c>
      <c r="E215" s="402">
        <v>41806</v>
      </c>
      <c r="F215" s="400">
        <v>9874</v>
      </c>
      <c r="G215" s="400">
        <v>27.033538672142399</v>
      </c>
      <c r="H215" s="401" t="s">
        <v>11</v>
      </c>
      <c r="I215" s="401" t="s">
        <v>337</v>
      </c>
      <c r="J215" s="400" t="b">
        <v>0</v>
      </c>
      <c r="K215" s="401" t="s">
        <v>211</v>
      </c>
      <c r="L215" s="401" t="s">
        <v>1188</v>
      </c>
      <c r="M215" s="401" t="s">
        <v>386</v>
      </c>
      <c r="N215" s="401" t="s">
        <v>386</v>
      </c>
      <c r="O215" s="401" t="s">
        <v>454</v>
      </c>
      <c r="P215" s="401" t="s">
        <v>356</v>
      </c>
    </row>
    <row r="216" spans="1:16" x14ac:dyDescent="0.35">
      <c r="A216" s="400">
        <v>1142</v>
      </c>
      <c r="B216" s="400" t="s">
        <v>1506</v>
      </c>
      <c r="C216" s="401" t="s">
        <v>1513</v>
      </c>
      <c r="D216" s="402">
        <v>30106</v>
      </c>
      <c r="E216" s="402">
        <v>41806</v>
      </c>
      <c r="F216" s="400">
        <v>11700</v>
      </c>
      <c r="G216" s="400">
        <v>32.032854209445603</v>
      </c>
      <c r="H216" s="401" t="s">
        <v>12</v>
      </c>
      <c r="I216" s="401" t="s">
        <v>337</v>
      </c>
      <c r="J216" s="400" t="b">
        <v>1</v>
      </c>
      <c r="K216" s="401" t="s">
        <v>211</v>
      </c>
      <c r="L216" s="401" t="s">
        <v>1188</v>
      </c>
      <c r="M216" s="401" t="s">
        <v>386</v>
      </c>
      <c r="N216" s="401" t="s">
        <v>386</v>
      </c>
      <c r="O216" s="401" t="s">
        <v>454</v>
      </c>
      <c r="P216" s="401" t="s">
        <v>356</v>
      </c>
    </row>
    <row r="217" spans="1:16" ht="29" x14ac:dyDescent="0.35">
      <c r="A217" s="400">
        <v>1143</v>
      </c>
      <c r="B217" s="400" t="s">
        <v>1506</v>
      </c>
      <c r="C217" s="401" t="s">
        <v>1514</v>
      </c>
      <c r="D217" s="402">
        <v>31568</v>
      </c>
      <c r="E217" s="402">
        <v>41806</v>
      </c>
      <c r="F217" s="400">
        <v>10238</v>
      </c>
      <c r="G217" s="400">
        <v>28.0301163586585</v>
      </c>
      <c r="H217" s="401" t="s">
        <v>12</v>
      </c>
      <c r="I217" s="401" t="s">
        <v>345</v>
      </c>
      <c r="J217" s="400" t="b">
        <v>0</v>
      </c>
      <c r="K217" s="401" t="s">
        <v>211</v>
      </c>
      <c r="L217" s="401" t="s">
        <v>1188</v>
      </c>
      <c r="M217" s="401" t="s">
        <v>386</v>
      </c>
      <c r="N217" s="401" t="s">
        <v>386</v>
      </c>
      <c r="O217" s="401" t="s">
        <v>454</v>
      </c>
      <c r="P217" s="401" t="s">
        <v>356</v>
      </c>
    </row>
    <row r="218" spans="1:16" x14ac:dyDescent="0.35">
      <c r="A218" s="400">
        <v>1144</v>
      </c>
      <c r="B218" s="400" t="s">
        <v>1515</v>
      </c>
      <c r="C218" s="401" t="s">
        <v>1516</v>
      </c>
      <c r="D218" s="402">
        <v>29546</v>
      </c>
      <c r="E218" s="402">
        <v>41808</v>
      </c>
      <c r="F218" s="400">
        <v>12262</v>
      </c>
      <c r="G218" s="400">
        <v>33.571526351813802</v>
      </c>
      <c r="H218" s="401" t="s">
        <v>11</v>
      </c>
      <c r="I218" s="401" t="s">
        <v>349</v>
      </c>
      <c r="J218" s="400" t="b">
        <v>0</v>
      </c>
      <c r="K218" s="401" t="s">
        <v>211</v>
      </c>
      <c r="L218" s="401" t="s">
        <v>1099</v>
      </c>
      <c r="M218" s="401" t="s">
        <v>386</v>
      </c>
      <c r="N218" s="401" t="s">
        <v>386</v>
      </c>
      <c r="O218" s="401" t="s">
        <v>454</v>
      </c>
      <c r="P218" s="401" t="s">
        <v>356</v>
      </c>
    </row>
    <row r="219" spans="1:16" ht="29" x14ac:dyDescent="0.35">
      <c r="A219" s="400">
        <v>1145</v>
      </c>
      <c r="B219" s="400" t="s">
        <v>1515</v>
      </c>
      <c r="C219" s="401" t="s">
        <v>1517</v>
      </c>
      <c r="D219" s="402">
        <v>29376</v>
      </c>
      <c r="E219" s="402">
        <v>41808</v>
      </c>
      <c r="F219" s="400">
        <v>12432</v>
      </c>
      <c r="G219" s="400">
        <v>34.036960985626301</v>
      </c>
      <c r="H219" s="401" t="s">
        <v>12</v>
      </c>
      <c r="I219" s="401" t="s">
        <v>345</v>
      </c>
      <c r="J219" s="400" t="b">
        <v>1</v>
      </c>
      <c r="K219" s="401" t="s">
        <v>211</v>
      </c>
      <c r="L219" s="401" t="s">
        <v>1099</v>
      </c>
      <c r="M219" s="401" t="s">
        <v>386</v>
      </c>
      <c r="N219" s="401" t="s">
        <v>386</v>
      </c>
      <c r="O219" s="401" t="s">
        <v>454</v>
      </c>
      <c r="P219" s="401" t="s">
        <v>356</v>
      </c>
    </row>
    <row r="220" spans="1:16" ht="29" x14ac:dyDescent="0.35">
      <c r="A220" s="400">
        <v>1146</v>
      </c>
      <c r="B220" s="400" t="s">
        <v>1515</v>
      </c>
      <c r="C220" s="401" t="s">
        <v>1518</v>
      </c>
      <c r="D220" s="402">
        <v>29702</v>
      </c>
      <c r="E220" s="402">
        <v>41808</v>
      </c>
      <c r="F220" s="400">
        <v>12106</v>
      </c>
      <c r="G220" s="400">
        <v>33.144421629021203</v>
      </c>
      <c r="H220" s="401" t="s">
        <v>12</v>
      </c>
      <c r="I220" s="401" t="s">
        <v>345</v>
      </c>
      <c r="J220" s="400" t="b">
        <v>1</v>
      </c>
      <c r="K220" s="401" t="s">
        <v>211</v>
      </c>
      <c r="L220" s="401" t="s">
        <v>1099</v>
      </c>
      <c r="M220" s="401" t="s">
        <v>386</v>
      </c>
      <c r="N220" s="401" t="s">
        <v>386</v>
      </c>
      <c r="O220" s="401" t="s">
        <v>454</v>
      </c>
      <c r="P220" s="401" t="s">
        <v>356</v>
      </c>
    </row>
    <row r="221" spans="1:16" ht="29" x14ac:dyDescent="0.35">
      <c r="A221" s="400">
        <v>1147</v>
      </c>
      <c r="B221" s="400" t="s">
        <v>1515</v>
      </c>
      <c r="C221" s="401" t="s">
        <v>1519</v>
      </c>
      <c r="D221" s="402">
        <v>30279</v>
      </c>
      <c r="E221" s="402">
        <v>41808</v>
      </c>
      <c r="F221" s="400">
        <v>11529</v>
      </c>
      <c r="G221" s="400">
        <v>31.564681724846</v>
      </c>
      <c r="H221" s="401" t="s">
        <v>12</v>
      </c>
      <c r="I221" s="401" t="s">
        <v>345</v>
      </c>
      <c r="J221" s="400" t="b">
        <v>1</v>
      </c>
      <c r="K221" s="401" t="s">
        <v>211</v>
      </c>
      <c r="L221" s="401" t="s">
        <v>1099</v>
      </c>
      <c r="M221" s="401" t="s">
        <v>386</v>
      </c>
      <c r="N221" s="401" t="s">
        <v>386</v>
      </c>
      <c r="O221" s="401" t="s">
        <v>454</v>
      </c>
      <c r="P221" s="401" t="s">
        <v>356</v>
      </c>
    </row>
    <row r="222" spans="1:16" x14ac:dyDescent="0.35">
      <c r="A222" s="400">
        <v>1148</v>
      </c>
      <c r="B222" s="400" t="s">
        <v>1515</v>
      </c>
      <c r="C222" s="401" t="s">
        <v>1520</v>
      </c>
      <c r="D222" s="402">
        <v>29010</v>
      </c>
      <c r="E222" s="402">
        <v>41808</v>
      </c>
      <c r="F222" s="400">
        <v>12798</v>
      </c>
      <c r="G222" s="400">
        <v>35.039014373716597</v>
      </c>
      <c r="H222" s="401" t="s">
        <v>12</v>
      </c>
      <c r="I222" s="401" t="s">
        <v>337</v>
      </c>
      <c r="J222" s="400" t="b">
        <v>1</v>
      </c>
      <c r="K222" s="401" t="s">
        <v>211</v>
      </c>
      <c r="L222" s="401" t="s">
        <v>1099</v>
      </c>
      <c r="M222" s="401" t="s">
        <v>386</v>
      </c>
      <c r="N222" s="401" t="s">
        <v>386</v>
      </c>
      <c r="O222" s="401" t="s">
        <v>454</v>
      </c>
      <c r="P222" s="401" t="s">
        <v>356</v>
      </c>
    </row>
    <row r="223" spans="1:16" x14ac:dyDescent="0.35">
      <c r="A223" s="400">
        <v>1149</v>
      </c>
      <c r="B223" s="400" t="s">
        <v>1515</v>
      </c>
      <c r="C223" s="401" t="s">
        <v>1521</v>
      </c>
      <c r="D223" s="402">
        <v>30632</v>
      </c>
      <c r="E223" s="402">
        <v>41808</v>
      </c>
      <c r="F223" s="400">
        <v>11176</v>
      </c>
      <c r="G223" s="400">
        <v>30.598220396988399</v>
      </c>
      <c r="H223" s="401" t="s">
        <v>12</v>
      </c>
      <c r="I223" s="401" t="s">
        <v>337</v>
      </c>
      <c r="J223" s="400" t="b">
        <v>1</v>
      </c>
      <c r="K223" s="401" t="s">
        <v>211</v>
      </c>
      <c r="L223" s="401" t="s">
        <v>1099</v>
      </c>
      <c r="M223" s="401" t="s">
        <v>386</v>
      </c>
      <c r="N223" s="401" t="s">
        <v>386</v>
      </c>
      <c r="O223" s="401" t="s">
        <v>454</v>
      </c>
      <c r="P223" s="401" t="s">
        <v>356</v>
      </c>
    </row>
    <row r="224" spans="1:16" x14ac:dyDescent="0.35">
      <c r="A224" s="400">
        <v>1150</v>
      </c>
      <c r="B224" s="400" t="s">
        <v>1515</v>
      </c>
      <c r="C224" s="401" t="s">
        <v>1522</v>
      </c>
      <c r="D224" s="402">
        <v>29739</v>
      </c>
      <c r="E224" s="402">
        <v>41808</v>
      </c>
      <c r="F224" s="400">
        <v>12069</v>
      </c>
      <c r="G224" s="400">
        <v>33.043121149897303</v>
      </c>
      <c r="H224" s="401" t="s">
        <v>12</v>
      </c>
      <c r="I224" s="401" t="s">
        <v>337</v>
      </c>
      <c r="J224" s="400" t="b">
        <v>1</v>
      </c>
      <c r="K224" s="401" t="s">
        <v>211</v>
      </c>
      <c r="L224" s="401" t="s">
        <v>1099</v>
      </c>
      <c r="M224" s="401" t="s">
        <v>386</v>
      </c>
      <c r="N224" s="401" t="s">
        <v>386</v>
      </c>
      <c r="O224" s="401" t="s">
        <v>454</v>
      </c>
      <c r="P224" s="401" t="s">
        <v>356</v>
      </c>
    </row>
    <row r="225" spans="1:16" x14ac:dyDescent="0.35">
      <c r="A225" s="400">
        <v>1151</v>
      </c>
      <c r="B225" s="400" t="s">
        <v>1515</v>
      </c>
      <c r="C225" s="401" t="s">
        <v>1523</v>
      </c>
      <c r="D225" s="402">
        <v>29376</v>
      </c>
      <c r="E225" s="402">
        <v>41808</v>
      </c>
      <c r="F225" s="400">
        <v>12432</v>
      </c>
      <c r="G225" s="400">
        <v>34.036960985626301</v>
      </c>
      <c r="H225" s="401" t="s">
        <v>12</v>
      </c>
      <c r="I225" s="401" t="s">
        <v>337</v>
      </c>
      <c r="J225" s="400" t="b">
        <v>0</v>
      </c>
      <c r="K225" s="401" t="s">
        <v>211</v>
      </c>
      <c r="L225" s="401" t="s">
        <v>1099</v>
      </c>
      <c r="M225" s="401" t="s">
        <v>386</v>
      </c>
      <c r="N225" s="401" t="s">
        <v>386</v>
      </c>
      <c r="O225" s="401" t="s">
        <v>454</v>
      </c>
      <c r="P225" s="401" t="s">
        <v>356</v>
      </c>
    </row>
    <row r="226" spans="1:16" ht="29" x14ac:dyDescent="0.35">
      <c r="A226" s="400">
        <v>1152</v>
      </c>
      <c r="B226" s="400" t="s">
        <v>1515</v>
      </c>
      <c r="C226" s="401" t="s">
        <v>1524</v>
      </c>
      <c r="D226" s="402">
        <v>29376</v>
      </c>
      <c r="E226" s="402">
        <v>41808</v>
      </c>
      <c r="F226" s="400">
        <v>12432</v>
      </c>
      <c r="G226" s="400">
        <v>34.036960985626301</v>
      </c>
      <c r="H226" s="401" t="s">
        <v>11</v>
      </c>
      <c r="I226" s="401" t="s">
        <v>345</v>
      </c>
      <c r="J226" s="400" t="b">
        <v>0</v>
      </c>
      <c r="K226" s="401" t="s">
        <v>211</v>
      </c>
      <c r="L226" s="401" t="s">
        <v>1099</v>
      </c>
      <c r="M226" s="401" t="s">
        <v>386</v>
      </c>
      <c r="N226" s="401" t="s">
        <v>386</v>
      </c>
      <c r="O226" s="401" t="s">
        <v>454</v>
      </c>
      <c r="P226" s="401" t="s">
        <v>356</v>
      </c>
    </row>
    <row r="227" spans="1:16" x14ac:dyDescent="0.35">
      <c r="A227" s="400">
        <v>1153</v>
      </c>
      <c r="B227" s="400" t="s">
        <v>1515</v>
      </c>
      <c r="C227" s="401" t="s">
        <v>1525</v>
      </c>
      <c r="D227" s="402">
        <v>29031</v>
      </c>
      <c r="E227" s="402">
        <v>41808</v>
      </c>
      <c r="F227" s="400">
        <v>12777</v>
      </c>
      <c r="G227" s="400">
        <v>34.981519507186903</v>
      </c>
      <c r="H227" s="401" t="s">
        <v>11</v>
      </c>
      <c r="I227" s="401" t="s">
        <v>337</v>
      </c>
      <c r="J227" s="400" t="b">
        <v>0</v>
      </c>
      <c r="K227" s="401" t="s">
        <v>211</v>
      </c>
      <c r="L227" s="401" t="s">
        <v>1099</v>
      </c>
      <c r="M227" s="401" t="s">
        <v>386</v>
      </c>
      <c r="N227" s="401" t="s">
        <v>386</v>
      </c>
      <c r="O227" s="401" t="s">
        <v>454</v>
      </c>
      <c r="P227" s="401" t="s">
        <v>356</v>
      </c>
    </row>
    <row r="228" spans="1:16" ht="29" x14ac:dyDescent="0.35">
      <c r="A228" s="400">
        <v>1154</v>
      </c>
      <c r="B228" s="400" t="s">
        <v>1526</v>
      </c>
      <c r="C228" s="401" t="s">
        <v>1527</v>
      </c>
      <c r="D228" s="402">
        <v>29376</v>
      </c>
      <c r="E228" s="402">
        <v>41806</v>
      </c>
      <c r="F228" s="400">
        <v>12430</v>
      </c>
      <c r="G228" s="400">
        <v>34.031485284052003</v>
      </c>
      <c r="H228" s="401" t="s">
        <v>11</v>
      </c>
      <c r="I228" s="401" t="s">
        <v>345</v>
      </c>
      <c r="J228" s="400" t="b">
        <v>0</v>
      </c>
      <c r="K228" s="401" t="s">
        <v>211</v>
      </c>
      <c r="L228" s="401" t="s">
        <v>708</v>
      </c>
      <c r="M228" s="401" t="s">
        <v>386</v>
      </c>
      <c r="N228" s="401" t="s">
        <v>386</v>
      </c>
      <c r="O228" s="401" t="s">
        <v>454</v>
      </c>
      <c r="P228" s="401" t="s">
        <v>356</v>
      </c>
    </row>
    <row r="229" spans="1:16" ht="29" x14ac:dyDescent="0.35">
      <c r="A229" s="400">
        <v>1155</v>
      </c>
      <c r="B229" s="400" t="s">
        <v>1526</v>
      </c>
      <c r="C229" s="401" t="s">
        <v>1528</v>
      </c>
      <c r="D229" s="402">
        <v>30106</v>
      </c>
      <c r="E229" s="402">
        <v>41806</v>
      </c>
      <c r="F229" s="400">
        <v>11700</v>
      </c>
      <c r="G229" s="400">
        <v>32.032854209445603</v>
      </c>
      <c r="H229" s="401" t="s">
        <v>11</v>
      </c>
      <c r="I229" s="401" t="s">
        <v>345</v>
      </c>
      <c r="J229" s="400" t="b">
        <v>0</v>
      </c>
      <c r="K229" s="401" t="s">
        <v>211</v>
      </c>
      <c r="L229" s="401" t="s">
        <v>708</v>
      </c>
      <c r="M229" s="401" t="s">
        <v>386</v>
      </c>
      <c r="N229" s="401" t="s">
        <v>386</v>
      </c>
      <c r="O229" s="401" t="s">
        <v>454</v>
      </c>
      <c r="P229" s="401" t="s">
        <v>356</v>
      </c>
    </row>
    <row r="230" spans="1:16" x14ac:dyDescent="0.35">
      <c r="A230" s="400">
        <v>1156</v>
      </c>
      <c r="B230" s="400" t="s">
        <v>1526</v>
      </c>
      <c r="C230" s="401" t="s">
        <v>1529</v>
      </c>
      <c r="D230" s="402">
        <v>31567</v>
      </c>
      <c r="E230" s="402">
        <v>41806</v>
      </c>
      <c r="F230" s="400">
        <v>10239</v>
      </c>
      <c r="G230" s="400">
        <v>28.032854209445599</v>
      </c>
      <c r="H230" s="401" t="s">
        <v>12</v>
      </c>
      <c r="I230" s="401" t="s">
        <v>337</v>
      </c>
      <c r="J230" s="400" t="b">
        <v>1</v>
      </c>
      <c r="K230" s="401" t="s">
        <v>211</v>
      </c>
      <c r="L230" s="401" t="s">
        <v>708</v>
      </c>
      <c r="M230" s="401" t="s">
        <v>386</v>
      </c>
      <c r="N230" s="401" t="s">
        <v>386</v>
      </c>
      <c r="O230" s="401" t="s">
        <v>454</v>
      </c>
      <c r="P230" s="401" t="s">
        <v>356</v>
      </c>
    </row>
    <row r="231" spans="1:16" ht="29" x14ac:dyDescent="0.35">
      <c r="A231" s="400">
        <v>1157</v>
      </c>
      <c r="B231" s="400" t="s">
        <v>1526</v>
      </c>
      <c r="C231" s="401" t="s">
        <v>1530</v>
      </c>
      <c r="D231" s="402">
        <v>30471</v>
      </c>
      <c r="E231" s="402">
        <v>41806</v>
      </c>
      <c r="F231" s="400">
        <v>11335</v>
      </c>
      <c r="G231" s="400">
        <v>31.033538672142399</v>
      </c>
      <c r="H231" s="401" t="s">
        <v>11</v>
      </c>
      <c r="I231" s="401" t="s">
        <v>345</v>
      </c>
      <c r="J231" s="400" t="b">
        <v>1</v>
      </c>
      <c r="K231" s="401" t="s">
        <v>211</v>
      </c>
      <c r="L231" s="401" t="s">
        <v>708</v>
      </c>
      <c r="M231" s="401" t="s">
        <v>386</v>
      </c>
      <c r="N231" s="401" t="s">
        <v>386</v>
      </c>
      <c r="O231" s="401" t="s">
        <v>454</v>
      </c>
      <c r="P231" s="401" t="s">
        <v>356</v>
      </c>
    </row>
    <row r="232" spans="1:16" x14ac:dyDescent="0.35">
      <c r="A232" s="400">
        <v>1158</v>
      </c>
      <c r="B232" s="400" t="s">
        <v>1526</v>
      </c>
      <c r="C232" s="401" t="s">
        <v>1531</v>
      </c>
      <c r="D232" s="402">
        <v>30127</v>
      </c>
      <c r="E232" s="402">
        <v>41806</v>
      </c>
      <c r="F232" s="400">
        <v>11679</v>
      </c>
      <c r="G232" s="400">
        <v>31.975359342915802</v>
      </c>
      <c r="H232" s="401" t="s">
        <v>12</v>
      </c>
      <c r="I232" s="401" t="s">
        <v>337</v>
      </c>
      <c r="J232" s="400" t="b">
        <v>0</v>
      </c>
      <c r="K232" s="401" t="s">
        <v>211</v>
      </c>
      <c r="L232" s="401" t="s">
        <v>708</v>
      </c>
      <c r="M232" s="401" t="s">
        <v>386</v>
      </c>
      <c r="N232" s="401" t="s">
        <v>386</v>
      </c>
      <c r="O232" s="401" t="s">
        <v>454</v>
      </c>
      <c r="P232" s="401" t="s">
        <v>356</v>
      </c>
    </row>
    <row r="233" spans="1:16" x14ac:dyDescent="0.35">
      <c r="A233" s="400">
        <v>1159</v>
      </c>
      <c r="B233" s="400" t="s">
        <v>1526</v>
      </c>
      <c r="C233" s="401" t="s">
        <v>1532</v>
      </c>
      <c r="D233" s="402">
        <v>39978</v>
      </c>
      <c r="E233" s="402">
        <v>41806</v>
      </c>
      <c r="F233" s="400">
        <v>1828</v>
      </c>
      <c r="G233" s="400">
        <v>5.0047912388774796</v>
      </c>
      <c r="H233" s="401" t="s">
        <v>12</v>
      </c>
      <c r="I233" s="401" t="s">
        <v>337</v>
      </c>
      <c r="J233" s="400" t="b">
        <v>1</v>
      </c>
      <c r="K233" s="401" t="s">
        <v>211</v>
      </c>
      <c r="L233" s="401" t="s">
        <v>708</v>
      </c>
      <c r="M233" s="401" t="s">
        <v>386</v>
      </c>
      <c r="N233" s="401" t="s">
        <v>386</v>
      </c>
      <c r="O233" s="401" t="s">
        <v>454</v>
      </c>
      <c r="P233" s="401" t="s">
        <v>356</v>
      </c>
    </row>
    <row r="234" spans="1:16" x14ac:dyDescent="0.35">
      <c r="A234" s="400">
        <v>1160</v>
      </c>
      <c r="B234" s="400" t="s">
        <v>1526</v>
      </c>
      <c r="C234" s="401" t="s">
        <v>1533</v>
      </c>
      <c r="D234" s="402">
        <v>30106</v>
      </c>
      <c r="E234" s="402">
        <v>41806</v>
      </c>
      <c r="F234" s="400">
        <v>11700</v>
      </c>
      <c r="G234" s="400">
        <v>32.032854209445603</v>
      </c>
      <c r="H234" s="401" t="s">
        <v>12</v>
      </c>
      <c r="I234" s="401" t="s">
        <v>337</v>
      </c>
      <c r="J234" s="400" t="b">
        <v>1</v>
      </c>
      <c r="K234" s="401" t="s">
        <v>211</v>
      </c>
      <c r="L234" s="401" t="s">
        <v>708</v>
      </c>
      <c r="M234" s="401" t="s">
        <v>386</v>
      </c>
      <c r="N234" s="401" t="s">
        <v>386</v>
      </c>
      <c r="O234" s="401" t="s">
        <v>454</v>
      </c>
      <c r="P234" s="401" t="s">
        <v>356</v>
      </c>
    </row>
    <row r="235" spans="1:16" x14ac:dyDescent="0.35">
      <c r="A235" s="400">
        <v>1161</v>
      </c>
      <c r="B235" s="400" t="s">
        <v>1526</v>
      </c>
      <c r="C235" s="401" t="s">
        <v>1534</v>
      </c>
      <c r="D235" s="402">
        <v>29376</v>
      </c>
      <c r="E235" s="402">
        <v>41806</v>
      </c>
      <c r="F235" s="400">
        <v>12430</v>
      </c>
      <c r="G235" s="400">
        <v>34.031485284052003</v>
      </c>
      <c r="H235" s="401" t="s">
        <v>12</v>
      </c>
      <c r="I235" s="401" t="s">
        <v>337</v>
      </c>
      <c r="J235" s="400" t="b">
        <v>1</v>
      </c>
      <c r="K235" s="401" t="s">
        <v>211</v>
      </c>
      <c r="L235" s="401" t="s">
        <v>708</v>
      </c>
      <c r="M235" s="401" t="s">
        <v>386</v>
      </c>
      <c r="N235" s="401" t="s">
        <v>386</v>
      </c>
      <c r="O235" s="401" t="s">
        <v>454</v>
      </c>
      <c r="P235" s="401" t="s">
        <v>356</v>
      </c>
    </row>
    <row r="236" spans="1:16" x14ac:dyDescent="0.35">
      <c r="A236" s="400">
        <v>1162</v>
      </c>
      <c r="B236" s="400" t="s">
        <v>1526</v>
      </c>
      <c r="C236" s="401" t="s">
        <v>1535</v>
      </c>
      <c r="D236" s="402">
        <v>29031</v>
      </c>
      <c r="E236" s="402">
        <v>41806</v>
      </c>
      <c r="F236" s="400">
        <v>12775</v>
      </c>
      <c r="G236" s="400">
        <v>34.976043805612598</v>
      </c>
      <c r="H236" s="401" t="s">
        <v>12</v>
      </c>
      <c r="I236" s="401" t="s">
        <v>337</v>
      </c>
      <c r="J236" s="400" t="b">
        <v>0</v>
      </c>
      <c r="K236" s="401" t="s">
        <v>211</v>
      </c>
      <c r="L236" s="401" t="s">
        <v>708</v>
      </c>
      <c r="M236" s="401" t="s">
        <v>386</v>
      </c>
      <c r="N236" s="401" t="s">
        <v>386</v>
      </c>
      <c r="O236" s="401" t="s">
        <v>454</v>
      </c>
      <c r="P236" s="401" t="s">
        <v>356</v>
      </c>
    </row>
    <row r="237" spans="1:16" ht="29" x14ac:dyDescent="0.35">
      <c r="A237" s="400">
        <v>1163</v>
      </c>
      <c r="B237" s="400" t="s">
        <v>1536</v>
      </c>
      <c r="C237" s="401" t="s">
        <v>1537</v>
      </c>
      <c r="D237" s="402">
        <v>29256</v>
      </c>
      <c r="E237" s="402">
        <v>41563</v>
      </c>
      <c r="F237" s="400">
        <v>12307</v>
      </c>
      <c r="G237" s="400">
        <v>33.694729637234801</v>
      </c>
      <c r="H237" s="401" t="s">
        <v>11</v>
      </c>
      <c r="I237" s="401" t="s">
        <v>345</v>
      </c>
      <c r="J237" s="400" t="b">
        <v>1</v>
      </c>
      <c r="K237" s="401" t="s">
        <v>211</v>
      </c>
      <c r="L237" s="401" t="s">
        <v>1081</v>
      </c>
      <c r="M237" s="401" t="s">
        <v>386</v>
      </c>
      <c r="N237" s="401" t="s">
        <v>386</v>
      </c>
      <c r="O237" s="401" t="s">
        <v>454</v>
      </c>
      <c r="P237" s="401" t="s">
        <v>356</v>
      </c>
    </row>
    <row r="238" spans="1:16" ht="29" x14ac:dyDescent="0.35">
      <c r="A238" s="400">
        <v>1164</v>
      </c>
      <c r="B238" s="400" t="s">
        <v>1536</v>
      </c>
      <c r="C238" s="401" t="s">
        <v>1538</v>
      </c>
      <c r="D238" s="402">
        <v>28485</v>
      </c>
      <c r="E238" s="402">
        <v>41563</v>
      </c>
      <c r="F238" s="400">
        <v>13078</v>
      </c>
      <c r="G238" s="400">
        <v>35.805612594113597</v>
      </c>
      <c r="H238" s="401" t="s">
        <v>11</v>
      </c>
      <c r="I238" s="401" t="s">
        <v>345</v>
      </c>
      <c r="J238" s="400" t="b">
        <v>1</v>
      </c>
      <c r="K238" s="401" t="s">
        <v>211</v>
      </c>
      <c r="L238" s="401" t="s">
        <v>1081</v>
      </c>
      <c r="M238" s="401" t="s">
        <v>386</v>
      </c>
      <c r="N238" s="401" t="s">
        <v>386</v>
      </c>
      <c r="O238" s="401" t="s">
        <v>454</v>
      </c>
      <c r="P238" s="401" t="s">
        <v>356</v>
      </c>
    </row>
    <row r="239" spans="1:16" ht="29" x14ac:dyDescent="0.35">
      <c r="A239" s="400">
        <v>1165</v>
      </c>
      <c r="B239" s="400" t="s">
        <v>1536</v>
      </c>
      <c r="C239" s="401" t="s">
        <v>1539</v>
      </c>
      <c r="D239" s="402">
        <v>28819</v>
      </c>
      <c r="E239" s="402">
        <v>41563</v>
      </c>
      <c r="F239" s="400">
        <v>12744</v>
      </c>
      <c r="G239" s="400">
        <v>34.891170431211499</v>
      </c>
      <c r="H239" s="401" t="s">
        <v>11</v>
      </c>
      <c r="I239" s="401" t="s">
        <v>345</v>
      </c>
      <c r="J239" s="400" t="b">
        <v>1</v>
      </c>
      <c r="K239" s="401" t="s">
        <v>211</v>
      </c>
      <c r="L239" s="401" t="s">
        <v>1081</v>
      </c>
      <c r="M239" s="401" t="s">
        <v>386</v>
      </c>
      <c r="N239" s="401" t="s">
        <v>386</v>
      </c>
      <c r="O239" s="401" t="s">
        <v>454</v>
      </c>
      <c r="P239" s="401" t="s">
        <v>356</v>
      </c>
    </row>
    <row r="240" spans="1:16" ht="29" x14ac:dyDescent="0.35">
      <c r="A240" s="400">
        <v>1166</v>
      </c>
      <c r="B240" s="400" t="s">
        <v>1536</v>
      </c>
      <c r="C240" s="401" t="s">
        <v>1540</v>
      </c>
      <c r="D240" s="402">
        <v>27549</v>
      </c>
      <c r="E240" s="402">
        <v>41563</v>
      </c>
      <c r="F240" s="400">
        <v>14014</v>
      </c>
      <c r="G240" s="400">
        <v>38.368240930869298</v>
      </c>
      <c r="H240" s="401" t="s">
        <v>12</v>
      </c>
      <c r="I240" s="401" t="s">
        <v>345</v>
      </c>
      <c r="J240" s="400" t="b">
        <v>0</v>
      </c>
      <c r="K240" s="401" t="s">
        <v>211</v>
      </c>
      <c r="L240" s="401" t="s">
        <v>1081</v>
      </c>
      <c r="M240" s="401" t="s">
        <v>386</v>
      </c>
      <c r="N240" s="401" t="s">
        <v>386</v>
      </c>
      <c r="O240" s="401" t="s">
        <v>454</v>
      </c>
      <c r="P240" s="401" t="s">
        <v>356</v>
      </c>
    </row>
    <row r="241" spans="1:16" ht="29" x14ac:dyDescent="0.35">
      <c r="A241" s="400">
        <v>1167</v>
      </c>
      <c r="B241" s="400" t="s">
        <v>1536</v>
      </c>
      <c r="C241" s="401" t="s">
        <v>1541</v>
      </c>
      <c r="D241" s="402">
        <v>29010</v>
      </c>
      <c r="E241" s="402">
        <v>41563</v>
      </c>
      <c r="F241" s="400">
        <v>12553</v>
      </c>
      <c r="G241" s="400">
        <v>34.368240930869298</v>
      </c>
      <c r="H241" s="401" t="s">
        <v>12</v>
      </c>
      <c r="I241" s="401" t="s">
        <v>345</v>
      </c>
      <c r="J241" s="400" t="b">
        <v>0</v>
      </c>
      <c r="K241" s="401" t="s">
        <v>211</v>
      </c>
      <c r="L241" s="401" t="s">
        <v>1081</v>
      </c>
      <c r="M241" s="401" t="s">
        <v>386</v>
      </c>
      <c r="N241" s="401" t="s">
        <v>386</v>
      </c>
      <c r="O241" s="401" t="s">
        <v>454</v>
      </c>
      <c r="P241" s="401" t="s">
        <v>356</v>
      </c>
    </row>
    <row r="242" spans="1:16" ht="43.5" x14ac:dyDescent="0.35">
      <c r="A242" s="400">
        <v>1168</v>
      </c>
      <c r="B242" s="400" t="s">
        <v>1536</v>
      </c>
      <c r="C242" s="401" t="s">
        <v>1542</v>
      </c>
      <c r="D242" s="402">
        <v>27820</v>
      </c>
      <c r="E242" s="402">
        <v>41563</v>
      </c>
      <c r="F242" s="400">
        <v>13743</v>
      </c>
      <c r="G242" s="400">
        <v>37.626283367556503</v>
      </c>
      <c r="H242" s="401" t="s">
        <v>12</v>
      </c>
      <c r="I242" s="401" t="s">
        <v>341</v>
      </c>
      <c r="J242" s="400" t="b">
        <v>0</v>
      </c>
      <c r="K242" s="401" t="s">
        <v>211</v>
      </c>
      <c r="L242" s="401" t="s">
        <v>1081</v>
      </c>
      <c r="M242" s="401" t="s">
        <v>386</v>
      </c>
      <c r="N242" s="401" t="s">
        <v>386</v>
      </c>
      <c r="O242" s="401" t="s">
        <v>454</v>
      </c>
      <c r="P242" s="401" t="s">
        <v>356</v>
      </c>
    </row>
    <row r="243" spans="1:16" ht="43.5" x14ac:dyDescent="0.35">
      <c r="A243" s="400">
        <v>1169</v>
      </c>
      <c r="B243" s="400" t="s">
        <v>1536</v>
      </c>
      <c r="C243" s="401" t="s">
        <v>1543</v>
      </c>
      <c r="D243" s="402">
        <v>29020</v>
      </c>
      <c r="E243" s="402">
        <v>41563</v>
      </c>
      <c r="F243" s="400">
        <v>12543</v>
      </c>
      <c r="G243" s="400">
        <v>34.340862422997901</v>
      </c>
      <c r="H243" s="401" t="s">
        <v>12</v>
      </c>
      <c r="I243" s="401" t="s">
        <v>341</v>
      </c>
      <c r="J243" s="400" t="b">
        <v>0</v>
      </c>
      <c r="K243" s="401" t="s">
        <v>211</v>
      </c>
      <c r="L243" s="401" t="s">
        <v>1081</v>
      </c>
      <c r="M243" s="401" t="s">
        <v>386</v>
      </c>
      <c r="N243" s="401" t="s">
        <v>386</v>
      </c>
      <c r="O243" s="401" t="s">
        <v>454</v>
      </c>
      <c r="P243" s="401" t="s">
        <v>356</v>
      </c>
    </row>
    <row r="244" spans="1:16" ht="43.5" x14ac:dyDescent="0.35">
      <c r="A244" s="400">
        <v>1170</v>
      </c>
      <c r="B244" s="400" t="s">
        <v>1536</v>
      </c>
      <c r="C244" s="401" t="s">
        <v>1544</v>
      </c>
      <c r="D244" s="402">
        <v>28695</v>
      </c>
      <c r="E244" s="402">
        <v>41563</v>
      </c>
      <c r="F244" s="400">
        <v>12868</v>
      </c>
      <c r="G244" s="400">
        <v>35.2306639288159</v>
      </c>
      <c r="H244" s="401" t="s">
        <v>12</v>
      </c>
      <c r="I244" s="401" t="s">
        <v>341</v>
      </c>
      <c r="J244" s="400" t="b">
        <v>0</v>
      </c>
      <c r="K244" s="401" t="s">
        <v>211</v>
      </c>
      <c r="L244" s="401" t="s">
        <v>1081</v>
      </c>
      <c r="M244" s="401" t="s">
        <v>386</v>
      </c>
      <c r="N244" s="401" t="s">
        <v>386</v>
      </c>
      <c r="O244" s="401" t="s">
        <v>454</v>
      </c>
      <c r="P244" s="401" t="s">
        <v>356</v>
      </c>
    </row>
    <row r="245" spans="1:16" ht="43.5" x14ac:dyDescent="0.35">
      <c r="A245" s="400">
        <v>1171</v>
      </c>
      <c r="B245" s="400" t="s">
        <v>1536</v>
      </c>
      <c r="C245" s="401" t="s">
        <v>1545</v>
      </c>
      <c r="D245" s="402">
        <v>29284</v>
      </c>
      <c r="E245" s="402">
        <v>41563</v>
      </c>
      <c r="F245" s="400">
        <v>12279</v>
      </c>
      <c r="G245" s="400">
        <v>33.618069815195099</v>
      </c>
      <c r="H245" s="401" t="s">
        <v>11</v>
      </c>
      <c r="I245" s="401" t="s">
        <v>341</v>
      </c>
      <c r="J245" s="400" t="b">
        <v>0</v>
      </c>
      <c r="K245" s="401" t="s">
        <v>211</v>
      </c>
      <c r="L245" s="401" t="s">
        <v>1081</v>
      </c>
      <c r="M245" s="401" t="s">
        <v>386</v>
      </c>
      <c r="N245" s="401" t="s">
        <v>386</v>
      </c>
      <c r="O245" s="401" t="s">
        <v>454</v>
      </c>
      <c r="P245" s="401" t="s">
        <v>356</v>
      </c>
    </row>
    <row r="246" spans="1:16" ht="43.5" x14ac:dyDescent="0.35">
      <c r="A246" s="400">
        <v>1172</v>
      </c>
      <c r="B246" s="400" t="s">
        <v>1536</v>
      </c>
      <c r="C246" s="401" t="s">
        <v>1546</v>
      </c>
      <c r="D246" s="402">
        <v>29011</v>
      </c>
      <c r="E246" s="402">
        <v>41563</v>
      </c>
      <c r="F246" s="400">
        <v>12552</v>
      </c>
      <c r="G246" s="400">
        <v>34.3655030800821</v>
      </c>
      <c r="H246" s="401" t="s">
        <v>12</v>
      </c>
      <c r="I246" s="401" t="s">
        <v>341</v>
      </c>
      <c r="J246" s="400" t="b">
        <v>0</v>
      </c>
      <c r="K246" s="401" t="s">
        <v>211</v>
      </c>
      <c r="L246" s="401" t="s">
        <v>1081</v>
      </c>
      <c r="M246" s="401" t="s">
        <v>386</v>
      </c>
      <c r="N246" s="401" t="s">
        <v>386</v>
      </c>
      <c r="O246" s="401" t="s">
        <v>454</v>
      </c>
      <c r="P246" s="401" t="s">
        <v>356</v>
      </c>
    </row>
    <row r="247" spans="1:16" ht="29" x14ac:dyDescent="0.35">
      <c r="A247" s="400">
        <v>1173</v>
      </c>
      <c r="B247" s="400" t="s">
        <v>1547</v>
      </c>
      <c r="C247" s="401" t="s">
        <v>1548</v>
      </c>
      <c r="D247" s="402">
        <v>28240</v>
      </c>
      <c r="E247" s="402">
        <v>41563</v>
      </c>
      <c r="F247" s="400">
        <v>13323</v>
      </c>
      <c r="G247" s="400">
        <v>36.476386036961003</v>
      </c>
      <c r="H247" s="401" t="s">
        <v>12</v>
      </c>
      <c r="I247" s="401" t="s">
        <v>345</v>
      </c>
      <c r="J247" s="400" t="b">
        <v>0</v>
      </c>
      <c r="K247" s="401" t="s">
        <v>211</v>
      </c>
      <c r="L247" s="401" t="s">
        <v>806</v>
      </c>
      <c r="M247" s="401" t="s">
        <v>386</v>
      </c>
      <c r="N247" s="401" t="s">
        <v>386</v>
      </c>
      <c r="O247" s="401" t="s">
        <v>211</v>
      </c>
      <c r="P247" s="401" t="s">
        <v>356</v>
      </c>
    </row>
    <row r="248" spans="1:16" ht="43.5" x14ac:dyDescent="0.35">
      <c r="A248" s="400">
        <v>1174</v>
      </c>
      <c r="B248" s="400" t="s">
        <v>1547</v>
      </c>
      <c r="C248" s="401" t="s">
        <v>1549</v>
      </c>
      <c r="D248" s="402">
        <v>29008</v>
      </c>
      <c r="E248" s="402">
        <v>41563</v>
      </c>
      <c r="F248" s="400">
        <v>12555</v>
      </c>
      <c r="G248" s="400">
        <v>34.373716632443497</v>
      </c>
      <c r="H248" s="401" t="s">
        <v>12</v>
      </c>
      <c r="I248" s="401" t="s">
        <v>341</v>
      </c>
      <c r="J248" s="400" t="b">
        <v>0</v>
      </c>
      <c r="K248" s="401" t="s">
        <v>211</v>
      </c>
      <c r="L248" s="401" t="s">
        <v>806</v>
      </c>
      <c r="M248" s="401" t="s">
        <v>386</v>
      </c>
      <c r="N248" s="401" t="s">
        <v>386</v>
      </c>
      <c r="O248" s="401" t="s">
        <v>211</v>
      </c>
      <c r="P248" s="401" t="s">
        <v>356</v>
      </c>
    </row>
    <row r="249" spans="1:16" ht="43.5" x14ac:dyDescent="0.35">
      <c r="A249" s="400">
        <v>1175</v>
      </c>
      <c r="B249" s="400" t="s">
        <v>1547</v>
      </c>
      <c r="C249" s="401" t="s">
        <v>1550</v>
      </c>
      <c r="D249" s="402">
        <v>28947</v>
      </c>
      <c r="E249" s="402">
        <v>41563</v>
      </c>
      <c r="F249" s="400">
        <v>12616</v>
      </c>
      <c r="G249" s="400">
        <v>34.540725530458602</v>
      </c>
      <c r="H249" s="401" t="s">
        <v>12</v>
      </c>
      <c r="I249" s="401" t="s">
        <v>341</v>
      </c>
      <c r="J249" s="400" t="b">
        <v>1</v>
      </c>
      <c r="K249" s="401" t="s">
        <v>211</v>
      </c>
      <c r="L249" s="401" t="s">
        <v>806</v>
      </c>
      <c r="M249" s="401" t="s">
        <v>386</v>
      </c>
      <c r="N249" s="401" t="s">
        <v>386</v>
      </c>
      <c r="O249" s="401" t="s">
        <v>211</v>
      </c>
      <c r="P249" s="401" t="s">
        <v>356</v>
      </c>
    </row>
    <row r="250" spans="1:16" ht="43.5" x14ac:dyDescent="0.35">
      <c r="A250" s="400">
        <v>1176</v>
      </c>
      <c r="B250" s="400" t="s">
        <v>1547</v>
      </c>
      <c r="C250" s="401" t="s">
        <v>1551</v>
      </c>
      <c r="D250" s="402">
        <v>30469</v>
      </c>
      <c r="E250" s="402">
        <v>41563</v>
      </c>
      <c r="F250" s="400">
        <v>11094</v>
      </c>
      <c r="G250" s="400">
        <v>30.3737166324435</v>
      </c>
      <c r="H250" s="401" t="s">
        <v>12</v>
      </c>
      <c r="I250" s="401" t="s">
        <v>341</v>
      </c>
      <c r="J250" s="400" t="b">
        <v>1</v>
      </c>
      <c r="K250" s="401" t="s">
        <v>211</v>
      </c>
      <c r="L250" s="401" t="s">
        <v>806</v>
      </c>
      <c r="M250" s="401" t="s">
        <v>386</v>
      </c>
      <c r="N250" s="401" t="s">
        <v>386</v>
      </c>
      <c r="O250" s="401" t="s">
        <v>211</v>
      </c>
      <c r="P250" s="401" t="s">
        <v>356</v>
      </c>
    </row>
    <row r="251" spans="1:16" ht="43.5" x14ac:dyDescent="0.35">
      <c r="A251" s="400">
        <v>1177</v>
      </c>
      <c r="B251" s="400" t="s">
        <v>1547</v>
      </c>
      <c r="C251" s="401" t="s">
        <v>1552</v>
      </c>
      <c r="D251" s="402">
        <v>30106</v>
      </c>
      <c r="E251" s="402">
        <v>41563</v>
      </c>
      <c r="F251" s="400">
        <v>11457</v>
      </c>
      <c r="G251" s="400">
        <v>31.367556468172499</v>
      </c>
      <c r="H251" s="401" t="s">
        <v>12</v>
      </c>
      <c r="I251" s="401" t="s">
        <v>341</v>
      </c>
      <c r="J251" s="400" t="b">
        <v>0</v>
      </c>
      <c r="K251" s="401" t="s">
        <v>211</v>
      </c>
      <c r="L251" s="401" t="s">
        <v>806</v>
      </c>
      <c r="M251" s="401" t="s">
        <v>386</v>
      </c>
      <c r="N251" s="401" t="s">
        <v>386</v>
      </c>
      <c r="O251" s="401" t="s">
        <v>211</v>
      </c>
      <c r="P251" s="401" t="s">
        <v>356</v>
      </c>
    </row>
    <row r="252" spans="1:16" ht="29" x14ac:dyDescent="0.35">
      <c r="A252" s="400">
        <v>1178</v>
      </c>
      <c r="B252" s="400" t="s">
        <v>1547</v>
      </c>
      <c r="C252" s="401" t="s">
        <v>1553</v>
      </c>
      <c r="D252" s="402">
        <v>29741</v>
      </c>
      <c r="E252" s="402">
        <v>41563</v>
      </c>
      <c r="F252" s="400">
        <v>11822</v>
      </c>
      <c r="G252" s="400">
        <v>32.366872005475699</v>
      </c>
      <c r="H252" s="401" t="s">
        <v>12</v>
      </c>
      <c r="I252" s="401" t="s">
        <v>345</v>
      </c>
      <c r="J252" s="400" t="b">
        <v>0</v>
      </c>
      <c r="K252" s="401" t="s">
        <v>211</v>
      </c>
      <c r="L252" s="401" t="s">
        <v>806</v>
      </c>
      <c r="M252" s="401" t="s">
        <v>386</v>
      </c>
      <c r="N252" s="401" t="s">
        <v>386</v>
      </c>
      <c r="O252" s="401" t="s">
        <v>211</v>
      </c>
      <c r="P252" s="401" t="s">
        <v>356</v>
      </c>
    </row>
    <row r="253" spans="1:16" x14ac:dyDescent="0.35">
      <c r="A253" s="400">
        <v>1179</v>
      </c>
      <c r="B253" s="400" t="s">
        <v>1547</v>
      </c>
      <c r="C253" s="401" t="s">
        <v>1554</v>
      </c>
      <c r="D253" s="402">
        <v>29255</v>
      </c>
      <c r="E253" s="402">
        <v>41563</v>
      </c>
      <c r="F253" s="400">
        <v>12308</v>
      </c>
      <c r="G253" s="400">
        <v>33.6974674880219</v>
      </c>
      <c r="H253" s="401" t="s">
        <v>12</v>
      </c>
      <c r="I253" s="401" t="s">
        <v>343</v>
      </c>
      <c r="J253" s="400" t="b">
        <v>1</v>
      </c>
      <c r="K253" s="401" t="s">
        <v>211</v>
      </c>
      <c r="L253" s="401" t="s">
        <v>806</v>
      </c>
      <c r="M253" s="401" t="s">
        <v>386</v>
      </c>
      <c r="N253" s="401" t="s">
        <v>386</v>
      </c>
      <c r="O253" s="401" t="s">
        <v>211</v>
      </c>
      <c r="P253" s="401" t="s">
        <v>356</v>
      </c>
    </row>
    <row r="254" spans="1:16" x14ac:dyDescent="0.35">
      <c r="A254" s="400">
        <v>1180</v>
      </c>
      <c r="B254" s="400" t="s">
        <v>1547</v>
      </c>
      <c r="C254" s="401" t="s">
        <v>1555</v>
      </c>
      <c r="D254" s="402">
        <v>29010</v>
      </c>
      <c r="E254" s="402">
        <v>41563</v>
      </c>
      <c r="F254" s="400">
        <v>12553</v>
      </c>
      <c r="G254" s="400">
        <v>34.368240930869298</v>
      </c>
      <c r="H254" s="401" t="s">
        <v>12</v>
      </c>
      <c r="I254" s="401" t="s">
        <v>337</v>
      </c>
      <c r="J254" s="400" t="b">
        <v>0</v>
      </c>
      <c r="K254" s="401" t="s">
        <v>211</v>
      </c>
      <c r="L254" s="401" t="s">
        <v>806</v>
      </c>
      <c r="M254" s="401" t="s">
        <v>386</v>
      </c>
      <c r="N254" s="401" t="s">
        <v>386</v>
      </c>
      <c r="O254" s="401" t="s">
        <v>211</v>
      </c>
      <c r="P254" s="401" t="s">
        <v>356</v>
      </c>
    </row>
    <row r="255" spans="1:16" x14ac:dyDescent="0.35">
      <c r="A255" s="400">
        <v>1181</v>
      </c>
      <c r="B255" s="400" t="s">
        <v>1547</v>
      </c>
      <c r="C255" s="401" t="s">
        <v>1556</v>
      </c>
      <c r="D255" s="402">
        <v>28987</v>
      </c>
      <c r="E255" s="402">
        <v>41563</v>
      </c>
      <c r="F255" s="400">
        <v>12576</v>
      </c>
      <c r="G255" s="400">
        <v>34.431211498973298</v>
      </c>
      <c r="H255" s="401" t="s">
        <v>12</v>
      </c>
      <c r="I255" s="401" t="s">
        <v>337</v>
      </c>
      <c r="J255" s="400" t="b">
        <v>1</v>
      </c>
      <c r="K255" s="401" t="s">
        <v>211</v>
      </c>
      <c r="L255" s="401" t="s">
        <v>806</v>
      </c>
      <c r="M255" s="401" t="s">
        <v>386</v>
      </c>
      <c r="N255" s="401" t="s">
        <v>386</v>
      </c>
      <c r="O255" s="401" t="s">
        <v>211</v>
      </c>
      <c r="P255" s="401" t="s">
        <v>356</v>
      </c>
    </row>
    <row r="256" spans="1:16" x14ac:dyDescent="0.35">
      <c r="A256" s="400">
        <v>1182</v>
      </c>
      <c r="B256" s="400" t="s">
        <v>1547</v>
      </c>
      <c r="C256" s="401" t="s">
        <v>1557</v>
      </c>
      <c r="D256" s="402">
        <v>29363</v>
      </c>
      <c r="E256" s="402">
        <v>41563</v>
      </c>
      <c r="F256" s="400">
        <v>12200</v>
      </c>
      <c r="G256" s="400">
        <v>33.401779603011597</v>
      </c>
      <c r="H256" s="401" t="s">
        <v>12</v>
      </c>
      <c r="I256" s="401" t="s">
        <v>337</v>
      </c>
      <c r="J256" s="400" t="b">
        <v>0</v>
      </c>
      <c r="K256" s="401" t="s">
        <v>211</v>
      </c>
      <c r="L256" s="401" t="s">
        <v>806</v>
      </c>
      <c r="M256" s="401" t="s">
        <v>386</v>
      </c>
      <c r="N256" s="401" t="s">
        <v>386</v>
      </c>
      <c r="O256" s="401" t="s">
        <v>211</v>
      </c>
      <c r="P256" s="401" t="s">
        <v>356</v>
      </c>
    </row>
    <row r="257" spans="1:16" x14ac:dyDescent="0.35">
      <c r="A257" s="400">
        <v>1183</v>
      </c>
      <c r="B257" s="400" t="s">
        <v>1558</v>
      </c>
      <c r="C257" s="401" t="s">
        <v>1559</v>
      </c>
      <c r="D257" s="402">
        <v>30716</v>
      </c>
      <c r="E257" s="402">
        <v>41563</v>
      </c>
      <c r="F257" s="400">
        <v>10847</v>
      </c>
      <c r="G257" s="400">
        <v>29.6974674880219</v>
      </c>
      <c r="H257" s="401" t="s">
        <v>12</v>
      </c>
      <c r="I257" s="401" t="s">
        <v>337</v>
      </c>
      <c r="J257" s="400" t="b">
        <v>1</v>
      </c>
      <c r="K257" s="401" t="s">
        <v>211</v>
      </c>
      <c r="L257" s="401" t="s">
        <v>817</v>
      </c>
      <c r="M257" s="401" t="s">
        <v>386</v>
      </c>
      <c r="N257" s="401" t="s">
        <v>386</v>
      </c>
      <c r="O257" s="401" t="s">
        <v>454</v>
      </c>
      <c r="P257" s="401" t="s">
        <v>356</v>
      </c>
    </row>
    <row r="258" spans="1:16" x14ac:dyDescent="0.35">
      <c r="A258" s="400">
        <v>1184</v>
      </c>
      <c r="B258" s="400" t="s">
        <v>1558</v>
      </c>
      <c r="C258" s="401" t="s">
        <v>1560</v>
      </c>
      <c r="D258" s="402">
        <v>29011</v>
      </c>
      <c r="E258" s="402">
        <v>41563</v>
      </c>
      <c r="F258" s="400">
        <v>12552</v>
      </c>
      <c r="G258" s="400">
        <v>34.3655030800821</v>
      </c>
      <c r="H258" s="401" t="s">
        <v>12</v>
      </c>
      <c r="I258" s="401" t="s">
        <v>337</v>
      </c>
      <c r="J258" s="400" t="b">
        <v>1</v>
      </c>
      <c r="K258" s="401" t="s">
        <v>211</v>
      </c>
      <c r="L258" s="401" t="s">
        <v>817</v>
      </c>
      <c r="M258" s="401" t="s">
        <v>386</v>
      </c>
      <c r="N258" s="401" t="s">
        <v>386</v>
      </c>
      <c r="O258" s="401" t="s">
        <v>454</v>
      </c>
      <c r="P258" s="401" t="s">
        <v>356</v>
      </c>
    </row>
    <row r="259" spans="1:16" x14ac:dyDescent="0.35">
      <c r="A259" s="400">
        <v>1185</v>
      </c>
      <c r="B259" s="400" t="s">
        <v>1558</v>
      </c>
      <c r="C259" s="401" t="s">
        <v>1561</v>
      </c>
      <c r="D259" s="402">
        <v>24993</v>
      </c>
      <c r="E259" s="402">
        <v>41563</v>
      </c>
      <c r="F259" s="400">
        <v>16570</v>
      </c>
      <c r="G259" s="400">
        <v>45.366187542778903</v>
      </c>
      <c r="H259" s="401" t="s">
        <v>12</v>
      </c>
      <c r="I259" s="401" t="s">
        <v>346</v>
      </c>
      <c r="J259" s="400" t="b">
        <v>1</v>
      </c>
      <c r="K259" s="401" t="s">
        <v>211</v>
      </c>
      <c r="L259" s="401" t="s">
        <v>817</v>
      </c>
      <c r="M259" s="401" t="s">
        <v>386</v>
      </c>
      <c r="N259" s="401" t="s">
        <v>386</v>
      </c>
      <c r="O259" s="401" t="s">
        <v>454</v>
      </c>
      <c r="P259" s="401" t="s">
        <v>356</v>
      </c>
    </row>
    <row r="260" spans="1:16" x14ac:dyDescent="0.35">
      <c r="A260" s="400">
        <v>1186</v>
      </c>
      <c r="B260" s="400" t="s">
        <v>1558</v>
      </c>
      <c r="C260" s="401" t="s">
        <v>1562</v>
      </c>
      <c r="D260" s="402">
        <v>29376</v>
      </c>
      <c r="E260" s="402">
        <v>41563</v>
      </c>
      <c r="F260" s="400">
        <v>12187</v>
      </c>
      <c r="G260" s="400">
        <v>33.366187542778903</v>
      </c>
      <c r="H260" s="401" t="s">
        <v>12</v>
      </c>
      <c r="I260" s="401" t="s">
        <v>343</v>
      </c>
      <c r="J260" s="400" t="b">
        <v>1</v>
      </c>
      <c r="K260" s="401" t="s">
        <v>211</v>
      </c>
      <c r="L260" s="401" t="s">
        <v>817</v>
      </c>
      <c r="M260" s="401" t="s">
        <v>386</v>
      </c>
      <c r="N260" s="401" t="s">
        <v>386</v>
      </c>
      <c r="O260" s="401" t="s">
        <v>454</v>
      </c>
      <c r="P260" s="401" t="s">
        <v>356</v>
      </c>
    </row>
    <row r="261" spans="1:16" x14ac:dyDescent="0.35">
      <c r="A261" s="400">
        <v>1187</v>
      </c>
      <c r="B261" s="400" t="s">
        <v>1558</v>
      </c>
      <c r="C261" s="401" t="s">
        <v>1563</v>
      </c>
      <c r="D261" s="402">
        <v>22405</v>
      </c>
      <c r="E261" s="402">
        <v>41563</v>
      </c>
      <c r="F261" s="400">
        <v>19158</v>
      </c>
      <c r="G261" s="400">
        <v>52.451745379876797</v>
      </c>
      <c r="H261" s="401" t="s">
        <v>12</v>
      </c>
      <c r="I261" s="401" t="s">
        <v>349</v>
      </c>
      <c r="J261" s="400" t="b">
        <v>1</v>
      </c>
      <c r="K261" s="401" t="s">
        <v>211</v>
      </c>
      <c r="L261" s="401" t="s">
        <v>817</v>
      </c>
      <c r="M261" s="401" t="s">
        <v>386</v>
      </c>
      <c r="N261" s="401" t="s">
        <v>386</v>
      </c>
      <c r="O261" s="401" t="s">
        <v>454</v>
      </c>
      <c r="P261" s="401" t="s">
        <v>356</v>
      </c>
    </row>
    <row r="262" spans="1:16" ht="29" x14ac:dyDescent="0.35">
      <c r="A262" s="400">
        <v>1188</v>
      </c>
      <c r="B262" s="400" t="s">
        <v>1558</v>
      </c>
      <c r="C262" s="401" t="s">
        <v>1564</v>
      </c>
      <c r="D262" s="402">
        <v>22071</v>
      </c>
      <c r="E262" s="402">
        <v>41563</v>
      </c>
      <c r="F262" s="400">
        <v>19492</v>
      </c>
      <c r="G262" s="400">
        <v>53.366187542778903</v>
      </c>
      <c r="H262" s="401" t="s">
        <v>12</v>
      </c>
      <c r="I262" s="401" t="s">
        <v>349</v>
      </c>
      <c r="J262" s="400" t="b">
        <v>1</v>
      </c>
      <c r="K262" s="401" t="s">
        <v>211</v>
      </c>
      <c r="L262" s="401" t="s">
        <v>817</v>
      </c>
      <c r="M262" s="401" t="s">
        <v>386</v>
      </c>
      <c r="N262" s="401" t="s">
        <v>386</v>
      </c>
      <c r="O262" s="401" t="s">
        <v>454</v>
      </c>
      <c r="P262" s="401" t="s">
        <v>356</v>
      </c>
    </row>
    <row r="263" spans="1:16" x14ac:dyDescent="0.35">
      <c r="A263" s="400">
        <v>1189</v>
      </c>
      <c r="B263" s="400" t="s">
        <v>1558</v>
      </c>
      <c r="C263" s="401" t="s">
        <v>1565</v>
      </c>
      <c r="D263" s="402">
        <v>27153</v>
      </c>
      <c r="E263" s="402">
        <v>41563</v>
      </c>
      <c r="F263" s="400">
        <v>14410</v>
      </c>
      <c r="G263" s="400">
        <v>39.452429842573601</v>
      </c>
      <c r="H263" s="401" t="s">
        <v>12</v>
      </c>
      <c r="I263" s="401" t="s">
        <v>342</v>
      </c>
      <c r="J263" s="400" t="b">
        <v>1</v>
      </c>
      <c r="K263" s="401" t="s">
        <v>211</v>
      </c>
      <c r="L263" s="401" t="s">
        <v>817</v>
      </c>
      <c r="M263" s="401" t="s">
        <v>386</v>
      </c>
      <c r="N263" s="401" t="s">
        <v>386</v>
      </c>
      <c r="O263" s="401" t="s">
        <v>454</v>
      </c>
      <c r="P263" s="401" t="s">
        <v>356</v>
      </c>
    </row>
    <row r="264" spans="1:16" x14ac:dyDescent="0.35">
      <c r="A264" s="400">
        <v>1190</v>
      </c>
      <c r="B264" s="400" t="s">
        <v>1558</v>
      </c>
      <c r="C264" s="401" t="s">
        <v>1566</v>
      </c>
      <c r="D264" s="402">
        <v>27884</v>
      </c>
      <c r="E264" s="402">
        <v>41563</v>
      </c>
      <c r="F264" s="400">
        <v>13679</v>
      </c>
      <c r="G264" s="400">
        <v>37.451060917180001</v>
      </c>
      <c r="H264" s="401" t="s">
        <v>12</v>
      </c>
      <c r="I264" s="401" t="s">
        <v>346</v>
      </c>
      <c r="J264" s="400" t="b">
        <v>1</v>
      </c>
      <c r="K264" s="401" t="s">
        <v>211</v>
      </c>
      <c r="L264" s="401" t="s">
        <v>817</v>
      </c>
      <c r="M264" s="401" t="s">
        <v>386</v>
      </c>
      <c r="N264" s="401" t="s">
        <v>386</v>
      </c>
      <c r="O264" s="401" t="s">
        <v>454</v>
      </c>
      <c r="P264" s="401" t="s">
        <v>356</v>
      </c>
    </row>
    <row r="265" spans="1:16" x14ac:dyDescent="0.35">
      <c r="A265" s="400">
        <v>1191</v>
      </c>
      <c r="B265" s="400" t="s">
        <v>1558</v>
      </c>
      <c r="C265" s="401" t="s">
        <v>1567</v>
      </c>
      <c r="D265" s="402">
        <v>26431</v>
      </c>
      <c r="E265" s="402">
        <v>41563</v>
      </c>
      <c r="F265" s="400">
        <v>15132</v>
      </c>
      <c r="G265" s="400">
        <v>41.429158110883002</v>
      </c>
      <c r="H265" s="401" t="s">
        <v>12</v>
      </c>
      <c r="I265" s="401" t="s">
        <v>337</v>
      </c>
      <c r="J265" s="400" t="b">
        <v>1</v>
      </c>
      <c r="K265" s="401" t="s">
        <v>211</v>
      </c>
      <c r="L265" s="401" t="s">
        <v>817</v>
      </c>
      <c r="M265" s="401" t="s">
        <v>386</v>
      </c>
      <c r="N265" s="401" t="s">
        <v>386</v>
      </c>
      <c r="O265" s="401" t="s">
        <v>454</v>
      </c>
      <c r="P265" s="401" t="s">
        <v>356</v>
      </c>
    </row>
    <row r="266" spans="1:16" x14ac:dyDescent="0.35">
      <c r="A266" s="400">
        <v>1192</v>
      </c>
      <c r="B266" s="400" t="s">
        <v>1558</v>
      </c>
      <c r="C266" s="401" t="s">
        <v>1568</v>
      </c>
      <c r="D266" s="402">
        <v>25733</v>
      </c>
      <c r="E266" s="402">
        <v>41563</v>
      </c>
      <c r="F266" s="400">
        <v>15830</v>
      </c>
      <c r="G266" s="400">
        <v>43.340177960301197</v>
      </c>
      <c r="H266" s="401" t="s">
        <v>12</v>
      </c>
      <c r="I266" s="401" t="s">
        <v>350</v>
      </c>
      <c r="J266" s="400" t="b">
        <v>1</v>
      </c>
      <c r="K266" s="401" t="s">
        <v>211</v>
      </c>
      <c r="L266" s="401" t="s">
        <v>817</v>
      </c>
      <c r="M266" s="401" t="s">
        <v>386</v>
      </c>
      <c r="N266" s="401" t="s">
        <v>386</v>
      </c>
      <c r="O266" s="401" t="s">
        <v>454</v>
      </c>
      <c r="P266" s="401" t="s">
        <v>356</v>
      </c>
    </row>
    <row r="267" spans="1:16" x14ac:dyDescent="0.35">
      <c r="A267" s="400">
        <v>1193</v>
      </c>
      <c r="B267" s="400" t="s">
        <v>1569</v>
      </c>
      <c r="C267" s="401" t="s">
        <v>1570</v>
      </c>
      <c r="D267" s="402">
        <v>30837</v>
      </c>
      <c r="E267" s="402">
        <v>41793</v>
      </c>
      <c r="F267" s="400">
        <v>10956</v>
      </c>
      <c r="G267" s="400">
        <v>29.995893223819301</v>
      </c>
      <c r="H267" s="401" t="s">
        <v>12</v>
      </c>
      <c r="I267" s="401" t="s">
        <v>338</v>
      </c>
      <c r="J267" s="400" t="b">
        <v>1</v>
      </c>
      <c r="K267" s="401" t="s">
        <v>211</v>
      </c>
      <c r="L267" s="401" t="s">
        <v>1197</v>
      </c>
      <c r="M267" s="401" t="s">
        <v>386</v>
      </c>
      <c r="N267" s="401" t="s">
        <v>386</v>
      </c>
      <c r="O267" s="401" t="s">
        <v>454</v>
      </c>
      <c r="P267" s="401" t="s">
        <v>356</v>
      </c>
    </row>
    <row r="268" spans="1:16" x14ac:dyDescent="0.35">
      <c r="A268" s="400">
        <v>1194</v>
      </c>
      <c r="B268" s="400" t="s">
        <v>1569</v>
      </c>
      <c r="C268" s="401" t="s">
        <v>1571</v>
      </c>
      <c r="D268" s="402">
        <v>29741</v>
      </c>
      <c r="E268" s="402">
        <v>41793</v>
      </c>
      <c r="F268" s="400">
        <v>12052</v>
      </c>
      <c r="G268" s="400">
        <v>32.996577686516098</v>
      </c>
      <c r="H268" s="401" t="s">
        <v>12</v>
      </c>
      <c r="I268" s="401" t="s">
        <v>337</v>
      </c>
      <c r="J268" s="400" t="b">
        <v>1</v>
      </c>
      <c r="K268" s="401" t="s">
        <v>211</v>
      </c>
      <c r="L268" s="401" t="s">
        <v>1197</v>
      </c>
      <c r="M268" s="401" t="s">
        <v>386</v>
      </c>
      <c r="N268" s="401" t="s">
        <v>386</v>
      </c>
      <c r="O268" s="401" t="s">
        <v>454</v>
      </c>
      <c r="P268" s="401" t="s">
        <v>356</v>
      </c>
    </row>
    <row r="269" spans="1:16" x14ac:dyDescent="0.35">
      <c r="A269" s="400">
        <v>1195</v>
      </c>
      <c r="B269" s="400" t="s">
        <v>1569</v>
      </c>
      <c r="C269" s="401" t="s">
        <v>1572</v>
      </c>
      <c r="D269" s="402">
        <v>29259</v>
      </c>
      <c r="E269" s="402">
        <v>41793</v>
      </c>
      <c r="F269" s="400">
        <v>12534</v>
      </c>
      <c r="G269" s="400">
        <v>34.316221765913802</v>
      </c>
      <c r="H269" s="401" t="s">
        <v>12</v>
      </c>
      <c r="I269" s="401" t="s">
        <v>337</v>
      </c>
      <c r="J269" s="400" t="b">
        <v>1</v>
      </c>
      <c r="K269" s="401" t="s">
        <v>211</v>
      </c>
      <c r="L269" s="401" t="s">
        <v>1197</v>
      </c>
      <c r="M269" s="401" t="s">
        <v>386</v>
      </c>
      <c r="N269" s="401" t="s">
        <v>386</v>
      </c>
      <c r="O269" s="401" t="s">
        <v>454</v>
      </c>
      <c r="P269" s="401" t="s">
        <v>356</v>
      </c>
    </row>
    <row r="270" spans="1:16" x14ac:dyDescent="0.35">
      <c r="A270" s="400">
        <v>1196</v>
      </c>
      <c r="B270" s="400" t="s">
        <v>1569</v>
      </c>
      <c r="C270" s="401" t="s">
        <v>1573</v>
      </c>
      <c r="D270" s="402">
        <v>30837</v>
      </c>
      <c r="E270" s="402">
        <v>41793</v>
      </c>
      <c r="F270" s="400">
        <v>10956</v>
      </c>
      <c r="G270" s="400">
        <v>29.995893223819301</v>
      </c>
      <c r="H270" s="401" t="s">
        <v>11</v>
      </c>
      <c r="I270" s="401" t="s">
        <v>337</v>
      </c>
      <c r="J270" s="400" t="b">
        <v>0</v>
      </c>
      <c r="K270" s="401" t="s">
        <v>211</v>
      </c>
      <c r="L270" s="401" t="s">
        <v>1197</v>
      </c>
      <c r="M270" s="401" t="s">
        <v>386</v>
      </c>
      <c r="N270" s="401" t="s">
        <v>386</v>
      </c>
      <c r="O270" s="401" t="s">
        <v>454</v>
      </c>
      <c r="P270" s="401" t="s">
        <v>356</v>
      </c>
    </row>
    <row r="271" spans="1:16" x14ac:dyDescent="0.35">
      <c r="A271" s="400">
        <v>1197</v>
      </c>
      <c r="B271" s="400" t="s">
        <v>1569</v>
      </c>
      <c r="C271" s="401" t="s">
        <v>1574</v>
      </c>
      <c r="D271" s="402">
        <v>30376</v>
      </c>
      <c r="E271" s="402">
        <v>41793</v>
      </c>
      <c r="F271" s="400">
        <v>11417</v>
      </c>
      <c r="G271" s="400">
        <v>31.258042436687202</v>
      </c>
      <c r="H271" s="401" t="s">
        <v>11</v>
      </c>
      <c r="I271" s="401" t="s">
        <v>337</v>
      </c>
      <c r="J271" s="400" t="b">
        <v>1</v>
      </c>
      <c r="K271" s="401" t="s">
        <v>211</v>
      </c>
      <c r="L271" s="401" t="s">
        <v>1197</v>
      </c>
      <c r="M271" s="401" t="s">
        <v>386</v>
      </c>
      <c r="N271" s="401" t="s">
        <v>386</v>
      </c>
      <c r="O271" s="401" t="s">
        <v>454</v>
      </c>
      <c r="P271" s="401" t="s">
        <v>356</v>
      </c>
    </row>
    <row r="272" spans="1:16" x14ac:dyDescent="0.35">
      <c r="A272" s="400">
        <v>1198</v>
      </c>
      <c r="B272" s="400" t="s">
        <v>1569</v>
      </c>
      <c r="C272" s="401" t="s">
        <v>1575</v>
      </c>
      <c r="D272" s="402">
        <v>30106</v>
      </c>
      <c r="E272" s="402">
        <v>41793</v>
      </c>
      <c r="F272" s="400">
        <v>11687</v>
      </c>
      <c r="G272" s="400">
        <v>31.997262149212901</v>
      </c>
      <c r="H272" s="401" t="s">
        <v>11</v>
      </c>
      <c r="I272" s="401" t="s">
        <v>342</v>
      </c>
      <c r="J272" s="400" t="b">
        <v>0</v>
      </c>
      <c r="K272" s="401" t="s">
        <v>211</v>
      </c>
      <c r="L272" s="401" t="s">
        <v>1197</v>
      </c>
      <c r="M272" s="401" t="s">
        <v>386</v>
      </c>
      <c r="N272" s="401" t="s">
        <v>386</v>
      </c>
      <c r="O272" s="401" t="s">
        <v>454</v>
      </c>
      <c r="P272" s="401" t="s">
        <v>356</v>
      </c>
    </row>
    <row r="273" spans="1:16" x14ac:dyDescent="0.35">
      <c r="A273" s="400">
        <v>1199</v>
      </c>
      <c r="B273" s="400" t="s">
        <v>1569</v>
      </c>
      <c r="C273" s="401" t="s">
        <v>1576</v>
      </c>
      <c r="D273" s="402">
        <v>29646</v>
      </c>
      <c r="E273" s="402">
        <v>41793</v>
      </c>
      <c r="F273" s="400">
        <v>12147</v>
      </c>
      <c r="G273" s="400">
        <v>33.256673511293599</v>
      </c>
      <c r="H273" s="401" t="s">
        <v>12</v>
      </c>
      <c r="I273" s="401" t="s">
        <v>342</v>
      </c>
      <c r="J273" s="400" t="b">
        <v>0</v>
      </c>
      <c r="K273" s="401" t="s">
        <v>211</v>
      </c>
      <c r="L273" s="401" t="s">
        <v>1197</v>
      </c>
      <c r="M273" s="401" t="s">
        <v>386</v>
      </c>
      <c r="N273" s="401" t="s">
        <v>386</v>
      </c>
      <c r="O273" s="401" t="s">
        <v>454</v>
      </c>
      <c r="P273" s="401" t="s">
        <v>356</v>
      </c>
    </row>
    <row r="274" spans="1:16" x14ac:dyDescent="0.35">
      <c r="A274" s="400">
        <v>1200</v>
      </c>
      <c r="B274" s="400" t="s">
        <v>1569</v>
      </c>
      <c r="C274" s="401" t="s">
        <v>1577</v>
      </c>
      <c r="D274" s="402">
        <v>29374</v>
      </c>
      <c r="E274" s="402">
        <v>41793</v>
      </c>
      <c r="F274" s="400">
        <v>12419</v>
      </c>
      <c r="G274" s="400">
        <v>34.001368925393599</v>
      </c>
      <c r="H274" s="401" t="s">
        <v>12</v>
      </c>
      <c r="I274" s="401" t="s">
        <v>342</v>
      </c>
      <c r="J274" s="400" t="b">
        <v>0</v>
      </c>
      <c r="K274" s="401" t="s">
        <v>211</v>
      </c>
      <c r="L274" s="401" t="s">
        <v>1197</v>
      </c>
      <c r="M274" s="401" t="s">
        <v>386</v>
      </c>
      <c r="N274" s="401" t="s">
        <v>386</v>
      </c>
      <c r="O274" s="401" t="s">
        <v>454</v>
      </c>
      <c r="P274" s="401" t="s">
        <v>356</v>
      </c>
    </row>
    <row r="275" spans="1:16" x14ac:dyDescent="0.35">
      <c r="A275" s="400">
        <v>1201</v>
      </c>
      <c r="B275" s="400" t="s">
        <v>1569</v>
      </c>
      <c r="C275" s="401" t="s">
        <v>1578</v>
      </c>
      <c r="D275" s="402">
        <v>28987</v>
      </c>
      <c r="E275" s="402">
        <v>41793</v>
      </c>
      <c r="F275" s="400">
        <v>12806</v>
      </c>
      <c r="G275" s="400">
        <v>35.060917180013703</v>
      </c>
      <c r="H275" s="401" t="s">
        <v>11</v>
      </c>
      <c r="I275" s="401" t="s">
        <v>338</v>
      </c>
      <c r="J275" s="400" t="b">
        <v>0</v>
      </c>
      <c r="K275" s="401" t="s">
        <v>211</v>
      </c>
      <c r="L275" s="401" t="s">
        <v>1197</v>
      </c>
      <c r="M275" s="401" t="s">
        <v>386</v>
      </c>
      <c r="N275" s="401" t="s">
        <v>386</v>
      </c>
      <c r="O275" s="401" t="s">
        <v>454</v>
      </c>
      <c r="P275" s="401" t="s">
        <v>356</v>
      </c>
    </row>
    <row r="276" spans="1:16" x14ac:dyDescent="0.35">
      <c r="A276" s="400">
        <v>1202</v>
      </c>
      <c r="B276" s="400" t="s">
        <v>1579</v>
      </c>
      <c r="C276" s="401" t="s">
        <v>1580</v>
      </c>
      <c r="D276" s="402">
        <v>30644</v>
      </c>
      <c r="E276" s="402">
        <v>41793</v>
      </c>
      <c r="F276" s="400">
        <v>11149</v>
      </c>
      <c r="G276" s="400">
        <v>30.5242984257358</v>
      </c>
      <c r="H276" s="401" t="s">
        <v>12</v>
      </c>
      <c r="I276" s="401" t="s">
        <v>337</v>
      </c>
      <c r="J276" s="400" t="b">
        <v>1</v>
      </c>
      <c r="K276" s="401" t="s">
        <v>211</v>
      </c>
      <c r="L276" s="401" t="s">
        <v>955</v>
      </c>
      <c r="M276" s="401" t="s">
        <v>386</v>
      </c>
      <c r="N276" s="401" t="s">
        <v>386</v>
      </c>
      <c r="O276" s="401" t="s">
        <v>454</v>
      </c>
      <c r="P276" s="401" t="s">
        <v>356</v>
      </c>
    </row>
    <row r="277" spans="1:16" x14ac:dyDescent="0.35">
      <c r="A277" s="400">
        <v>1203</v>
      </c>
      <c r="B277" s="400" t="s">
        <v>1579</v>
      </c>
      <c r="C277" s="401" t="s">
        <v>1581</v>
      </c>
      <c r="D277" s="402">
        <v>28947</v>
      </c>
      <c r="E277" s="402">
        <v>41793</v>
      </c>
      <c r="F277" s="400">
        <v>12846</v>
      </c>
      <c r="G277" s="400">
        <v>35.170431211499</v>
      </c>
      <c r="H277" s="401" t="s">
        <v>12</v>
      </c>
      <c r="I277" s="401" t="s">
        <v>342</v>
      </c>
      <c r="J277" s="400" t="b">
        <v>1</v>
      </c>
      <c r="K277" s="401" t="s">
        <v>211</v>
      </c>
      <c r="L277" s="401" t="s">
        <v>955</v>
      </c>
      <c r="M277" s="401" t="s">
        <v>386</v>
      </c>
      <c r="N277" s="401" t="s">
        <v>386</v>
      </c>
      <c r="O277" s="401" t="s">
        <v>454</v>
      </c>
      <c r="P277" s="401" t="s">
        <v>356</v>
      </c>
    </row>
    <row r="278" spans="1:16" x14ac:dyDescent="0.35">
      <c r="A278" s="400">
        <v>1204</v>
      </c>
      <c r="B278" s="400" t="s">
        <v>1579</v>
      </c>
      <c r="C278" s="401" t="s">
        <v>1582</v>
      </c>
      <c r="D278" s="402">
        <v>30646</v>
      </c>
      <c r="E278" s="402">
        <v>41793</v>
      </c>
      <c r="F278" s="400">
        <v>11147</v>
      </c>
      <c r="G278" s="400">
        <v>30.518822724161499</v>
      </c>
      <c r="H278" s="401" t="s">
        <v>12</v>
      </c>
      <c r="I278" s="401" t="s">
        <v>337</v>
      </c>
      <c r="J278" s="400" t="b">
        <v>1</v>
      </c>
      <c r="K278" s="401" t="s">
        <v>211</v>
      </c>
      <c r="L278" s="401" t="s">
        <v>955</v>
      </c>
      <c r="M278" s="401" t="s">
        <v>386</v>
      </c>
      <c r="N278" s="401" t="s">
        <v>386</v>
      </c>
      <c r="O278" s="401" t="s">
        <v>454</v>
      </c>
      <c r="P278" s="401" t="s">
        <v>356</v>
      </c>
    </row>
    <row r="279" spans="1:16" x14ac:dyDescent="0.35">
      <c r="A279" s="400">
        <v>1205</v>
      </c>
      <c r="B279" s="400" t="s">
        <v>1579</v>
      </c>
      <c r="C279" s="401" t="s">
        <v>1583</v>
      </c>
      <c r="D279" s="402">
        <v>30489</v>
      </c>
      <c r="E279" s="402">
        <v>41793</v>
      </c>
      <c r="F279" s="400">
        <v>11304</v>
      </c>
      <c r="G279" s="400">
        <v>30.9486652977413</v>
      </c>
      <c r="H279" s="401" t="s">
        <v>12</v>
      </c>
      <c r="I279" s="401" t="s">
        <v>342</v>
      </c>
      <c r="J279" s="400" t="b">
        <v>1</v>
      </c>
      <c r="K279" s="401" t="s">
        <v>211</v>
      </c>
      <c r="L279" s="401" t="s">
        <v>955</v>
      </c>
      <c r="M279" s="401" t="s">
        <v>386</v>
      </c>
      <c r="N279" s="401" t="s">
        <v>386</v>
      </c>
      <c r="O279" s="401" t="s">
        <v>454</v>
      </c>
      <c r="P279" s="401" t="s">
        <v>356</v>
      </c>
    </row>
    <row r="280" spans="1:16" x14ac:dyDescent="0.35">
      <c r="A280" s="400">
        <v>1206</v>
      </c>
      <c r="B280" s="400" t="s">
        <v>1579</v>
      </c>
      <c r="C280" s="401" t="s">
        <v>1584</v>
      </c>
      <c r="D280" s="402">
        <v>30835</v>
      </c>
      <c r="E280" s="402">
        <v>41793</v>
      </c>
      <c r="F280" s="400">
        <v>10958</v>
      </c>
      <c r="G280" s="400">
        <v>30.001368925393599</v>
      </c>
      <c r="H280" s="401" t="s">
        <v>11</v>
      </c>
      <c r="I280" s="401" t="s">
        <v>338</v>
      </c>
      <c r="J280" s="400" t="b">
        <v>1</v>
      </c>
      <c r="K280" s="401" t="s">
        <v>211</v>
      </c>
      <c r="L280" s="401" t="s">
        <v>955</v>
      </c>
      <c r="M280" s="401" t="s">
        <v>386</v>
      </c>
      <c r="N280" s="401" t="s">
        <v>386</v>
      </c>
      <c r="O280" s="401" t="s">
        <v>454</v>
      </c>
      <c r="P280" s="401" t="s">
        <v>356</v>
      </c>
    </row>
    <row r="281" spans="1:16" x14ac:dyDescent="0.35">
      <c r="A281" s="400">
        <v>1207</v>
      </c>
      <c r="B281" s="400" t="s">
        <v>1579</v>
      </c>
      <c r="C281" s="401" t="s">
        <v>1585</v>
      </c>
      <c r="D281" s="402">
        <v>29741</v>
      </c>
      <c r="E281" s="402">
        <v>41793</v>
      </c>
      <c r="F281" s="400">
        <v>12052</v>
      </c>
      <c r="G281" s="400">
        <v>32.996577686516098</v>
      </c>
      <c r="H281" s="401" t="s">
        <v>12</v>
      </c>
      <c r="I281" s="401" t="s">
        <v>342</v>
      </c>
      <c r="J281" s="400" t="b">
        <v>1</v>
      </c>
      <c r="K281" s="401" t="s">
        <v>211</v>
      </c>
      <c r="L281" s="401" t="s">
        <v>955</v>
      </c>
      <c r="M281" s="401" t="s">
        <v>386</v>
      </c>
      <c r="N281" s="401" t="s">
        <v>386</v>
      </c>
      <c r="O281" s="401" t="s">
        <v>454</v>
      </c>
      <c r="P281" s="401" t="s">
        <v>356</v>
      </c>
    </row>
    <row r="282" spans="1:16" x14ac:dyDescent="0.35">
      <c r="A282" s="400">
        <v>1208</v>
      </c>
      <c r="B282" s="400" t="s">
        <v>1579</v>
      </c>
      <c r="C282" s="401" t="s">
        <v>1586</v>
      </c>
      <c r="D282" s="402">
        <v>30106</v>
      </c>
      <c r="E282" s="402">
        <v>41793</v>
      </c>
      <c r="F282" s="400">
        <v>11687</v>
      </c>
      <c r="G282" s="400">
        <v>31.997262149212901</v>
      </c>
      <c r="H282" s="401" t="s">
        <v>11</v>
      </c>
      <c r="I282" s="401" t="s">
        <v>342</v>
      </c>
      <c r="J282" s="400" t="b">
        <v>1</v>
      </c>
      <c r="K282" s="401" t="s">
        <v>211</v>
      </c>
      <c r="L282" s="401" t="s">
        <v>955</v>
      </c>
      <c r="M282" s="401" t="s">
        <v>386</v>
      </c>
      <c r="N282" s="401" t="s">
        <v>386</v>
      </c>
      <c r="O282" s="401" t="s">
        <v>454</v>
      </c>
      <c r="P282" s="401" t="s">
        <v>356</v>
      </c>
    </row>
    <row r="283" spans="1:16" x14ac:dyDescent="0.35">
      <c r="A283" s="400">
        <v>1209</v>
      </c>
      <c r="B283" s="400" t="s">
        <v>1579</v>
      </c>
      <c r="C283" s="401" t="s">
        <v>1587</v>
      </c>
      <c r="D283" s="402">
        <v>29742</v>
      </c>
      <c r="E283" s="402">
        <v>41793</v>
      </c>
      <c r="F283" s="400">
        <v>12051</v>
      </c>
      <c r="G283" s="400">
        <v>32.993839835728998</v>
      </c>
      <c r="H283" s="401" t="s">
        <v>11</v>
      </c>
      <c r="I283" s="401" t="s">
        <v>342</v>
      </c>
      <c r="J283" s="400" t="b">
        <v>1</v>
      </c>
      <c r="K283" s="401" t="s">
        <v>211</v>
      </c>
      <c r="L283" s="401" t="s">
        <v>955</v>
      </c>
      <c r="M283" s="401" t="s">
        <v>386</v>
      </c>
      <c r="N283" s="401" t="s">
        <v>386</v>
      </c>
      <c r="O283" s="401" t="s">
        <v>454</v>
      </c>
      <c r="P283" s="401" t="s">
        <v>356</v>
      </c>
    </row>
    <row r="284" spans="1:16" x14ac:dyDescent="0.35">
      <c r="A284" s="400">
        <v>1210</v>
      </c>
      <c r="B284" s="400" t="s">
        <v>1579</v>
      </c>
      <c r="C284" s="401" t="s">
        <v>1588</v>
      </c>
      <c r="D284" s="402">
        <v>29252</v>
      </c>
      <c r="E284" s="402">
        <v>41793</v>
      </c>
      <c r="F284" s="400">
        <v>12541</v>
      </c>
      <c r="G284" s="400">
        <v>34.335386721423703</v>
      </c>
      <c r="H284" s="401" t="s">
        <v>11</v>
      </c>
      <c r="I284" s="401" t="s">
        <v>342</v>
      </c>
      <c r="J284" s="400" t="b">
        <v>1</v>
      </c>
      <c r="K284" s="401" t="s">
        <v>211</v>
      </c>
      <c r="L284" s="401" t="s">
        <v>955</v>
      </c>
      <c r="M284" s="401" t="s">
        <v>386</v>
      </c>
      <c r="N284" s="401" t="s">
        <v>386</v>
      </c>
      <c r="O284" s="401" t="s">
        <v>454</v>
      </c>
      <c r="P284" s="401" t="s">
        <v>356</v>
      </c>
    </row>
    <row r="285" spans="1:16" x14ac:dyDescent="0.35">
      <c r="A285" s="400">
        <v>1211</v>
      </c>
      <c r="B285" s="400" t="s">
        <v>1579</v>
      </c>
      <c r="C285" s="401" t="s">
        <v>1589</v>
      </c>
      <c r="D285" s="402">
        <v>28987</v>
      </c>
      <c r="E285" s="402">
        <v>41793</v>
      </c>
      <c r="F285" s="400">
        <v>12806</v>
      </c>
      <c r="G285" s="400">
        <v>35.060917180013703</v>
      </c>
      <c r="H285" s="401" t="s">
        <v>11</v>
      </c>
      <c r="I285" s="401" t="s">
        <v>337</v>
      </c>
      <c r="J285" s="400" t="b">
        <v>0</v>
      </c>
      <c r="K285" s="401" t="s">
        <v>211</v>
      </c>
      <c r="L285" s="401" t="s">
        <v>955</v>
      </c>
      <c r="M285" s="401" t="s">
        <v>386</v>
      </c>
      <c r="N285" s="401" t="s">
        <v>386</v>
      </c>
      <c r="O285" s="401" t="s">
        <v>454</v>
      </c>
      <c r="P285" s="401" t="s">
        <v>356</v>
      </c>
    </row>
    <row r="286" spans="1:16" x14ac:dyDescent="0.35">
      <c r="A286" s="400">
        <v>1212</v>
      </c>
      <c r="B286" s="400" t="s">
        <v>1590</v>
      </c>
      <c r="C286" s="401" t="s">
        <v>1591</v>
      </c>
      <c r="D286" s="402">
        <v>29010</v>
      </c>
      <c r="E286" s="402">
        <v>41793</v>
      </c>
      <c r="F286" s="400">
        <v>12783</v>
      </c>
      <c r="G286" s="400">
        <v>34.997946611909597</v>
      </c>
      <c r="H286" s="401" t="s">
        <v>12</v>
      </c>
      <c r="I286" s="401" t="s">
        <v>338</v>
      </c>
      <c r="J286" s="400" t="b">
        <v>0</v>
      </c>
      <c r="K286" s="401" t="s">
        <v>211</v>
      </c>
      <c r="L286" s="401" t="s">
        <v>814</v>
      </c>
      <c r="M286" s="401" t="s">
        <v>386</v>
      </c>
      <c r="N286" s="401" t="s">
        <v>386</v>
      </c>
      <c r="O286" s="401" t="s">
        <v>454</v>
      </c>
      <c r="P286" s="401" t="s">
        <v>356</v>
      </c>
    </row>
    <row r="287" spans="1:16" x14ac:dyDescent="0.35">
      <c r="A287" s="400">
        <v>1213</v>
      </c>
      <c r="B287" s="400" t="s">
        <v>1590</v>
      </c>
      <c r="C287" s="401" t="s">
        <v>1592</v>
      </c>
      <c r="D287" s="402">
        <v>22012</v>
      </c>
      <c r="E287" s="402">
        <v>41793</v>
      </c>
      <c r="F287" s="400">
        <v>19781</v>
      </c>
      <c r="G287" s="400">
        <v>54.157426420260101</v>
      </c>
      <c r="H287" s="401" t="s">
        <v>12</v>
      </c>
      <c r="I287" s="401" t="s">
        <v>349</v>
      </c>
      <c r="J287" s="400" t="b">
        <v>0</v>
      </c>
      <c r="K287" s="401" t="s">
        <v>211</v>
      </c>
      <c r="L287" s="401" t="s">
        <v>814</v>
      </c>
      <c r="M287" s="401" t="s">
        <v>386</v>
      </c>
      <c r="N287" s="401" t="s">
        <v>386</v>
      </c>
      <c r="O287" s="401" t="s">
        <v>454</v>
      </c>
      <c r="P287" s="401" t="s">
        <v>356</v>
      </c>
    </row>
    <row r="288" spans="1:16" x14ac:dyDescent="0.35">
      <c r="A288" s="400">
        <v>1214</v>
      </c>
      <c r="B288" s="400" t="s">
        <v>1590</v>
      </c>
      <c r="C288" s="401" t="s">
        <v>1593</v>
      </c>
      <c r="D288" s="402">
        <v>32680</v>
      </c>
      <c r="E288" s="402">
        <v>41793</v>
      </c>
      <c r="F288" s="400">
        <v>9113</v>
      </c>
      <c r="G288" s="400">
        <v>24.9500342231348</v>
      </c>
      <c r="H288" s="401" t="s">
        <v>11</v>
      </c>
      <c r="I288" s="401" t="s">
        <v>338</v>
      </c>
      <c r="J288" s="400" t="b">
        <v>0</v>
      </c>
      <c r="K288" s="401" t="s">
        <v>211</v>
      </c>
      <c r="L288" s="401" t="s">
        <v>814</v>
      </c>
      <c r="M288" s="401" t="s">
        <v>386</v>
      </c>
      <c r="N288" s="401" t="s">
        <v>386</v>
      </c>
      <c r="O288" s="401" t="s">
        <v>454</v>
      </c>
      <c r="P288" s="401" t="s">
        <v>356</v>
      </c>
    </row>
    <row r="289" spans="1:16" x14ac:dyDescent="0.35">
      <c r="A289" s="400">
        <v>1215</v>
      </c>
      <c r="B289" s="400" t="s">
        <v>1590</v>
      </c>
      <c r="C289" s="401" t="s">
        <v>1594</v>
      </c>
      <c r="D289" s="402">
        <v>32298</v>
      </c>
      <c r="E289" s="402">
        <v>41793</v>
      </c>
      <c r="F289" s="400">
        <v>9495</v>
      </c>
      <c r="G289" s="400">
        <v>25.995893223819301</v>
      </c>
      <c r="H289" s="401" t="s">
        <v>11</v>
      </c>
      <c r="I289" s="401" t="s">
        <v>337</v>
      </c>
      <c r="J289" s="400" t="b">
        <v>0</v>
      </c>
      <c r="K289" s="401" t="s">
        <v>211</v>
      </c>
      <c r="L289" s="401" t="s">
        <v>814</v>
      </c>
      <c r="M289" s="401" t="s">
        <v>386</v>
      </c>
      <c r="N289" s="401" t="s">
        <v>386</v>
      </c>
      <c r="O289" s="401" t="s">
        <v>454</v>
      </c>
      <c r="P289" s="401" t="s">
        <v>356</v>
      </c>
    </row>
    <row r="290" spans="1:16" x14ac:dyDescent="0.35">
      <c r="A290" s="400">
        <v>1216</v>
      </c>
      <c r="B290" s="400" t="s">
        <v>1590</v>
      </c>
      <c r="C290" s="401" t="s">
        <v>1595</v>
      </c>
      <c r="D290" s="402">
        <v>32299</v>
      </c>
      <c r="E290" s="402">
        <v>41793</v>
      </c>
      <c r="F290" s="400">
        <v>9494</v>
      </c>
      <c r="G290" s="400">
        <v>25.993155373032199</v>
      </c>
      <c r="H290" s="401" t="s">
        <v>11</v>
      </c>
      <c r="I290" s="401" t="s">
        <v>337</v>
      </c>
      <c r="J290" s="400" t="b">
        <v>0</v>
      </c>
      <c r="K290" s="401" t="s">
        <v>211</v>
      </c>
      <c r="L290" s="401" t="s">
        <v>814</v>
      </c>
      <c r="M290" s="401" t="s">
        <v>386</v>
      </c>
      <c r="N290" s="401" t="s">
        <v>386</v>
      </c>
      <c r="O290" s="401" t="s">
        <v>454</v>
      </c>
      <c r="P290" s="401" t="s">
        <v>356</v>
      </c>
    </row>
    <row r="291" spans="1:16" x14ac:dyDescent="0.35">
      <c r="A291" s="400">
        <v>1217</v>
      </c>
      <c r="B291" s="400" t="s">
        <v>1590</v>
      </c>
      <c r="C291" s="401" t="s">
        <v>1596</v>
      </c>
      <c r="D291" s="402">
        <v>31546</v>
      </c>
      <c r="E291" s="402">
        <v>41793</v>
      </c>
      <c r="F291" s="400">
        <v>10247</v>
      </c>
      <c r="G291" s="400">
        <v>28.054757015742599</v>
      </c>
      <c r="H291" s="401" t="s">
        <v>12</v>
      </c>
      <c r="I291" s="401" t="s">
        <v>348</v>
      </c>
      <c r="J291" s="400" t="b">
        <v>0</v>
      </c>
      <c r="K291" s="401" t="s">
        <v>211</v>
      </c>
      <c r="L291" s="401" t="s">
        <v>814</v>
      </c>
      <c r="M291" s="401" t="s">
        <v>386</v>
      </c>
      <c r="N291" s="401" t="s">
        <v>386</v>
      </c>
      <c r="O291" s="401" t="s">
        <v>454</v>
      </c>
      <c r="P291" s="401" t="s">
        <v>356</v>
      </c>
    </row>
    <row r="292" spans="1:16" x14ac:dyDescent="0.35">
      <c r="A292" s="400">
        <v>1218</v>
      </c>
      <c r="B292" s="400" t="s">
        <v>1590</v>
      </c>
      <c r="C292" s="401" t="s">
        <v>1597</v>
      </c>
      <c r="D292" s="402">
        <v>31810</v>
      </c>
      <c r="E292" s="402">
        <v>41793</v>
      </c>
      <c r="F292" s="400">
        <v>9983</v>
      </c>
      <c r="G292" s="400">
        <v>27.3319644079398</v>
      </c>
      <c r="H292" s="401" t="s">
        <v>12</v>
      </c>
      <c r="I292" s="401" t="s">
        <v>337</v>
      </c>
      <c r="J292" s="400" t="b">
        <v>0</v>
      </c>
      <c r="K292" s="401" t="s">
        <v>211</v>
      </c>
      <c r="L292" s="401" t="s">
        <v>814</v>
      </c>
      <c r="M292" s="401" t="s">
        <v>386</v>
      </c>
      <c r="N292" s="401" t="s">
        <v>386</v>
      </c>
      <c r="O292" s="401" t="s">
        <v>454</v>
      </c>
      <c r="P292" s="401" t="s">
        <v>356</v>
      </c>
    </row>
    <row r="293" spans="1:16" x14ac:dyDescent="0.35">
      <c r="A293" s="400">
        <v>1219</v>
      </c>
      <c r="B293" s="400" t="s">
        <v>1590</v>
      </c>
      <c r="C293" s="401" t="s">
        <v>1598</v>
      </c>
      <c r="D293" s="402">
        <v>31205</v>
      </c>
      <c r="E293" s="402">
        <v>41793</v>
      </c>
      <c r="F293" s="400">
        <v>10588</v>
      </c>
      <c r="G293" s="400">
        <v>28.9883641341547</v>
      </c>
      <c r="H293" s="401" t="s">
        <v>12</v>
      </c>
      <c r="I293" s="401" t="s">
        <v>338</v>
      </c>
      <c r="J293" s="400" t="b">
        <v>0</v>
      </c>
      <c r="K293" s="401" t="s">
        <v>211</v>
      </c>
      <c r="L293" s="401" t="s">
        <v>814</v>
      </c>
      <c r="M293" s="401" t="s">
        <v>386</v>
      </c>
      <c r="N293" s="401" t="s">
        <v>386</v>
      </c>
      <c r="O293" s="401" t="s">
        <v>454</v>
      </c>
      <c r="P293" s="401" t="s">
        <v>356</v>
      </c>
    </row>
    <row r="294" spans="1:16" x14ac:dyDescent="0.35">
      <c r="A294" s="400">
        <v>1220</v>
      </c>
      <c r="B294" s="400" t="s">
        <v>1590</v>
      </c>
      <c r="C294" s="401" t="s">
        <v>1599</v>
      </c>
      <c r="D294" s="402">
        <v>31202</v>
      </c>
      <c r="E294" s="402">
        <v>41793</v>
      </c>
      <c r="F294" s="400">
        <v>10591</v>
      </c>
      <c r="G294" s="400">
        <v>28.996577686516101</v>
      </c>
      <c r="H294" s="401" t="s">
        <v>12</v>
      </c>
      <c r="I294" s="401" t="s">
        <v>350</v>
      </c>
      <c r="J294" s="400" t="b">
        <v>0</v>
      </c>
      <c r="K294" s="401" t="s">
        <v>211</v>
      </c>
      <c r="L294" s="401" t="s">
        <v>814</v>
      </c>
      <c r="M294" s="401" t="s">
        <v>386</v>
      </c>
      <c r="N294" s="401" t="s">
        <v>386</v>
      </c>
      <c r="O294" s="401" t="s">
        <v>454</v>
      </c>
      <c r="P294" s="401" t="s">
        <v>356</v>
      </c>
    </row>
    <row r="295" spans="1:16" x14ac:dyDescent="0.35">
      <c r="A295" s="400">
        <v>1221</v>
      </c>
      <c r="B295" s="400" t="s">
        <v>1590</v>
      </c>
      <c r="C295" s="401" t="s">
        <v>1600</v>
      </c>
      <c r="D295" s="402">
        <v>30794</v>
      </c>
      <c r="E295" s="402">
        <v>41793</v>
      </c>
      <c r="F295" s="400">
        <v>10999</v>
      </c>
      <c r="G295" s="400">
        <v>30.113620807665999</v>
      </c>
      <c r="H295" s="401" t="s">
        <v>12</v>
      </c>
      <c r="I295" s="401" t="s">
        <v>346</v>
      </c>
      <c r="J295" s="400" t="b">
        <v>0</v>
      </c>
      <c r="K295" s="401" t="s">
        <v>211</v>
      </c>
      <c r="L295" s="401" t="s">
        <v>814</v>
      </c>
      <c r="M295" s="401" t="s">
        <v>386</v>
      </c>
      <c r="N295" s="401" t="s">
        <v>386</v>
      </c>
      <c r="O295" s="401" t="s">
        <v>454</v>
      </c>
      <c r="P295" s="401" t="s">
        <v>356</v>
      </c>
    </row>
    <row r="296" spans="1:16" x14ac:dyDescent="0.35">
      <c r="A296" s="400">
        <v>1222</v>
      </c>
      <c r="B296" s="400" t="s">
        <v>1601</v>
      </c>
      <c r="C296" s="401" t="s">
        <v>1602</v>
      </c>
      <c r="D296" s="402">
        <v>31728</v>
      </c>
      <c r="E296" s="402">
        <v>41793</v>
      </c>
      <c r="F296" s="400">
        <v>10065</v>
      </c>
      <c r="G296" s="400">
        <v>27.5564681724846</v>
      </c>
      <c r="H296" s="401" t="s">
        <v>12</v>
      </c>
      <c r="I296" s="401" t="s">
        <v>346</v>
      </c>
      <c r="J296" s="400" t="b">
        <v>0</v>
      </c>
      <c r="K296" s="401" t="s">
        <v>211</v>
      </c>
      <c r="L296" s="401" t="s">
        <v>1240</v>
      </c>
      <c r="M296" s="401" t="s">
        <v>386</v>
      </c>
      <c r="N296" s="401" t="s">
        <v>386</v>
      </c>
      <c r="O296" s="401" t="s">
        <v>454</v>
      </c>
      <c r="P296" s="401" t="s">
        <v>356</v>
      </c>
    </row>
    <row r="297" spans="1:16" x14ac:dyDescent="0.35">
      <c r="A297" s="400">
        <v>1223</v>
      </c>
      <c r="B297" s="400" t="s">
        <v>1601</v>
      </c>
      <c r="C297" s="401" t="s">
        <v>1603</v>
      </c>
      <c r="D297" s="402">
        <v>31472</v>
      </c>
      <c r="E297" s="402">
        <v>41793</v>
      </c>
      <c r="F297" s="400">
        <v>10321</v>
      </c>
      <c r="G297" s="400">
        <v>28.257357973990398</v>
      </c>
      <c r="H297" s="401" t="s">
        <v>12</v>
      </c>
      <c r="I297" s="401" t="s">
        <v>337</v>
      </c>
      <c r="J297" s="400" t="b">
        <v>0</v>
      </c>
      <c r="K297" s="401" t="s">
        <v>211</v>
      </c>
      <c r="L297" s="401" t="s">
        <v>1240</v>
      </c>
      <c r="M297" s="401" t="s">
        <v>386</v>
      </c>
      <c r="N297" s="401" t="s">
        <v>386</v>
      </c>
      <c r="O297" s="401" t="s">
        <v>454</v>
      </c>
      <c r="P297" s="401" t="s">
        <v>356</v>
      </c>
    </row>
    <row r="298" spans="1:16" x14ac:dyDescent="0.35">
      <c r="A298" s="400">
        <v>1224</v>
      </c>
      <c r="B298" s="400" t="s">
        <v>1601</v>
      </c>
      <c r="C298" s="401" t="s">
        <v>1604</v>
      </c>
      <c r="D298" s="402">
        <v>30491</v>
      </c>
      <c r="E298" s="402">
        <v>41793</v>
      </c>
      <c r="F298" s="400">
        <v>11302</v>
      </c>
      <c r="G298" s="400">
        <v>30.943189596166999</v>
      </c>
      <c r="H298" s="401" t="s">
        <v>12</v>
      </c>
      <c r="I298" s="401" t="s">
        <v>342</v>
      </c>
      <c r="J298" s="400" t="b">
        <v>0</v>
      </c>
      <c r="K298" s="401" t="s">
        <v>211</v>
      </c>
      <c r="L298" s="401" t="s">
        <v>1240</v>
      </c>
      <c r="M298" s="401" t="s">
        <v>386</v>
      </c>
      <c r="N298" s="401" t="s">
        <v>386</v>
      </c>
      <c r="O298" s="401" t="s">
        <v>454</v>
      </c>
      <c r="P298" s="401" t="s">
        <v>356</v>
      </c>
    </row>
    <row r="299" spans="1:16" x14ac:dyDescent="0.35">
      <c r="A299" s="400">
        <v>1225</v>
      </c>
      <c r="B299" s="400" t="s">
        <v>1601</v>
      </c>
      <c r="C299" s="401" t="s">
        <v>1605</v>
      </c>
      <c r="D299" s="402">
        <v>30012</v>
      </c>
      <c r="E299" s="402">
        <v>41793</v>
      </c>
      <c r="F299" s="400">
        <v>11781</v>
      </c>
      <c r="G299" s="400">
        <v>32.254620123203303</v>
      </c>
      <c r="H299" s="401" t="s">
        <v>12</v>
      </c>
      <c r="I299" s="401" t="s">
        <v>338</v>
      </c>
      <c r="J299" s="400" t="b">
        <v>0</v>
      </c>
      <c r="K299" s="401" t="s">
        <v>211</v>
      </c>
      <c r="L299" s="401" t="s">
        <v>1240</v>
      </c>
      <c r="M299" s="401" t="s">
        <v>386</v>
      </c>
      <c r="N299" s="401" t="s">
        <v>386</v>
      </c>
      <c r="O299" s="401" t="s">
        <v>454</v>
      </c>
      <c r="P299" s="401" t="s">
        <v>356</v>
      </c>
    </row>
    <row r="300" spans="1:16" x14ac:dyDescent="0.35">
      <c r="A300" s="400">
        <v>1226</v>
      </c>
      <c r="B300" s="400" t="s">
        <v>1601</v>
      </c>
      <c r="C300" s="401" t="s">
        <v>1606</v>
      </c>
      <c r="D300" s="402">
        <v>30085</v>
      </c>
      <c r="E300" s="402">
        <v>41793</v>
      </c>
      <c r="F300" s="400">
        <v>11708</v>
      </c>
      <c r="G300" s="400">
        <v>32.054757015742602</v>
      </c>
      <c r="H300" s="401" t="s">
        <v>11</v>
      </c>
      <c r="I300" s="401" t="s">
        <v>338</v>
      </c>
      <c r="J300" s="400" t="b">
        <v>0</v>
      </c>
      <c r="K300" s="401" t="s">
        <v>211</v>
      </c>
      <c r="L300" s="401" t="s">
        <v>1240</v>
      </c>
      <c r="M300" s="401" t="s">
        <v>386</v>
      </c>
      <c r="N300" s="401" t="s">
        <v>386</v>
      </c>
      <c r="O300" s="401" t="s">
        <v>454</v>
      </c>
      <c r="P300" s="401" t="s">
        <v>356</v>
      </c>
    </row>
    <row r="301" spans="1:16" x14ac:dyDescent="0.35">
      <c r="A301" s="400">
        <v>1227</v>
      </c>
      <c r="B301" s="400" t="s">
        <v>1601</v>
      </c>
      <c r="C301" s="401" t="s">
        <v>1607</v>
      </c>
      <c r="D301" s="402">
        <v>30079</v>
      </c>
      <c r="E301" s="402">
        <v>41793</v>
      </c>
      <c r="F301" s="400">
        <v>11714</v>
      </c>
      <c r="G301" s="400">
        <v>32.071184120465396</v>
      </c>
      <c r="H301" s="401" t="s">
        <v>11</v>
      </c>
      <c r="I301" s="401" t="s">
        <v>342</v>
      </c>
      <c r="J301" s="400" t="b">
        <v>0</v>
      </c>
      <c r="K301" s="401" t="s">
        <v>211</v>
      </c>
      <c r="L301" s="401" t="s">
        <v>1240</v>
      </c>
      <c r="M301" s="401" t="s">
        <v>386</v>
      </c>
      <c r="N301" s="401" t="s">
        <v>386</v>
      </c>
      <c r="O301" s="401" t="s">
        <v>454</v>
      </c>
      <c r="P301" s="401" t="s">
        <v>356</v>
      </c>
    </row>
    <row r="302" spans="1:16" x14ac:dyDescent="0.35">
      <c r="A302" s="400">
        <v>1228</v>
      </c>
      <c r="B302" s="400" t="s">
        <v>1601</v>
      </c>
      <c r="C302" s="401" t="s">
        <v>1608</v>
      </c>
      <c r="D302" s="402">
        <v>31567</v>
      </c>
      <c r="E302" s="402">
        <v>41793</v>
      </c>
      <c r="F302" s="400">
        <v>10226</v>
      </c>
      <c r="G302" s="400">
        <v>27.997262149212901</v>
      </c>
      <c r="H302" s="401" t="s">
        <v>12</v>
      </c>
      <c r="I302" s="401" t="s">
        <v>342</v>
      </c>
      <c r="J302" s="400" t="b">
        <v>0</v>
      </c>
      <c r="K302" s="401" t="s">
        <v>211</v>
      </c>
      <c r="L302" s="401" t="s">
        <v>1240</v>
      </c>
      <c r="M302" s="401" t="s">
        <v>386</v>
      </c>
      <c r="N302" s="401" t="s">
        <v>386</v>
      </c>
      <c r="O302" s="401" t="s">
        <v>454</v>
      </c>
      <c r="P302" s="401" t="s">
        <v>356</v>
      </c>
    </row>
    <row r="303" spans="1:16" x14ac:dyDescent="0.35">
      <c r="A303" s="400">
        <v>1229</v>
      </c>
      <c r="B303" s="400" t="s">
        <v>1601</v>
      </c>
      <c r="C303" s="401" t="s">
        <v>1609</v>
      </c>
      <c r="D303" s="402">
        <v>32298</v>
      </c>
      <c r="E303" s="402">
        <v>41793</v>
      </c>
      <c r="F303" s="400">
        <v>9495</v>
      </c>
      <c r="G303" s="400">
        <v>25.995893223819301</v>
      </c>
      <c r="H303" s="401" t="s">
        <v>12</v>
      </c>
      <c r="I303" s="401" t="s">
        <v>337</v>
      </c>
      <c r="J303" s="400" t="b">
        <v>0</v>
      </c>
      <c r="K303" s="401" t="s">
        <v>211</v>
      </c>
      <c r="L303" s="401" t="s">
        <v>1240</v>
      </c>
      <c r="M303" s="401" t="s">
        <v>386</v>
      </c>
      <c r="N303" s="401" t="s">
        <v>386</v>
      </c>
      <c r="O303" s="401" t="s">
        <v>454</v>
      </c>
      <c r="P303" s="401" t="s">
        <v>356</v>
      </c>
    </row>
    <row r="304" spans="1:16" x14ac:dyDescent="0.35">
      <c r="A304" s="400">
        <v>1230</v>
      </c>
      <c r="B304" s="400" t="s">
        <v>1601</v>
      </c>
      <c r="C304" s="401" t="s">
        <v>1610</v>
      </c>
      <c r="D304" s="402">
        <v>32663</v>
      </c>
      <c r="E304" s="402">
        <v>41793</v>
      </c>
      <c r="F304" s="400">
        <v>9130</v>
      </c>
      <c r="G304" s="400">
        <v>24.996577686516101</v>
      </c>
      <c r="H304" s="401" t="s">
        <v>12</v>
      </c>
      <c r="I304" s="401" t="s">
        <v>337</v>
      </c>
      <c r="J304" s="400" t="b">
        <v>0</v>
      </c>
      <c r="K304" s="401" t="s">
        <v>211</v>
      </c>
      <c r="L304" s="401" t="s">
        <v>1240</v>
      </c>
      <c r="M304" s="401" t="s">
        <v>386</v>
      </c>
      <c r="N304" s="401" t="s">
        <v>386</v>
      </c>
      <c r="O304" s="401" t="s">
        <v>454</v>
      </c>
      <c r="P304" s="401" t="s">
        <v>356</v>
      </c>
    </row>
    <row r="305" spans="1:16" x14ac:dyDescent="0.35">
      <c r="A305" s="400">
        <v>1231</v>
      </c>
      <c r="B305" s="400" t="s">
        <v>1601</v>
      </c>
      <c r="C305" s="401" t="s">
        <v>1611</v>
      </c>
      <c r="D305" s="402">
        <v>32995</v>
      </c>
      <c r="E305" s="402">
        <v>41793</v>
      </c>
      <c r="F305" s="400">
        <v>8798</v>
      </c>
      <c r="G305" s="400">
        <v>24.087611225188201</v>
      </c>
      <c r="H305" s="401" t="s">
        <v>12</v>
      </c>
      <c r="I305" s="401" t="s">
        <v>337</v>
      </c>
      <c r="J305" s="400" t="b">
        <v>0</v>
      </c>
      <c r="K305" s="401" t="s">
        <v>211</v>
      </c>
      <c r="L305" s="401" t="s">
        <v>1240</v>
      </c>
      <c r="M305" s="401" t="s">
        <v>386</v>
      </c>
      <c r="N305" s="401" t="s">
        <v>386</v>
      </c>
      <c r="O305" s="401" t="s">
        <v>454</v>
      </c>
      <c r="P305" s="401" t="s">
        <v>356</v>
      </c>
    </row>
    <row r="306" spans="1:16" x14ac:dyDescent="0.35">
      <c r="A306" s="400">
        <v>1232</v>
      </c>
      <c r="B306" s="400" t="s">
        <v>1612</v>
      </c>
      <c r="C306" s="401" t="s">
        <v>1613</v>
      </c>
      <c r="D306" s="402">
        <v>32049</v>
      </c>
      <c r="E306" s="402">
        <v>41793</v>
      </c>
      <c r="F306" s="400">
        <v>9744</v>
      </c>
      <c r="G306" s="400">
        <v>26.6776180698152</v>
      </c>
      <c r="H306" s="401" t="s">
        <v>12</v>
      </c>
      <c r="I306" s="401" t="s">
        <v>338</v>
      </c>
      <c r="J306" s="400" t="b">
        <v>0</v>
      </c>
      <c r="K306" s="401" t="s">
        <v>211</v>
      </c>
      <c r="L306" s="401" t="s">
        <v>891</v>
      </c>
      <c r="M306" s="401" t="s">
        <v>386</v>
      </c>
      <c r="N306" s="401" t="s">
        <v>386</v>
      </c>
      <c r="O306" s="401" t="s">
        <v>454</v>
      </c>
      <c r="P306" s="401" t="s">
        <v>356</v>
      </c>
    </row>
    <row r="307" spans="1:16" x14ac:dyDescent="0.35">
      <c r="A307" s="400">
        <v>1233</v>
      </c>
      <c r="B307" s="400" t="s">
        <v>1612</v>
      </c>
      <c r="C307" s="401" t="s">
        <v>1614</v>
      </c>
      <c r="D307" s="402">
        <v>30483</v>
      </c>
      <c r="E307" s="402">
        <v>41793</v>
      </c>
      <c r="F307" s="400">
        <v>11310</v>
      </c>
      <c r="G307" s="400">
        <v>30.965092402464101</v>
      </c>
      <c r="H307" s="401" t="s">
        <v>12</v>
      </c>
      <c r="I307" s="401" t="s">
        <v>342</v>
      </c>
      <c r="J307" s="400" t="b">
        <v>0</v>
      </c>
      <c r="K307" s="401" t="s">
        <v>211</v>
      </c>
      <c r="L307" s="401" t="s">
        <v>891</v>
      </c>
      <c r="M307" s="401" t="s">
        <v>386</v>
      </c>
      <c r="N307" s="401" t="s">
        <v>386</v>
      </c>
      <c r="O307" s="401" t="s">
        <v>454</v>
      </c>
      <c r="P307" s="401" t="s">
        <v>356</v>
      </c>
    </row>
    <row r="308" spans="1:16" x14ac:dyDescent="0.35">
      <c r="A308" s="400">
        <v>1234</v>
      </c>
      <c r="B308" s="400" t="s">
        <v>1612</v>
      </c>
      <c r="C308" s="401" t="s">
        <v>1615</v>
      </c>
      <c r="D308" s="402">
        <v>27332</v>
      </c>
      <c r="E308" s="402">
        <v>41793</v>
      </c>
      <c r="F308" s="400">
        <v>14461</v>
      </c>
      <c r="G308" s="400">
        <v>39.592060232717301</v>
      </c>
      <c r="H308" s="401" t="s">
        <v>12</v>
      </c>
      <c r="I308" s="401" t="s">
        <v>350</v>
      </c>
      <c r="J308" s="400" t="b">
        <v>0</v>
      </c>
      <c r="K308" s="401" t="s">
        <v>211</v>
      </c>
      <c r="L308" s="401" t="s">
        <v>891</v>
      </c>
      <c r="M308" s="401" t="s">
        <v>386</v>
      </c>
      <c r="N308" s="401" t="s">
        <v>386</v>
      </c>
      <c r="O308" s="401" t="s">
        <v>454</v>
      </c>
      <c r="P308" s="401" t="s">
        <v>356</v>
      </c>
    </row>
    <row r="309" spans="1:16" x14ac:dyDescent="0.35">
      <c r="A309" s="400">
        <v>1235</v>
      </c>
      <c r="B309" s="400" t="s">
        <v>1612</v>
      </c>
      <c r="C309" s="401" t="s">
        <v>1616</v>
      </c>
      <c r="D309" s="402">
        <v>27316</v>
      </c>
      <c r="E309" s="402">
        <v>41793</v>
      </c>
      <c r="F309" s="400">
        <v>14477</v>
      </c>
      <c r="G309" s="400">
        <v>39.6358658453114</v>
      </c>
      <c r="H309" s="401" t="s">
        <v>12</v>
      </c>
      <c r="I309" s="401" t="s">
        <v>350</v>
      </c>
      <c r="J309" s="400" t="b">
        <v>0</v>
      </c>
      <c r="K309" s="401" t="s">
        <v>211</v>
      </c>
      <c r="L309" s="401" t="s">
        <v>891</v>
      </c>
      <c r="M309" s="401" t="s">
        <v>386</v>
      </c>
      <c r="N309" s="401" t="s">
        <v>386</v>
      </c>
      <c r="O309" s="401" t="s">
        <v>454</v>
      </c>
      <c r="P309" s="401" t="s">
        <v>356</v>
      </c>
    </row>
    <row r="310" spans="1:16" x14ac:dyDescent="0.35">
      <c r="A310" s="400">
        <v>1236</v>
      </c>
      <c r="B310" s="400" t="s">
        <v>1612</v>
      </c>
      <c r="C310" s="401" t="s">
        <v>1617</v>
      </c>
      <c r="D310" s="402">
        <v>30420</v>
      </c>
      <c r="E310" s="402">
        <v>41793</v>
      </c>
      <c r="F310" s="400">
        <v>11373</v>
      </c>
      <c r="G310" s="400">
        <v>31.137577002053401</v>
      </c>
      <c r="H310" s="401" t="s">
        <v>12</v>
      </c>
      <c r="I310" s="401" t="s">
        <v>342</v>
      </c>
      <c r="J310" s="400" t="b">
        <v>0</v>
      </c>
      <c r="K310" s="401" t="s">
        <v>211</v>
      </c>
      <c r="L310" s="401" t="s">
        <v>891</v>
      </c>
      <c r="M310" s="401" t="s">
        <v>386</v>
      </c>
      <c r="N310" s="401" t="s">
        <v>386</v>
      </c>
      <c r="O310" s="401" t="s">
        <v>454</v>
      </c>
      <c r="P310" s="401" t="s">
        <v>356</v>
      </c>
    </row>
    <row r="311" spans="1:16" x14ac:dyDescent="0.35">
      <c r="A311" s="400">
        <v>1237</v>
      </c>
      <c r="B311" s="400" t="s">
        <v>1612</v>
      </c>
      <c r="C311" s="401" t="s">
        <v>1618</v>
      </c>
      <c r="D311" s="402">
        <v>30451</v>
      </c>
      <c r="E311" s="402">
        <v>41793</v>
      </c>
      <c r="F311" s="400">
        <v>11342</v>
      </c>
      <c r="G311" s="400">
        <v>31.052703627652299</v>
      </c>
      <c r="H311" s="401" t="s">
        <v>11</v>
      </c>
      <c r="I311" s="401" t="s">
        <v>342</v>
      </c>
      <c r="J311" s="400" t="b">
        <v>0</v>
      </c>
      <c r="K311" s="401" t="s">
        <v>211</v>
      </c>
      <c r="L311" s="401" t="s">
        <v>891</v>
      </c>
      <c r="M311" s="401" t="s">
        <v>386</v>
      </c>
      <c r="N311" s="401" t="s">
        <v>386</v>
      </c>
      <c r="O311" s="401" t="s">
        <v>454</v>
      </c>
      <c r="P311" s="401" t="s">
        <v>356</v>
      </c>
    </row>
    <row r="312" spans="1:16" x14ac:dyDescent="0.35">
      <c r="A312" s="400">
        <v>1238</v>
      </c>
      <c r="B312" s="400" t="s">
        <v>1612</v>
      </c>
      <c r="C312" s="401" t="s">
        <v>1619</v>
      </c>
      <c r="D312" s="402">
        <v>26283</v>
      </c>
      <c r="E312" s="402">
        <v>41793</v>
      </c>
      <c r="F312" s="400">
        <v>15510</v>
      </c>
      <c r="G312" s="400">
        <v>42.4640657084189</v>
      </c>
      <c r="H312" s="401" t="s">
        <v>12</v>
      </c>
      <c r="I312" s="401" t="s">
        <v>350</v>
      </c>
      <c r="J312" s="400" t="b">
        <v>0</v>
      </c>
      <c r="K312" s="401" t="s">
        <v>211</v>
      </c>
      <c r="L312" s="401" t="s">
        <v>891</v>
      </c>
      <c r="M312" s="401" t="s">
        <v>386</v>
      </c>
      <c r="N312" s="401" t="s">
        <v>386</v>
      </c>
      <c r="O312" s="401" t="s">
        <v>454</v>
      </c>
      <c r="P312" s="401" t="s">
        <v>356</v>
      </c>
    </row>
    <row r="313" spans="1:16" x14ac:dyDescent="0.35">
      <c r="A313" s="400">
        <v>1239</v>
      </c>
      <c r="B313" s="400" t="s">
        <v>1612</v>
      </c>
      <c r="C313" s="401" t="s">
        <v>1620</v>
      </c>
      <c r="D313" s="402">
        <v>25601</v>
      </c>
      <c r="E313" s="402">
        <v>41793</v>
      </c>
      <c r="F313" s="400">
        <v>16192</v>
      </c>
      <c r="G313" s="400">
        <v>44.331279945242997</v>
      </c>
      <c r="H313" s="401" t="s">
        <v>12</v>
      </c>
      <c r="I313" s="401" t="s">
        <v>337</v>
      </c>
      <c r="J313" s="400" t="b">
        <v>0</v>
      </c>
      <c r="K313" s="401" t="s">
        <v>211</v>
      </c>
      <c r="L313" s="401" t="s">
        <v>891</v>
      </c>
      <c r="M313" s="401" t="s">
        <v>386</v>
      </c>
      <c r="N313" s="401" t="s">
        <v>386</v>
      </c>
      <c r="O313" s="401" t="s">
        <v>454</v>
      </c>
      <c r="P313" s="401" t="s">
        <v>356</v>
      </c>
    </row>
    <row r="314" spans="1:16" x14ac:dyDescent="0.35">
      <c r="A314" s="400">
        <v>1240</v>
      </c>
      <c r="B314" s="400" t="s">
        <v>1612</v>
      </c>
      <c r="C314" s="401" t="s">
        <v>1621</v>
      </c>
      <c r="D314" s="402">
        <v>25493</v>
      </c>
      <c r="E314" s="402">
        <v>41793</v>
      </c>
      <c r="F314" s="400">
        <v>16300</v>
      </c>
      <c r="G314" s="400">
        <v>44.626967830253299</v>
      </c>
      <c r="H314" s="401" t="s">
        <v>11</v>
      </c>
      <c r="I314" s="401" t="s">
        <v>350</v>
      </c>
      <c r="J314" s="400" t="b">
        <v>0</v>
      </c>
      <c r="K314" s="401" t="s">
        <v>211</v>
      </c>
      <c r="L314" s="401" t="s">
        <v>891</v>
      </c>
      <c r="M314" s="401" t="s">
        <v>386</v>
      </c>
      <c r="N314" s="401" t="s">
        <v>386</v>
      </c>
      <c r="O314" s="401" t="s">
        <v>454</v>
      </c>
      <c r="P314" s="401" t="s">
        <v>356</v>
      </c>
    </row>
    <row r="315" spans="1:16" x14ac:dyDescent="0.35">
      <c r="A315" s="400">
        <v>1241</v>
      </c>
      <c r="B315" s="400" t="s">
        <v>1612</v>
      </c>
      <c r="C315" s="401" t="s">
        <v>1622</v>
      </c>
      <c r="D315" s="402">
        <v>25692</v>
      </c>
      <c r="E315" s="402">
        <v>41793</v>
      </c>
      <c r="F315" s="400">
        <v>16101</v>
      </c>
      <c r="G315" s="400">
        <v>44.082135523613999</v>
      </c>
      <c r="H315" s="401" t="s">
        <v>12</v>
      </c>
      <c r="I315" s="401" t="s">
        <v>337</v>
      </c>
      <c r="J315" s="400" t="b">
        <v>0</v>
      </c>
      <c r="K315" s="401" t="s">
        <v>211</v>
      </c>
      <c r="L315" s="401" t="s">
        <v>891</v>
      </c>
      <c r="M315" s="401" t="s">
        <v>386</v>
      </c>
      <c r="N315" s="401" t="s">
        <v>386</v>
      </c>
      <c r="O315" s="401" t="s">
        <v>454</v>
      </c>
      <c r="P315" s="401" t="s">
        <v>356</v>
      </c>
    </row>
    <row r="316" spans="1:16" ht="43.5" x14ac:dyDescent="0.35">
      <c r="A316" s="400">
        <v>1242</v>
      </c>
      <c r="B316" s="400" t="s">
        <v>1623</v>
      </c>
      <c r="C316" s="401" t="s">
        <v>609</v>
      </c>
      <c r="D316" s="402">
        <v>34017</v>
      </c>
      <c r="E316" s="402">
        <v>41800</v>
      </c>
      <c r="F316" s="400">
        <v>7783</v>
      </c>
      <c r="G316" s="400">
        <v>21.308692676249098</v>
      </c>
      <c r="H316" s="401" t="s">
        <v>11</v>
      </c>
      <c r="I316" s="401" t="s">
        <v>347</v>
      </c>
      <c r="J316" s="400" t="b">
        <v>1</v>
      </c>
      <c r="K316" s="401" t="s">
        <v>211</v>
      </c>
      <c r="L316" s="401" t="s">
        <v>608</v>
      </c>
      <c r="M316" s="401" t="s">
        <v>367</v>
      </c>
      <c r="N316" s="401" t="s">
        <v>367</v>
      </c>
      <c r="O316" s="401" t="s">
        <v>365</v>
      </c>
      <c r="P316" s="401" t="s">
        <v>356</v>
      </c>
    </row>
    <row r="317" spans="1:16" ht="43.5" x14ac:dyDescent="0.35">
      <c r="A317" s="400">
        <v>1243</v>
      </c>
      <c r="B317" s="400" t="s">
        <v>1623</v>
      </c>
      <c r="C317" s="401" t="s">
        <v>1624</v>
      </c>
      <c r="D317" s="402">
        <v>28187</v>
      </c>
      <c r="E317" s="402">
        <v>41800</v>
      </c>
      <c r="F317" s="400">
        <v>13613</v>
      </c>
      <c r="G317" s="400">
        <v>37.270362765229301</v>
      </c>
      <c r="H317" s="401" t="s">
        <v>11</v>
      </c>
      <c r="I317" s="401" t="s">
        <v>341</v>
      </c>
      <c r="J317" s="400" t="b">
        <v>1</v>
      </c>
      <c r="K317" s="401" t="s">
        <v>211</v>
      </c>
      <c r="L317" s="401" t="s">
        <v>608</v>
      </c>
      <c r="M317" s="401" t="s">
        <v>367</v>
      </c>
      <c r="N317" s="401" t="s">
        <v>367</v>
      </c>
      <c r="O317" s="401" t="s">
        <v>365</v>
      </c>
      <c r="P317" s="401" t="s">
        <v>356</v>
      </c>
    </row>
    <row r="318" spans="1:16" ht="43.5" x14ac:dyDescent="0.35">
      <c r="A318" s="400">
        <v>1244</v>
      </c>
      <c r="B318" s="400" t="s">
        <v>1623</v>
      </c>
      <c r="C318" s="401" t="s">
        <v>1625</v>
      </c>
      <c r="D318" s="402">
        <v>27281</v>
      </c>
      <c r="E318" s="402">
        <v>41800</v>
      </c>
      <c r="F318" s="400">
        <v>14519</v>
      </c>
      <c r="G318" s="400">
        <v>39.750855578371002</v>
      </c>
      <c r="H318" s="401" t="s">
        <v>11</v>
      </c>
      <c r="I318" s="401" t="s">
        <v>341</v>
      </c>
      <c r="J318" s="400" t="b">
        <v>1</v>
      </c>
      <c r="K318" s="401" t="s">
        <v>211</v>
      </c>
      <c r="L318" s="401" t="s">
        <v>608</v>
      </c>
      <c r="M318" s="401" t="s">
        <v>367</v>
      </c>
      <c r="N318" s="401" t="s">
        <v>367</v>
      </c>
      <c r="O318" s="401" t="s">
        <v>365</v>
      </c>
      <c r="P318" s="401" t="s">
        <v>356</v>
      </c>
    </row>
    <row r="319" spans="1:16" ht="43.5" x14ac:dyDescent="0.35">
      <c r="A319" s="400">
        <v>1245</v>
      </c>
      <c r="B319" s="400" t="s">
        <v>1623</v>
      </c>
      <c r="C319" s="401" t="s">
        <v>1626</v>
      </c>
      <c r="D319" s="402">
        <v>30535</v>
      </c>
      <c r="E319" s="402">
        <v>41800</v>
      </c>
      <c r="F319" s="400">
        <v>11265</v>
      </c>
      <c r="G319" s="400">
        <v>30.841889117043099</v>
      </c>
      <c r="H319" s="401" t="s">
        <v>12</v>
      </c>
      <c r="I319" s="401" t="s">
        <v>341</v>
      </c>
      <c r="J319" s="400" t="b">
        <v>1</v>
      </c>
      <c r="K319" s="401" t="s">
        <v>211</v>
      </c>
      <c r="L319" s="401" t="s">
        <v>608</v>
      </c>
      <c r="M319" s="401" t="s">
        <v>367</v>
      </c>
      <c r="N319" s="401" t="s">
        <v>367</v>
      </c>
      <c r="O319" s="401" t="s">
        <v>365</v>
      </c>
      <c r="P319" s="401" t="s">
        <v>356</v>
      </c>
    </row>
    <row r="320" spans="1:16" ht="43.5" x14ac:dyDescent="0.35">
      <c r="A320" s="400">
        <v>1246</v>
      </c>
      <c r="B320" s="400" t="s">
        <v>1623</v>
      </c>
      <c r="C320" s="401" t="s">
        <v>1627</v>
      </c>
      <c r="D320" s="402">
        <v>32693</v>
      </c>
      <c r="E320" s="402">
        <v>41800</v>
      </c>
      <c r="F320" s="400">
        <v>9107</v>
      </c>
      <c r="G320" s="400">
        <v>24.933607118411999</v>
      </c>
      <c r="H320" s="401" t="s">
        <v>12</v>
      </c>
      <c r="I320" s="401" t="s">
        <v>347</v>
      </c>
      <c r="J320" s="400" t="b">
        <v>1</v>
      </c>
      <c r="K320" s="401" t="s">
        <v>211</v>
      </c>
      <c r="L320" s="401" t="s">
        <v>608</v>
      </c>
      <c r="M320" s="401" t="s">
        <v>367</v>
      </c>
      <c r="N320" s="401" t="s">
        <v>367</v>
      </c>
      <c r="O320" s="401" t="s">
        <v>365</v>
      </c>
      <c r="P320" s="401" t="s">
        <v>356</v>
      </c>
    </row>
    <row r="321" spans="1:16" ht="43.5" x14ac:dyDescent="0.35">
      <c r="A321" s="400">
        <v>1247</v>
      </c>
      <c r="B321" s="400" t="s">
        <v>1623</v>
      </c>
      <c r="C321" s="401" t="s">
        <v>1628</v>
      </c>
      <c r="D321" s="402">
        <v>23625</v>
      </c>
      <c r="E321" s="402">
        <v>41800</v>
      </c>
      <c r="F321" s="400">
        <v>18175</v>
      </c>
      <c r="G321" s="400">
        <v>49.760438056125899</v>
      </c>
      <c r="H321" s="401" t="s">
        <v>11</v>
      </c>
      <c r="I321" s="401" t="s">
        <v>341</v>
      </c>
      <c r="J321" s="400" t="b">
        <v>0</v>
      </c>
      <c r="K321" s="401" t="s">
        <v>211</v>
      </c>
      <c r="L321" s="401" t="s">
        <v>608</v>
      </c>
      <c r="M321" s="401" t="s">
        <v>367</v>
      </c>
      <c r="N321" s="401" t="s">
        <v>367</v>
      </c>
      <c r="O321" s="401" t="s">
        <v>365</v>
      </c>
      <c r="P321" s="401" t="s">
        <v>356</v>
      </c>
    </row>
    <row r="322" spans="1:16" ht="43.5" x14ac:dyDescent="0.35">
      <c r="A322" s="400">
        <v>1248</v>
      </c>
      <c r="B322" s="400" t="s">
        <v>1623</v>
      </c>
      <c r="C322" s="401" t="s">
        <v>1629</v>
      </c>
      <c r="D322" s="402">
        <v>33392</v>
      </c>
      <c r="E322" s="402">
        <v>41800</v>
      </c>
      <c r="F322" s="400">
        <v>8408</v>
      </c>
      <c r="G322" s="400">
        <v>23.0198494182067</v>
      </c>
      <c r="H322" s="401" t="s">
        <v>12</v>
      </c>
      <c r="I322" s="401" t="s">
        <v>341</v>
      </c>
      <c r="J322" s="400" t="b">
        <v>0</v>
      </c>
      <c r="K322" s="401" t="s">
        <v>211</v>
      </c>
      <c r="L322" s="401" t="s">
        <v>608</v>
      </c>
      <c r="M322" s="401" t="s">
        <v>367</v>
      </c>
      <c r="N322" s="401" t="s">
        <v>367</v>
      </c>
      <c r="O322" s="401" t="s">
        <v>365</v>
      </c>
      <c r="P322" s="401" t="s">
        <v>356</v>
      </c>
    </row>
    <row r="323" spans="1:16" ht="43.5" x14ac:dyDescent="0.35">
      <c r="A323" s="400">
        <v>1249</v>
      </c>
      <c r="B323" s="400" t="s">
        <v>1623</v>
      </c>
      <c r="C323" s="401" t="s">
        <v>1630</v>
      </c>
      <c r="D323" s="402">
        <v>33819</v>
      </c>
      <c r="E323" s="402">
        <v>41800</v>
      </c>
      <c r="F323" s="400">
        <v>7981</v>
      </c>
      <c r="G323" s="400">
        <v>21.850787132101299</v>
      </c>
      <c r="H323" s="401" t="s">
        <v>12</v>
      </c>
      <c r="I323" s="401" t="s">
        <v>341</v>
      </c>
      <c r="J323" s="400" t="b">
        <v>0</v>
      </c>
      <c r="K323" s="401" t="s">
        <v>211</v>
      </c>
      <c r="L323" s="401" t="s">
        <v>608</v>
      </c>
      <c r="M323" s="401" t="s">
        <v>367</v>
      </c>
      <c r="N323" s="401" t="s">
        <v>367</v>
      </c>
      <c r="O323" s="401" t="s">
        <v>365</v>
      </c>
      <c r="P323" s="401" t="s">
        <v>356</v>
      </c>
    </row>
    <row r="324" spans="1:16" ht="29" x14ac:dyDescent="0.35">
      <c r="A324" s="400">
        <v>1250</v>
      </c>
      <c r="B324" s="400" t="s">
        <v>1631</v>
      </c>
      <c r="C324" s="401" t="s">
        <v>584</v>
      </c>
      <c r="D324" s="402">
        <v>32092</v>
      </c>
      <c r="E324" s="402">
        <v>41800</v>
      </c>
      <c r="F324" s="400">
        <v>9708</v>
      </c>
      <c r="G324" s="400">
        <v>26.579055441478399</v>
      </c>
      <c r="H324" s="401" t="s">
        <v>11</v>
      </c>
      <c r="I324" s="401" t="s">
        <v>345</v>
      </c>
      <c r="J324" s="400" t="b">
        <v>1</v>
      </c>
      <c r="K324" s="401" t="s">
        <v>211</v>
      </c>
      <c r="L324" s="401" t="s">
        <v>583</v>
      </c>
      <c r="M324" s="401" t="s">
        <v>367</v>
      </c>
      <c r="N324" s="401" t="s">
        <v>367</v>
      </c>
      <c r="O324" s="401" t="s">
        <v>365</v>
      </c>
      <c r="P324" s="401" t="s">
        <v>356</v>
      </c>
    </row>
    <row r="325" spans="1:16" ht="43.5" x14ac:dyDescent="0.35">
      <c r="A325" s="400">
        <v>1251</v>
      </c>
      <c r="B325" s="400" t="s">
        <v>1631</v>
      </c>
      <c r="C325" s="401" t="s">
        <v>1632</v>
      </c>
      <c r="D325" s="402">
        <v>31445</v>
      </c>
      <c r="E325" s="402">
        <v>41800</v>
      </c>
      <c r="F325" s="400">
        <v>10355</v>
      </c>
      <c r="G325" s="400">
        <v>28.350444900752901</v>
      </c>
      <c r="H325" s="401" t="s">
        <v>12</v>
      </c>
      <c r="I325" s="401" t="s">
        <v>347</v>
      </c>
      <c r="J325" s="400" t="b">
        <v>1</v>
      </c>
      <c r="K325" s="401" t="s">
        <v>211</v>
      </c>
      <c r="L325" s="401" t="s">
        <v>583</v>
      </c>
      <c r="M325" s="401" t="s">
        <v>367</v>
      </c>
      <c r="N325" s="401" t="s">
        <v>367</v>
      </c>
      <c r="O325" s="401" t="s">
        <v>365</v>
      </c>
      <c r="P325" s="401" t="s">
        <v>356</v>
      </c>
    </row>
    <row r="326" spans="1:16" ht="43.5" x14ac:dyDescent="0.35">
      <c r="A326" s="400">
        <v>1252</v>
      </c>
      <c r="B326" s="400" t="s">
        <v>1631</v>
      </c>
      <c r="C326" s="401" t="s">
        <v>1633</v>
      </c>
      <c r="D326" s="402">
        <v>31273</v>
      </c>
      <c r="E326" s="402">
        <v>41800</v>
      </c>
      <c r="F326" s="400">
        <v>10527</v>
      </c>
      <c r="G326" s="400">
        <v>28.821355236139599</v>
      </c>
      <c r="H326" s="401" t="s">
        <v>11</v>
      </c>
      <c r="I326" s="401" t="s">
        <v>341</v>
      </c>
      <c r="J326" s="400" t="b">
        <v>1</v>
      </c>
      <c r="K326" s="401" t="s">
        <v>211</v>
      </c>
      <c r="L326" s="401" t="s">
        <v>583</v>
      </c>
      <c r="M326" s="401" t="s">
        <v>367</v>
      </c>
      <c r="N326" s="401" t="s">
        <v>367</v>
      </c>
      <c r="O326" s="401" t="s">
        <v>365</v>
      </c>
      <c r="P326" s="401" t="s">
        <v>356</v>
      </c>
    </row>
    <row r="327" spans="1:16" ht="43.5" x14ac:dyDescent="0.35">
      <c r="A327" s="400">
        <v>1253</v>
      </c>
      <c r="B327" s="400" t="s">
        <v>1631</v>
      </c>
      <c r="C327" s="401" t="s">
        <v>1634</v>
      </c>
      <c r="D327" s="402">
        <v>31713</v>
      </c>
      <c r="E327" s="402">
        <v>41800</v>
      </c>
      <c r="F327" s="400">
        <v>10087</v>
      </c>
      <c r="G327" s="400">
        <v>27.6167008898015</v>
      </c>
      <c r="H327" s="401" t="s">
        <v>11</v>
      </c>
      <c r="I327" s="401" t="s">
        <v>341</v>
      </c>
      <c r="J327" s="400" t="b">
        <v>0</v>
      </c>
      <c r="K327" s="401" t="s">
        <v>211</v>
      </c>
      <c r="L327" s="401" t="s">
        <v>583</v>
      </c>
      <c r="M327" s="401" t="s">
        <v>367</v>
      </c>
      <c r="N327" s="401" t="s">
        <v>367</v>
      </c>
      <c r="O327" s="401" t="s">
        <v>365</v>
      </c>
      <c r="P327" s="401" t="s">
        <v>356</v>
      </c>
    </row>
    <row r="328" spans="1:16" ht="43.5" x14ac:dyDescent="0.35">
      <c r="A328" s="400">
        <v>1254</v>
      </c>
      <c r="B328" s="400" t="s">
        <v>1631</v>
      </c>
      <c r="C328" s="401" t="s">
        <v>1635</v>
      </c>
      <c r="D328" s="402">
        <v>31009</v>
      </c>
      <c r="E328" s="402">
        <v>41800</v>
      </c>
      <c r="F328" s="400">
        <v>10791</v>
      </c>
      <c r="G328" s="400">
        <v>29.5441478439425</v>
      </c>
      <c r="H328" s="401" t="s">
        <v>11</v>
      </c>
      <c r="I328" s="401" t="s">
        <v>347</v>
      </c>
      <c r="J328" s="400" t="b">
        <v>1</v>
      </c>
      <c r="K328" s="401" t="s">
        <v>211</v>
      </c>
      <c r="L328" s="401" t="s">
        <v>583</v>
      </c>
      <c r="M328" s="401" t="s">
        <v>367</v>
      </c>
      <c r="N328" s="401" t="s">
        <v>367</v>
      </c>
      <c r="O328" s="401" t="s">
        <v>365</v>
      </c>
      <c r="P328" s="401" t="s">
        <v>356</v>
      </c>
    </row>
    <row r="329" spans="1:16" ht="43.5" x14ac:dyDescent="0.35">
      <c r="A329" s="400">
        <v>1255</v>
      </c>
      <c r="B329" s="400" t="s">
        <v>1631</v>
      </c>
      <c r="C329" s="401" t="s">
        <v>1636</v>
      </c>
      <c r="D329" s="402">
        <v>32123</v>
      </c>
      <c r="E329" s="402">
        <v>41800</v>
      </c>
      <c r="F329" s="400">
        <v>9677</v>
      </c>
      <c r="G329" s="400">
        <v>26.494182067077301</v>
      </c>
      <c r="H329" s="401" t="s">
        <v>12</v>
      </c>
      <c r="I329" s="401" t="s">
        <v>347</v>
      </c>
      <c r="J329" s="400" t="b">
        <v>1</v>
      </c>
      <c r="K329" s="401" t="s">
        <v>211</v>
      </c>
      <c r="L329" s="401" t="s">
        <v>583</v>
      </c>
      <c r="M329" s="401" t="s">
        <v>367</v>
      </c>
      <c r="N329" s="401" t="s">
        <v>367</v>
      </c>
      <c r="O329" s="401" t="s">
        <v>365</v>
      </c>
      <c r="P329" s="401" t="s">
        <v>356</v>
      </c>
    </row>
    <row r="330" spans="1:16" ht="43.5" x14ac:dyDescent="0.35">
      <c r="A330" s="400">
        <v>1256</v>
      </c>
      <c r="B330" s="400" t="s">
        <v>1631</v>
      </c>
      <c r="C330" s="401" t="s">
        <v>1637</v>
      </c>
      <c r="D330" s="402">
        <v>32766</v>
      </c>
      <c r="E330" s="402">
        <v>41800</v>
      </c>
      <c r="F330" s="400">
        <v>9034</v>
      </c>
      <c r="G330" s="400">
        <v>24.733744010951401</v>
      </c>
      <c r="H330" s="401" t="s">
        <v>12</v>
      </c>
      <c r="I330" s="401" t="s">
        <v>347</v>
      </c>
      <c r="J330" s="400" t="b">
        <v>0</v>
      </c>
      <c r="K330" s="401" t="s">
        <v>211</v>
      </c>
      <c r="L330" s="401" t="s">
        <v>583</v>
      </c>
      <c r="M330" s="401" t="s">
        <v>367</v>
      </c>
      <c r="N330" s="401" t="s">
        <v>367</v>
      </c>
      <c r="O330" s="401" t="s">
        <v>365</v>
      </c>
      <c r="P330" s="401" t="s">
        <v>356</v>
      </c>
    </row>
    <row r="331" spans="1:16" ht="29" x14ac:dyDescent="0.35">
      <c r="A331" s="400">
        <v>1257</v>
      </c>
      <c r="B331" s="400" t="s">
        <v>1631</v>
      </c>
      <c r="C331" s="401" t="s">
        <v>1638</v>
      </c>
      <c r="D331" s="402">
        <v>31323</v>
      </c>
      <c r="E331" s="402">
        <v>41800</v>
      </c>
      <c r="F331" s="400">
        <v>10477</v>
      </c>
      <c r="G331" s="400">
        <v>28.684462696783001</v>
      </c>
      <c r="H331" s="401" t="s">
        <v>11</v>
      </c>
      <c r="I331" s="401" t="s">
        <v>345</v>
      </c>
      <c r="J331" s="400" t="b">
        <v>0</v>
      </c>
      <c r="K331" s="401" t="s">
        <v>211</v>
      </c>
      <c r="L331" s="401" t="s">
        <v>583</v>
      </c>
      <c r="M331" s="401" t="s">
        <v>367</v>
      </c>
      <c r="N331" s="401" t="s">
        <v>367</v>
      </c>
      <c r="O331" s="401" t="s">
        <v>365</v>
      </c>
      <c r="P331" s="401" t="s">
        <v>356</v>
      </c>
    </row>
    <row r="332" spans="1:16" ht="43.5" x14ac:dyDescent="0.35">
      <c r="A332" s="400">
        <v>1258</v>
      </c>
      <c r="B332" s="400" t="s">
        <v>1631</v>
      </c>
      <c r="C332" s="401" t="s">
        <v>1639</v>
      </c>
      <c r="D332" s="402">
        <v>32123</v>
      </c>
      <c r="E332" s="402">
        <v>41800</v>
      </c>
      <c r="F332" s="400">
        <v>9677</v>
      </c>
      <c r="G332" s="400">
        <v>26.494182067077301</v>
      </c>
      <c r="H332" s="401" t="s">
        <v>12</v>
      </c>
      <c r="I332" s="401" t="s">
        <v>347</v>
      </c>
      <c r="J332" s="400" t="b">
        <v>0</v>
      </c>
      <c r="K332" s="401" t="s">
        <v>211</v>
      </c>
      <c r="L332" s="401" t="s">
        <v>583</v>
      </c>
      <c r="M332" s="401" t="s">
        <v>367</v>
      </c>
      <c r="N332" s="401" t="s">
        <v>367</v>
      </c>
      <c r="O332" s="401" t="s">
        <v>365</v>
      </c>
      <c r="P332" s="401" t="s">
        <v>356</v>
      </c>
    </row>
    <row r="333" spans="1:16" ht="43.5" x14ac:dyDescent="0.35">
      <c r="A333" s="400">
        <v>1259</v>
      </c>
      <c r="B333" s="400" t="s">
        <v>1631</v>
      </c>
      <c r="C333" s="401" t="s">
        <v>1640</v>
      </c>
      <c r="D333" s="402">
        <v>31713</v>
      </c>
      <c r="E333" s="402">
        <v>41800</v>
      </c>
      <c r="F333" s="400">
        <v>10087</v>
      </c>
      <c r="G333" s="400">
        <v>27.6167008898015</v>
      </c>
      <c r="H333" s="401" t="s">
        <v>12</v>
      </c>
      <c r="I333" s="401" t="s">
        <v>347</v>
      </c>
      <c r="J333" s="400" t="b">
        <v>0</v>
      </c>
      <c r="K333" s="401" t="s">
        <v>211</v>
      </c>
      <c r="L333" s="401" t="s">
        <v>583</v>
      </c>
      <c r="M333" s="401" t="s">
        <v>367</v>
      </c>
      <c r="N333" s="401" t="s">
        <v>367</v>
      </c>
      <c r="O333" s="401" t="s">
        <v>365</v>
      </c>
      <c r="P333" s="401" t="s">
        <v>356</v>
      </c>
    </row>
    <row r="334" spans="1:16" ht="29" x14ac:dyDescent="0.35">
      <c r="A334" s="400">
        <v>1260</v>
      </c>
      <c r="B334" s="400" t="s">
        <v>1641</v>
      </c>
      <c r="C334" s="401" t="s">
        <v>1051</v>
      </c>
      <c r="D334" s="402">
        <v>30807</v>
      </c>
      <c r="E334" s="402">
        <v>41708</v>
      </c>
      <c r="F334" s="400">
        <v>10901</v>
      </c>
      <c r="G334" s="400">
        <v>29.845311430527001</v>
      </c>
      <c r="H334" s="401" t="s">
        <v>11</v>
      </c>
      <c r="I334" s="401" t="s">
        <v>345</v>
      </c>
      <c r="J334" s="400" t="b">
        <v>1</v>
      </c>
      <c r="K334" s="401" t="s">
        <v>211</v>
      </c>
      <c r="L334" s="401" t="s">
        <v>1050</v>
      </c>
      <c r="M334" s="401" t="s">
        <v>367</v>
      </c>
      <c r="N334" s="401" t="s">
        <v>367</v>
      </c>
      <c r="O334" s="401" t="s">
        <v>365</v>
      </c>
      <c r="P334" s="401" t="s">
        <v>356</v>
      </c>
    </row>
    <row r="335" spans="1:16" ht="29" x14ac:dyDescent="0.35">
      <c r="A335" s="400">
        <v>1261</v>
      </c>
      <c r="B335" s="400" t="s">
        <v>1641</v>
      </c>
      <c r="C335" s="401" t="s">
        <v>1642</v>
      </c>
      <c r="D335" s="402">
        <v>29633</v>
      </c>
      <c r="E335" s="402">
        <v>41708</v>
      </c>
      <c r="F335" s="400">
        <v>12075</v>
      </c>
      <c r="G335" s="400">
        <v>33.059548254620097</v>
      </c>
      <c r="H335" s="401" t="s">
        <v>12</v>
      </c>
      <c r="I335" s="401" t="s">
        <v>345</v>
      </c>
      <c r="J335" s="400" t="b">
        <v>1</v>
      </c>
      <c r="K335" s="401" t="s">
        <v>211</v>
      </c>
      <c r="L335" s="401" t="s">
        <v>1050</v>
      </c>
      <c r="M335" s="401" t="s">
        <v>367</v>
      </c>
      <c r="N335" s="401" t="s">
        <v>367</v>
      </c>
      <c r="O335" s="401" t="s">
        <v>365</v>
      </c>
      <c r="P335" s="401" t="s">
        <v>356</v>
      </c>
    </row>
    <row r="336" spans="1:16" ht="43.5" x14ac:dyDescent="0.35">
      <c r="A336" s="400">
        <v>1262</v>
      </c>
      <c r="B336" s="400" t="s">
        <v>1641</v>
      </c>
      <c r="C336" s="401" t="s">
        <v>1643</v>
      </c>
      <c r="D336" s="402">
        <v>33302</v>
      </c>
      <c r="E336" s="402">
        <v>41708</v>
      </c>
      <c r="F336" s="400">
        <v>8406</v>
      </c>
      <c r="G336" s="400">
        <v>23.014373716632399</v>
      </c>
      <c r="H336" s="401" t="s">
        <v>12</v>
      </c>
      <c r="I336" s="401" t="s">
        <v>341</v>
      </c>
      <c r="J336" s="400" t="b">
        <v>1</v>
      </c>
      <c r="K336" s="401" t="s">
        <v>211</v>
      </c>
      <c r="L336" s="401" t="s">
        <v>1050</v>
      </c>
      <c r="M336" s="401" t="s">
        <v>367</v>
      </c>
      <c r="N336" s="401" t="s">
        <v>367</v>
      </c>
      <c r="O336" s="401" t="s">
        <v>365</v>
      </c>
      <c r="P336" s="401" t="s">
        <v>356</v>
      </c>
    </row>
    <row r="337" spans="1:16" ht="43.5" x14ac:dyDescent="0.35">
      <c r="A337" s="400">
        <v>1263</v>
      </c>
      <c r="B337" s="400" t="s">
        <v>1641</v>
      </c>
      <c r="C337" s="401" t="s">
        <v>1644</v>
      </c>
      <c r="D337" s="402">
        <v>30937</v>
      </c>
      <c r="E337" s="402">
        <v>41708</v>
      </c>
      <c r="F337" s="400">
        <v>10771</v>
      </c>
      <c r="G337" s="400">
        <v>29.489390828199902</v>
      </c>
      <c r="H337" s="401" t="s">
        <v>12</v>
      </c>
      <c r="I337" s="401" t="s">
        <v>341</v>
      </c>
      <c r="J337" s="400" t="b">
        <v>1</v>
      </c>
      <c r="K337" s="401" t="s">
        <v>211</v>
      </c>
      <c r="L337" s="401" t="s">
        <v>1050</v>
      </c>
      <c r="M337" s="401" t="s">
        <v>367</v>
      </c>
      <c r="N337" s="401" t="s">
        <v>367</v>
      </c>
      <c r="O337" s="401" t="s">
        <v>365</v>
      </c>
      <c r="P337" s="401" t="s">
        <v>356</v>
      </c>
    </row>
    <row r="338" spans="1:16" ht="29" x14ac:dyDescent="0.35">
      <c r="A338" s="400">
        <v>1264</v>
      </c>
      <c r="B338" s="400" t="s">
        <v>1641</v>
      </c>
      <c r="C338" s="401" t="s">
        <v>1645</v>
      </c>
      <c r="D338" s="402">
        <v>33922</v>
      </c>
      <c r="E338" s="402">
        <v>41708</v>
      </c>
      <c r="F338" s="400">
        <v>7786</v>
      </c>
      <c r="G338" s="400">
        <v>21.316906228610499</v>
      </c>
      <c r="H338" s="401" t="s">
        <v>12</v>
      </c>
      <c r="I338" s="401" t="s">
        <v>345</v>
      </c>
      <c r="J338" s="400" t="b">
        <v>0</v>
      </c>
      <c r="K338" s="401" t="s">
        <v>211</v>
      </c>
      <c r="L338" s="401" t="s">
        <v>1050</v>
      </c>
      <c r="M338" s="401" t="s">
        <v>367</v>
      </c>
      <c r="N338" s="401" t="s">
        <v>367</v>
      </c>
      <c r="O338" s="401" t="s">
        <v>365</v>
      </c>
      <c r="P338" s="401" t="s">
        <v>356</v>
      </c>
    </row>
    <row r="339" spans="1:16" ht="43.5" x14ac:dyDescent="0.35">
      <c r="A339" s="400">
        <v>1265</v>
      </c>
      <c r="B339" s="400" t="s">
        <v>1641</v>
      </c>
      <c r="C339" s="401" t="s">
        <v>1646</v>
      </c>
      <c r="D339" s="402">
        <v>31276</v>
      </c>
      <c r="E339" s="402">
        <v>41708</v>
      </c>
      <c r="F339" s="400">
        <v>10432</v>
      </c>
      <c r="G339" s="400">
        <v>28.561259411362101</v>
      </c>
      <c r="H339" s="401" t="s">
        <v>11</v>
      </c>
      <c r="I339" s="401" t="s">
        <v>341</v>
      </c>
      <c r="J339" s="400" t="b">
        <v>1</v>
      </c>
      <c r="K339" s="401" t="s">
        <v>211</v>
      </c>
      <c r="L339" s="401" t="s">
        <v>1050</v>
      </c>
      <c r="M339" s="401" t="s">
        <v>367</v>
      </c>
      <c r="N339" s="401" t="s">
        <v>367</v>
      </c>
      <c r="O339" s="401" t="s">
        <v>365</v>
      </c>
      <c r="P339" s="401" t="s">
        <v>356</v>
      </c>
    </row>
    <row r="340" spans="1:16" ht="43.5" x14ac:dyDescent="0.35">
      <c r="A340" s="400">
        <v>1266</v>
      </c>
      <c r="B340" s="400" t="s">
        <v>1641</v>
      </c>
      <c r="C340" s="401" t="s">
        <v>1647</v>
      </c>
      <c r="D340" s="402">
        <v>28798</v>
      </c>
      <c r="E340" s="402">
        <v>41708</v>
      </c>
      <c r="F340" s="400">
        <v>12910</v>
      </c>
      <c r="G340" s="400">
        <v>35.345653661875403</v>
      </c>
      <c r="H340" s="401" t="s">
        <v>11</v>
      </c>
      <c r="I340" s="401" t="s">
        <v>341</v>
      </c>
      <c r="J340" s="400" t="b">
        <v>0</v>
      </c>
      <c r="K340" s="401" t="s">
        <v>211</v>
      </c>
      <c r="L340" s="401" t="s">
        <v>1050</v>
      </c>
      <c r="M340" s="401" t="s">
        <v>367</v>
      </c>
      <c r="N340" s="401" t="s">
        <v>367</v>
      </c>
      <c r="O340" s="401" t="s">
        <v>365</v>
      </c>
      <c r="P340" s="401" t="s">
        <v>356</v>
      </c>
    </row>
    <row r="341" spans="1:16" ht="43.5" x14ac:dyDescent="0.35">
      <c r="A341" s="400">
        <v>1267</v>
      </c>
      <c r="B341" s="400" t="s">
        <v>1641</v>
      </c>
      <c r="C341" s="401" t="s">
        <v>1648</v>
      </c>
      <c r="D341" s="402">
        <v>27801</v>
      </c>
      <c r="E341" s="402">
        <v>41708</v>
      </c>
      <c r="F341" s="400">
        <v>13907</v>
      </c>
      <c r="G341" s="400">
        <v>38.075290896646102</v>
      </c>
      <c r="H341" s="401" t="s">
        <v>11</v>
      </c>
      <c r="I341" s="401" t="s">
        <v>341</v>
      </c>
      <c r="J341" s="400" t="b">
        <v>0</v>
      </c>
      <c r="K341" s="401" t="s">
        <v>211</v>
      </c>
      <c r="L341" s="401" t="s">
        <v>1050</v>
      </c>
      <c r="M341" s="401" t="s">
        <v>367</v>
      </c>
      <c r="N341" s="401" t="s">
        <v>367</v>
      </c>
      <c r="O341" s="401" t="s">
        <v>365</v>
      </c>
      <c r="P341" s="401" t="s">
        <v>356</v>
      </c>
    </row>
    <row r="342" spans="1:16" ht="43.5" x14ac:dyDescent="0.35">
      <c r="A342" s="400">
        <v>1268</v>
      </c>
      <c r="B342" s="400" t="s">
        <v>1641</v>
      </c>
      <c r="C342" s="401" t="s">
        <v>1649</v>
      </c>
      <c r="D342" s="402">
        <v>27395</v>
      </c>
      <c r="E342" s="402">
        <v>41708</v>
      </c>
      <c r="F342" s="400">
        <v>14313</v>
      </c>
      <c r="G342" s="400">
        <v>39.186858316221802</v>
      </c>
      <c r="H342" s="401" t="s">
        <v>11</v>
      </c>
      <c r="I342" s="401" t="s">
        <v>341</v>
      </c>
      <c r="J342" s="400" t="b">
        <v>0</v>
      </c>
      <c r="K342" s="401" t="s">
        <v>211</v>
      </c>
      <c r="L342" s="401" t="s">
        <v>1050</v>
      </c>
      <c r="M342" s="401" t="s">
        <v>367</v>
      </c>
      <c r="N342" s="401" t="s">
        <v>367</v>
      </c>
      <c r="O342" s="401" t="s">
        <v>365</v>
      </c>
      <c r="P342" s="401" t="s">
        <v>356</v>
      </c>
    </row>
    <row r="343" spans="1:16" ht="43.5" x14ac:dyDescent="0.35">
      <c r="A343" s="400">
        <v>1269</v>
      </c>
      <c r="B343" s="400" t="s">
        <v>1641</v>
      </c>
      <c r="C343" s="401" t="s">
        <v>1650</v>
      </c>
      <c r="D343" s="402">
        <v>33313</v>
      </c>
      <c r="E343" s="402">
        <v>41708</v>
      </c>
      <c r="F343" s="400">
        <v>8395</v>
      </c>
      <c r="G343" s="400">
        <v>22.984257357973998</v>
      </c>
      <c r="H343" s="401" t="s">
        <v>12</v>
      </c>
      <c r="I343" s="401" t="s">
        <v>341</v>
      </c>
      <c r="J343" s="400" t="b">
        <v>0</v>
      </c>
      <c r="K343" s="401" t="s">
        <v>211</v>
      </c>
      <c r="L343" s="401" t="s">
        <v>1050</v>
      </c>
      <c r="M343" s="401" t="s">
        <v>367</v>
      </c>
      <c r="N343" s="401" t="s">
        <v>367</v>
      </c>
      <c r="O343" s="401" t="s">
        <v>365</v>
      </c>
      <c r="P343" s="401" t="s">
        <v>356</v>
      </c>
    </row>
    <row r="344" spans="1:16" ht="43.5" x14ac:dyDescent="0.35">
      <c r="A344" s="400">
        <v>1270</v>
      </c>
      <c r="B344" s="400" t="s">
        <v>1651</v>
      </c>
      <c r="C344" s="401" t="s">
        <v>1136</v>
      </c>
      <c r="D344" s="402">
        <v>25883</v>
      </c>
      <c r="E344" s="402">
        <v>41800</v>
      </c>
      <c r="F344" s="400">
        <v>15917</v>
      </c>
      <c r="G344" s="400">
        <v>43.578370978781699</v>
      </c>
      <c r="H344" s="401" t="s">
        <v>11</v>
      </c>
      <c r="I344" s="401" t="s">
        <v>341</v>
      </c>
      <c r="J344" s="400" t="b">
        <v>1</v>
      </c>
      <c r="K344" s="401" t="s">
        <v>211</v>
      </c>
      <c r="L344" s="401" t="s">
        <v>1135</v>
      </c>
      <c r="M344" s="401" t="s">
        <v>367</v>
      </c>
      <c r="N344" s="401" t="s">
        <v>367</v>
      </c>
      <c r="O344" s="401" t="s">
        <v>365</v>
      </c>
      <c r="P344" s="401" t="s">
        <v>356</v>
      </c>
    </row>
    <row r="345" spans="1:16" ht="29" x14ac:dyDescent="0.35">
      <c r="A345" s="400">
        <v>1271</v>
      </c>
      <c r="B345" s="400" t="s">
        <v>1651</v>
      </c>
      <c r="C345" s="401" t="s">
        <v>1652</v>
      </c>
      <c r="D345" s="402">
        <v>34031</v>
      </c>
      <c r="E345" s="402">
        <v>41800</v>
      </c>
      <c r="F345" s="400">
        <v>7769</v>
      </c>
      <c r="G345" s="400">
        <v>21.270362765229301</v>
      </c>
      <c r="H345" s="401" t="s">
        <v>12</v>
      </c>
      <c r="I345" s="401" t="s">
        <v>345</v>
      </c>
      <c r="J345" s="400" t="b">
        <v>1</v>
      </c>
      <c r="K345" s="401" t="s">
        <v>211</v>
      </c>
      <c r="L345" s="401" t="s">
        <v>1135</v>
      </c>
      <c r="M345" s="401" t="s">
        <v>367</v>
      </c>
      <c r="N345" s="401" t="s">
        <v>367</v>
      </c>
      <c r="O345" s="401" t="s">
        <v>365</v>
      </c>
      <c r="P345" s="401" t="s">
        <v>356</v>
      </c>
    </row>
    <row r="346" spans="1:16" ht="43.5" x14ac:dyDescent="0.35">
      <c r="A346" s="400">
        <v>1272</v>
      </c>
      <c r="B346" s="400" t="s">
        <v>1651</v>
      </c>
      <c r="C346" s="401" t="s">
        <v>1653</v>
      </c>
      <c r="D346" s="402">
        <v>23642</v>
      </c>
      <c r="E346" s="402">
        <v>41800</v>
      </c>
      <c r="F346" s="400">
        <v>18158</v>
      </c>
      <c r="G346" s="400">
        <v>49.713894592744701</v>
      </c>
      <c r="H346" s="401" t="s">
        <v>11</v>
      </c>
      <c r="I346" s="401" t="s">
        <v>341</v>
      </c>
      <c r="J346" s="400" t="b">
        <v>0</v>
      </c>
      <c r="K346" s="401" t="s">
        <v>211</v>
      </c>
      <c r="L346" s="401" t="s">
        <v>1135</v>
      </c>
      <c r="M346" s="401" t="s">
        <v>367</v>
      </c>
      <c r="N346" s="401" t="s">
        <v>367</v>
      </c>
      <c r="O346" s="401" t="s">
        <v>365</v>
      </c>
      <c r="P346" s="401" t="s">
        <v>356</v>
      </c>
    </row>
    <row r="347" spans="1:16" ht="43.5" x14ac:dyDescent="0.35">
      <c r="A347" s="400">
        <v>1273</v>
      </c>
      <c r="B347" s="400" t="s">
        <v>1651</v>
      </c>
      <c r="C347" s="401" t="s">
        <v>1654</v>
      </c>
      <c r="D347" s="402">
        <v>26483</v>
      </c>
      <c r="E347" s="402">
        <v>41800</v>
      </c>
      <c r="F347" s="400">
        <v>15317</v>
      </c>
      <c r="G347" s="400">
        <v>41.935660506502401</v>
      </c>
      <c r="H347" s="401" t="s">
        <v>11</v>
      </c>
      <c r="I347" s="401" t="s">
        <v>341</v>
      </c>
      <c r="J347" s="400" t="b">
        <v>0</v>
      </c>
      <c r="K347" s="401" t="s">
        <v>211</v>
      </c>
      <c r="L347" s="401" t="s">
        <v>1135</v>
      </c>
      <c r="M347" s="401" t="s">
        <v>367</v>
      </c>
      <c r="N347" s="401" t="s">
        <v>367</v>
      </c>
      <c r="O347" s="401" t="s">
        <v>365</v>
      </c>
      <c r="P347" s="401" t="s">
        <v>356</v>
      </c>
    </row>
    <row r="348" spans="1:16" ht="43.5" x14ac:dyDescent="0.35">
      <c r="A348" s="400">
        <v>1274</v>
      </c>
      <c r="B348" s="400" t="s">
        <v>1651</v>
      </c>
      <c r="C348" s="401" t="s">
        <v>1655</v>
      </c>
      <c r="D348" s="402">
        <v>34589</v>
      </c>
      <c r="E348" s="402">
        <v>41800</v>
      </c>
      <c r="F348" s="400">
        <v>7211</v>
      </c>
      <c r="G348" s="400">
        <v>19.742642026009602</v>
      </c>
      <c r="H348" s="401" t="s">
        <v>12</v>
      </c>
      <c r="I348" s="401" t="s">
        <v>341</v>
      </c>
      <c r="J348" s="400" t="b">
        <v>0</v>
      </c>
      <c r="K348" s="401" t="s">
        <v>211</v>
      </c>
      <c r="L348" s="401" t="s">
        <v>1135</v>
      </c>
      <c r="M348" s="401" t="s">
        <v>367</v>
      </c>
      <c r="N348" s="401" t="s">
        <v>367</v>
      </c>
      <c r="O348" s="401" t="s">
        <v>365</v>
      </c>
      <c r="P348" s="401" t="s">
        <v>356</v>
      </c>
    </row>
    <row r="349" spans="1:16" ht="43.5" x14ac:dyDescent="0.35">
      <c r="A349" s="400">
        <v>1275</v>
      </c>
      <c r="B349" s="400" t="s">
        <v>1651</v>
      </c>
      <c r="C349" s="401" t="s">
        <v>1656</v>
      </c>
      <c r="D349" s="402">
        <v>25308</v>
      </c>
      <c r="E349" s="402">
        <v>41800</v>
      </c>
      <c r="F349" s="400">
        <v>16492</v>
      </c>
      <c r="G349" s="400">
        <v>45.1526351813826</v>
      </c>
      <c r="H349" s="401" t="s">
        <v>11</v>
      </c>
      <c r="I349" s="401" t="s">
        <v>341</v>
      </c>
      <c r="J349" s="400" t="b">
        <v>0</v>
      </c>
      <c r="K349" s="401" t="s">
        <v>211</v>
      </c>
      <c r="L349" s="401" t="s">
        <v>1135</v>
      </c>
      <c r="M349" s="401" t="s">
        <v>367</v>
      </c>
      <c r="N349" s="401" t="s">
        <v>367</v>
      </c>
      <c r="O349" s="401" t="s">
        <v>365</v>
      </c>
      <c r="P349" s="401" t="s">
        <v>356</v>
      </c>
    </row>
    <row r="350" spans="1:16" ht="43.5" x14ac:dyDescent="0.35">
      <c r="A350" s="400">
        <v>1276</v>
      </c>
      <c r="B350" s="400" t="s">
        <v>1651</v>
      </c>
      <c r="C350" s="401" t="s">
        <v>1657</v>
      </c>
      <c r="D350" s="402">
        <v>23540</v>
      </c>
      <c r="E350" s="402">
        <v>41800</v>
      </c>
      <c r="F350" s="400">
        <v>18260</v>
      </c>
      <c r="G350" s="400">
        <v>49.993155373032202</v>
      </c>
      <c r="H350" s="401" t="s">
        <v>12</v>
      </c>
      <c r="I350" s="401" t="s">
        <v>341</v>
      </c>
      <c r="J350" s="400" t="b">
        <v>0</v>
      </c>
      <c r="K350" s="401" t="s">
        <v>211</v>
      </c>
      <c r="L350" s="401" t="s">
        <v>1135</v>
      </c>
      <c r="M350" s="401" t="s">
        <v>367</v>
      </c>
      <c r="N350" s="401" t="s">
        <v>367</v>
      </c>
      <c r="O350" s="401" t="s">
        <v>365</v>
      </c>
      <c r="P350" s="401" t="s">
        <v>356</v>
      </c>
    </row>
    <row r="351" spans="1:16" ht="43.5" x14ac:dyDescent="0.35">
      <c r="A351" s="400">
        <v>1277</v>
      </c>
      <c r="B351" s="400" t="s">
        <v>1651</v>
      </c>
      <c r="C351" s="401" t="s">
        <v>1658</v>
      </c>
      <c r="D351" s="402">
        <v>33696</v>
      </c>
      <c r="E351" s="402">
        <v>41800</v>
      </c>
      <c r="F351" s="400">
        <v>8104</v>
      </c>
      <c r="G351" s="400">
        <v>22.187542778918498</v>
      </c>
      <c r="H351" s="401" t="s">
        <v>11</v>
      </c>
      <c r="I351" s="401" t="s">
        <v>341</v>
      </c>
      <c r="J351" s="400" t="b">
        <v>0</v>
      </c>
      <c r="K351" s="401" t="s">
        <v>211</v>
      </c>
      <c r="L351" s="401" t="s">
        <v>1135</v>
      </c>
      <c r="M351" s="401" t="s">
        <v>367</v>
      </c>
      <c r="N351" s="401" t="s">
        <v>367</v>
      </c>
      <c r="O351" s="401" t="s">
        <v>365</v>
      </c>
      <c r="P351" s="401" t="s">
        <v>356</v>
      </c>
    </row>
    <row r="352" spans="1:16" ht="43.5" x14ac:dyDescent="0.35">
      <c r="A352" s="400">
        <v>1278</v>
      </c>
      <c r="B352" s="400" t="s">
        <v>1651</v>
      </c>
      <c r="C352" s="401" t="s">
        <v>1659</v>
      </c>
      <c r="D352" s="402">
        <v>25934</v>
      </c>
      <c r="E352" s="402">
        <v>41800</v>
      </c>
      <c r="F352" s="400">
        <v>15866</v>
      </c>
      <c r="G352" s="400">
        <v>43.438740588637899</v>
      </c>
      <c r="H352" s="401" t="s">
        <v>11</v>
      </c>
      <c r="I352" s="401" t="s">
        <v>347</v>
      </c>
      <c r="J352" s="400" t="b">
        <v>0</v>
      </c>
      <c r="K352" s="401" t="s">
        <v>211</v>
      </c>
      <c r="L352" s="401" t="s">
        <v>1135</v>
      </c>
      <c r="M352" s="401" t="s">
        <v>367</v>
      </c>
      <c r="N352" s="401" t="s">
        <v>367</v>
      </c>
      <c r="O352" s="401" t="s">
        <v>365</v>
      </c>
      <c r="P352" s="401" t="s">
        <v>356</v>
      </c>
    </row>
    <row r="353" spans="1:16" ht="43.5" x14ac:dyDescent="0.35">
      <c r="A353" s="400">
        <v>1279</v>
      </c>
      <c r="B353" s="400" t="s">
        <v>1651</v>
      </c>
      <c r="C353" s="401" t="s">
        <v>1660</v>
      </c>
      <c r="D353" s="402">
        <v>32703</v>
      </c>
      <c r="E353" s="402">
        <v>41800</v>
      </c>
      <c r="F353" s="400">
        <v>9097</v>
      </c>
      <c r="G353" s="400">
        <v>24.906228610540701</v>
      </c>
      <c r="H353" s="401" t="s">
        <v>11</v>
      </c>
      <c r="I353" s="401" t="s">
        <v>341</v>
      </c>
      <c r="J353" s="400" t="b">
        <v>0</v>
      </c>
      <c r="K353" s="401" t="s">
        <v>211</v>
      </c>
      <c r="L353" s="401" t="s">
        <v>1135</v>
      </c>
      <c r="M353" s="401" t="s">
        <v>367</v>
      </c>
      <c r="N353" s="401" t="s">
        <v>367</v>
      </c>
      <c r="O353" s="401" t="s">
        <v>365</v>
      </c>
      <c r="P353" s="401" t="s">
        <v>356</v>
      </c>
    </row>
    <row r="354" spans="1:16" ht="29" x14ac:dyDescent="0.35">
      <c r="A354" s="400">
        <v>1280</v>
      </c>
      <c r="B354" s="400" t="s">
        <v>1661</v>
      </c>
      <c r="C354" s="401" t="s">
        <v>1662</v>
      </c>
      <c r="D354" s="402">
        <v>31930</v>
      </c>
      <c r="E354" s="402">
        <v>41800</v>
      </c>
      <c r="F354" s="400">
        <v>9870</v>
      </c>
      <c r="G354" s="400">
        <v>27.022587268993799</v>
      </c>
      <c r="H354" s="401" t="s">
        <v>11</v>
      </c>
      <c r="I354" s="401" t="s">
        <v>345</v>
      </c>
      <c r="J354" s="400" t="b">
        <v>1</v>
      </c>
      <c r="K354" s="401" t="s">
        <v>211</v>
      </c>
      <c r="L354" s="401" t="s">
        <v>1054</v>
      </c>
      <c r="M354" s="401" t="s">
        <v>367</v>
      </c>
      <c r="N354" s="401" t="s">
        <v>367</v>
      </c>
      <c r="O354" s="401" t="s">
        <v>365</v>
      </c>
      <c r="P354" s="401" t="s">
        <v>356</v>
      </c>
    </row>
    <row r="355" spans="1:16" ht="43.5" x14ac:dyDescent="0.35">
      <c r="A355" s="400">
        <v>1281</v>
      </c>
      <c r="B355" s="400" t="s">
        <v>1661</v>
      </c>
      <c r="C355" s="401" t="s">
        <v>1663</v>
      </c>
      <c r="D355" s="402">
        <v>25934</v>
      </c>
      <c r="E355" s="402">
        <v>41800</v>
      </c>
      <c r="F355" s="400">
        <v>15866</v>
      </c>
      <c r="G355" s="400">
        <v>43.438740588637899</v>
      </c>
      <c r="H355" s="401" t="s">
        <v>11</v>
      </c>
      <c r="I355" s="401" t="s">
        <v>341</v>
      </c>
      <c r="J355" s="400" t="b">
        <v>0</v>
      </c>
      <c r="K355" s="401" t="s">
        <v>211</v>
      </c>
      <c r="L355" s="401" t="s">
        <v>1054</v>
      </c>
      <c r="M355" s="401" t="s">
        <v>367</v>
      </c>
      <c r="N355" s="401" t="s">
        <v>367</v>
      </c>
      <c r="O355" s="401" t="s">
        <v>365</v>
      </c>
      <c r="P355" s="401" t="s">
        <v>356</v>
      </c>
    </row>
    <row r="356" spans="1:16" ht="43.5" x14ac:dyDescent="0.35">
      <c r="A356" s="400">
        <v>1282</v>
      </c>
      <c r="B356" s="400" t="s">
        <v>1661</v>
      </c>
      <c r="C356" s="401" t="s">
        <v>1664</v>
      </c>
      <c r="D356" s="402">
        <v>28585</v>
      </c>
      <c r="E356" s="402">
        <v>41800</v>
      </c>
      <c r="F356" s="400">
        <v>13215</v>
      </c>
      <c r="G356" s="400">
        <v>36.1806981519507</v>
      </c>
      <c r="H356" s="401" t="s">
        <v>11</v>
      </c>
      <c r="I356" s="401" t="s">
        <v>341</v>
      </c>
      <c r="J356" s="400" t="b">
        <v>0</v>
      </c>
      <c r="K356" s="401" t="s">
        <v>211</v>
      </c>
      <c r="L356" s="401" t="s">
        <v>1054</v>
      </c>
      <c r="M356" s="401" t="s">
        <v>367</v>
      </c>
      <c r="N356" s="401" t="s">
        <v>367</v>
      </c>
      <c r="O356" s="401" t="s">
        <v>365</v>
      </c>
      <c r="P356" s="401" t="s">
        <v>356</v>
      </c>
    </row>
    <row r="357" spans="1:16" ht="43.5" x14ac:dyDescent="0.35">
      <c r="A357" s="400">
        <v>1283</v>
      </c>
      <c r="B357" s="400" t="s">
        <v>1661</v>
      </c>
      <c r="C357" s="401" t="s">
        <v>1665</v>
      </c>
      <c r="D357" s="402">
        <v>22439</v>
      </c>
      <c r="E357" s="402">
        <v>41800</v>
      </c>
      <c r="F357" s="400">
        <v>19361</v>
      </c>
      <c r="G357" s="400">
        <v>53.007529089664601</v>
      </c>
      <c r="H357" s="401" t="s">
        <v>12</v>
      </c>
      <c r="I357" s="401" t="s">
        <v>341</v>
      </c>
      <c r="J357" s="400" t="b">
        <v>0</v>
      </c>
      <c r="K357" s="401" t="s">
        <v>211</v>
      </c>
      <c r="L357" s="401" t="s">
        <v>1054</v>
      </c>
      <c r="M357" s="401" t="s">
        <v>367</v>
      </c>
      <c r="N357" s="401" t="s">
        <v>367</v>
      </c>
      <c r="O357" s="401" t="s">
        <v>365</v>
      </c>
      <c r="P357" s="401" t="s">
        <v>356</v>
      </c>
    </row>
    <row r="358" spans="1:16" ht="43.5" x14ac:dyDescent="0.35">
      <c r="A358" s="400">
        <v>1284</v>
      </c>
      <c r="B358" s="400" t="s">
        <v>1661</v>
      </c>
      <c r="C358" s="401" t="s">
        <v>1666</v>
      </c>
      <c r="D358" s="402">
        <v>22525</v>
      </c>
      <c r="E358" s="402">
        <v>41800</v>
      </c>
      <c r="F358" s="400">
        <v>19275</v>
      </c>
      <c r="G358" s="400">
        <v>52.772073921971298</v>
      </c>
      <c r="H358" s="401" t="s">
        <v>12</v>
      </c>
      <c r="I358" s="401" t="s">
        <v>341</v>
      </c>
      <c r="J358" s="400" t="b">
        <v>0</v>
      </c>
      <c r="K358" s="401" t="s">
        <v>211</v>
      </c>
      <c r="L358" s="401" t="s">
        <v>1054</v>
      </c>
      <c r="M358" s="401" t="s">
        <v>367</v>
      </c>
      <c r="N358" s="401" t="s">
        <v>367</v>
      </c>
      <c r="O358" s="401" t="s">
        <v>365</v>
      </c>
      <c r="P358" s="401" t="s">
        <v>356</v>
      </c>
    </row>
    <row r="359" spans="1:16" ht="43.5" x14ac:dyDescent="0.35">
      <c r="A359" s="400">
        <v>1285</v>
      </c>
      <c r="B359" s="400" t="s">
        <v>1661</v>
      </c>
      <c r="C359" s="401" t="s">
        <v>1667</v>
      </c>
      <c r="D359" s="402">
        <v>32545</v>
      </c>
      <c r="E359" s="402">
        <v>41800</v>
      </c>
      <c r="F359" s="400">
        <v>9255</v>
      </c>
      <c r="G359" s="400">
        <v>25.338809034907602</v>
      </c>
      <c r="H359" s="401" t="s">
        <v>11</v>
      </c>
      <c r="I359" s="401" t="s">
        <v>341</v>
      </c>
      <c r="J359" s="400" t="b">
        <v>0</v>
      </c>
      <c r="K359" s="401" t="s">
        <v>211</v>
      </c>
      <c r="L359" s="401" t="s">
        <v>1054</v>
      </c>
      <c r="M359" s="401" t="s">
        <v>367</v>
      </c>
      <c r="N359" s="401" t="s">
        <v>367</v>
      </c>
      <c r="O359" s="401" t="s">
        <v>365</v>
      </c>
      <c r="P359" s="401" t="s">
        <v>356</v>
      </c>
    </row>
    <row r="360" spans="1:16" ht="43.5" x14ac:dyDescent="0.35">
      <c r="A360" s="400">
        <v>1286</v>
      </c>
      <c r="B360" s="400" t="s">
        <v>1661</v>
      </c>
      <c r="C360" s="401" t="s">
        <v>1668</v>
      </c>
      <c r="D360" s="402">
        <v>33001</v>
      </c>
      <c r="E360" s="402">
        <v>41800</v>
      </c>
      <c r="F360" s="400">
        <v>8799</v>
      </c>
      <c r="G360" s="400">
        <v>24.0903490759754</v>
      </c>
      <c r="H360" s="401" t="s">
        <v>11</v>
      </c>
      <c r="I360" s="401" t="s">
        <v>341</v>
      </c>
      <c r="J360" s="400" t="b">
        <v>0</v>
      </c>
      <c r="K360" s="401" t="s">
        <v>211</v>
      </c>
      <c r="L360" s="401" t="s">
        <v>1054</v>
      </c>
      <c r="M360" s="401" t="s">
        <v>367</v>
      </c>
      <c r="N360" s="401" t="s">
        <v>367</v>
      </c>
      <c r="O360" s="401" t="s">
        <v>365</v>
      </c>
      <c r="P360" s="401" t="s">
        <v>356</v>
      </c>
    </row>
    <row r="361" spans="1:16" ht="29" x14ac:dyDescent="0.35">
      <c r="A361" s="400">
        <v>1287</v>
      </c>
      <c r="B361" s="400" t="s">
        <v>1661</v>
      </c>
      <c r="C361" s="401" t="s">
        <v>1669</v>
      </c>
      <c r="D361" s="402">
        <v>30905</v>
      </c>
      <c r="E361" s="402">
        <v>41800</v>
      </c>
      <c r="F361" s="400">
        <v>10895</v>
      </c>
      <c r="G361" s="400">
        <v>29.8288843258042</v>
      </c>
      <c r="H361" s="401" t="s">
        <v>11</v>
      </c>
      <c r="I361" s="401" t="s">
        <v>345</v>
      </c>
      <c r="J361" s="400" t="b">
        <v>0</v>
      </c>
      <c r="K361" s="401" t="s">
        <v>211</v>
      </c>
      <c r="L361" s="401" t="s">
        <v>1054</v>
      </c>
      <c r="M361" s="401" t="s">
        <v>367</v>
      </c>
      <c r="N361" s="401" t="s">
        <v>367</v>
      </c>
      <c r="O361" s="401" t="s">
        <v>365</v>
      </c>
      <c r="P361" s="401" t="s">
        <v>356</v>
      </c>
    </row>
    <row r="362" spans="1:16" ht="29" x14ac:dyDescent="0.35">
      <c r="A362" s="400">
        <v>1288</v>
      </c>
      <c r="B362" s="400" t="s">
        <v>1661</v>
      </c>
      <c r="C362" s="401" t="s">
        <v>1670</v>
      </c>
      <c r="D362" s="402">
        <v>30598</v>
      </c>
      <c r="E362" s="402">
        <v>41800</v>
      </c>
      <c r="F362" s="400">
        <v>11202</v>
      </c>
      <c r="G362" s="400">
        <v>30.669404517453799</v>
      </c>
      <c r="H362" s="401" t="s">
        <v>12</v>
      </c>
      <c r="I362" s="401" t="s">
        <v>345</v>
      </c>
      <c r="J362" s="400" t="b">
        <v>0</v>
      </c>
      <c r="K362" s="401" t="s">
        <v>211</v>
      </c>
      <c r="L362" s="401" t="s">
        <v>1054</v>
      </c>
      <c r="M362" s="401" t="s">
        <v>367</v>
      </c>
      <c r="N362" s="401" t="s">
        <v>367</v>
      </c>
      <c r="O362" s="401" t="s">
        <v>365</v>
      </c>
      <c r="P362" s="401" t="s">
        <v>356</v>
      </c>
    </row>
    <row r="363" spans="1:16" ht="43.5" x14ac:dyDescent="0.35">
      <c r="A363" s="400">
        <v>1289</v>
      </c>
      <c r="B363" s="400" t="s">
        <v>1661</v>
      </c>
      <c r="C363" s="401" t="s">
        <v>1671</v>
      </c>
      <c r="D363" s="402">
        <v>31179</v>
      </c>
      <c r="E363" s="402">
        <v>41800</v>
      </c>
      <c r="F363" s="400">
        <v>10621</v>
      </c>
      <c r="G363" s="400">
        <v>29.078713210130001</v>
      </c>
      <c r="H363" s="401" t="s">
        <v>11</v>
      </c>
      <c r="I363" s="401" t="s">
        <v>347</v>
      </c>
      <c r="J363" s="400" t="b">
        <v>0</v>
      </c>
      <c r="K363" s="401" t="s">
        <v>211</v>
      </c>
      <c r="L363" s="401" t="s">
        <v>1054</v>
      </c>
      <c r="M363" s="401" t="s">
        <v>367</v>
      </c>
      <c r="N363" s="401" t="s">
        <v>367</v>
      </c>
      <c r="O363" s="401" t="s">
        <v>365</v>
      </c>
      <c r="P363" s="401" t="s">
        <v>356</v>
      </c>
    </row>
    <row r="364" spans="1:16" ht="43.5" x14ac:dyDescent="0.35">
      <c r="A364" s="400">
        <v>1290</v>
      </c>
      <c r="B364" s="400" t="s">
        <v>1672</v>
      </c>
      <c r="C364" s="401" t="s">
        <v>1128</v>
      </c>
      <c r="D364" s="402">
        <v>29093</v>
      </c>
      <c r="E364" s="402">
        <v>41800</v>
      </c>
      <c r="F364" s="400">
        <v>12707</v>
      </c>
      <c r="G364" s="400">
        <v>34.789869952087599</v>
      </c>
      <c r="H364" s="401" t="s">
        <v>11</v>
      </c>
      <c r="I364" s="401" t="s">
        <v>341</v>
      </c>
      <c r="J364" s="400" t="b">
        <v>1</v>
      </c>
      <c r="K364" s="401" t="s">
        <v>211</v>
      </c>
      <c r="L364" s="401" t="s">
        <v>1127</v>
      </c>
      <c r="M364" s="401" t="s">
        <v>367</v>
      </c>
      <c r="N364" s="401" t="s">
        <v>367</v>
      </c>
      <c r="O364" s="401" t="s">
        <v>365</v>
      </c>
      <c r="P364" s="401" t="s">
        <v>356</v>
      </c>
    </row>
    <row r="365" spans="1:16" ht="43.5" x14ac:dyDescent="0.35">
      <c r="A365" s="400">
        <v>1291</v>
      </c>
      <c r="B365" s="400" t="s">
        <v>1672</v>
      </c>
      <c r="C365" s="401" t="s">
        <v>1673</v>
      </c>
      <c r="D365" s="402">
        <v>28066</v>
      </c>
      <c r="E365" s="402">
        <v>41800</v>
      </c>
      <c r="F365" s="400">
        <v>13734</v>
      </c>
      <c r="G365" s="400">
        <v>37.601642710472298</v>
      </c>
      <c r="H365" s="401" t="s">
        <v>12</v>
      </c>
      <c r="I365" s="401" t="s">
        <v>341</v>
      </c>
      <c r="J365" s="400" t="b">
        <v>1</v>
      </c>
      <c r="K365" s="401" t="s">
        <v>211</v>
      </c>
      <c r="L365" s="401" t="s">
        <v>1127</v>
      </c>
      <c r="M365" s="401" t="s">
        <v>367</v>
      </c>
      <c r="N365" s="401" t="s">
        <v>367</v>
      </c>
      <c r="O365" s="401" t="s">
        <v>365</v>
      </c>
      <c r="P365" s="401" t="s">
        <v>356</v>
      </c>
    </row>
    <row r="366" spans="1:16" ht="29" x14ac:dyDescent="0.35">
      <c r="A366" s="400">
        <v>1292</v>
      </c>
      <c r="B366" s="400" t="s">
        <v>1672</v>
      </c>
      <c r="C366" s="401" t="s">
        <v>1674</v>
      </c>
      <c r="D366" s="402">
        <v>33455</v>
      </c>
      <c r="E366" s="402">
        <v>41800</v>
      </c>
      <c r="F366" s="400">
        <v>8345</v>
      </c>
      <c r="G366" s="400">
        <v>22.8473648186174</v>
      </c>
      <c r="H366" s="401" t="s">
        <v>11</v>
      </c>
      <c r="I366" s="401" t="s">
        <v>345</v>
      </c>
      <c r="J366" s="400" t="b">
        <v>1</v>
      </c>
      <c r="K366" s="401" t="s">
        <v>211</v>
      </c>
      <c r="L366" s="401" t="s">
        <v>1127</v>
      </c>
      <c r="M366" s="401" t="s">
        <v>367</v>
      </c>
      <c r="N366" s="401" t="s">
        <v>367</v>
      </c>
      <c r="O366" s="401" t="s">
        <v>365</v>
      </c>
      <c r="P366" s="401" t="s">
        <v>356</v>
      </c>
    </row>
    <row r="367" spans="1:16" ht="29" x14ac:dyDescent="0.35">
      <c r="A367" s="400">
        <v>1293</v>
      </c>
      <c r="B367" s="400" t="s">
        <v>1672</v>
      </c>
      <c r="C367" s="401" t="s">
        <v>1675</v>
      </c>
      <c r="D367" s="402">
        <v>29871</v>
      </c>
      <c r="E367" s="402">
        <v>41800</v>
      </c>
      <c r="F367" s="400">
        <v>11929</v>
      </c>
      <c r="G367" s="400">
        <v>32.659822039698803</v>
      </c>
      <c r="H367" s="401" t="s">
        <v>12</v>
      </c>
      <c r="I367" s="401" t="s">
        <v>345</v>
      </c>
      <c r="J367" s="400" t="b">
        <v>1</v>
      </c>
      <c r="K367" s="401" t="s">
        <v>211</v>
      </c>
      <c r="L367" s="401" t="s">
        <v>1127</v>
      </c>
      <c r="M367" s="401" t="s">
        <v>367</v>
      </c>
      <c r="N367" s="401" t="s">
        <v>367</v>
      </c>
      <c r="O367" s="401" t="s">
        <v>365</v>
      </c>
      <c r="P367" s="401" t="s">
        <v>356</v>
      </c>
    </row>
    <row r="368" spans="1:16" ht="43.5" x14ac:dyDescent="0.35">
      <c r="A368" s="400">
        <v>1294</v>
      </c>
      <c r="B368" s="400" t="s">
        <v>1672</v>
      </c>
      <c r="C368" s="401" t="s">
        <v>1676</v>
      </c>
      <c r="D368" s="402">
        <v>27869</v>
      </c>
      <c r="E368" s="402">
        <v>41800</v>
      </c>
      <c r="F368" s="400">
        <v>13931</v>
      </c>
      <c r="G368" s="400">
        <v>38.1409993155373</v>
      </c>
      <c r="H368" s="401" t="s">
        <v>12</v>
      </c>
      <c r="I368" s="401" t="s">
        <v>341</v>
      </c>
      <c r="J368" s="400" t="b">
        <v>1</v>
      </c>
      <c r="K368" s="401" t="s">
        <v>211</v>
      </c>
      <c r="L368" s="401" t="s">
        <v>1127</v>
      </c>
      <c r="M368" s="401" t="s">
        <v>367</v>
      </c>
      <c r="N368" s="401" t="s">
        <v>367</v>
      </c>
      <c r="O368" s="401" t="s">
        <v>365</v>
      </c>
      <c r="P368" s="401" t="s">
        <v>356</v>
      </c>
    </row>
    <row r="369" spans="1:16" ht="43.5" x14ac:dyDescent="0.35">
      <c r="A369" s="400">
        <v>1295</v>
      </c>
      <c r="B369" s="400" t="s">
        <v>1672</v>
      </c>
      <c r="C369" s="401" t="s">
        <v>1677</v>
      </c>
      <c r="D369" s="402">
        <v>33812</v>
      </c>
      <c r="E369" s="402">
        <v>41800</v>
      </c>
      <c r="F369" s="400">
        <v>7988</v>
      </c>
      <c r="G369" s="400">
        <v>21.8699520876112</v>
      </c>
      <c r="H369" s="401" t="s">
        <v>11</v>
      </c>
      <c r="I369" s="401" t="s">
        <v>341</v>
      </c>
      <c r="J369" s="400" t="b">
        <v>0</v>
      </c>
      <c r="K369" s="401" t="s">
        <v>211</v>
      </c>
      <c r="L369" s="401" t="s">
        <v>1127</v>
      </c>
      <c r="M369" s="401" t="s">
        <v>367</v>
      </c>
      <c r="N369" s="401" t="s">
        <v>367</v>
      </c>
      <c r="O369" s="401" t="s">
        <v>365</v>
      </c>
      <c r="P369" s="401" t="s">
        <v>356</v>
      </c>
    </row>
    <row r="370" spans="1:16" ht="43.5" x14ac:dyDescent="0.35">
      <c r="A370" s="400">
        <v>1296</v>
      </c>
      <c r="B370" s="400" t="s">
        <v>1672</v>
      </c>
      <c r="C370" s="401" t="s">
        <v>1678</v>
      </c>
      <c r="D370" s="402">
        <v>26721</v>
      </c>
      <c r="E370" s="402">
        <v>41800</v>
      </c>
      <c r="F370" s="400">
        <v>15079</v>
      </c>
      <c r="G370" s="400">
        <v>41.284052019165003</v>
      </c>
      <c r="H370" s="401" t="s">
        <v>12</v>
      </c>
      <c r="I370" s="401" t="s">
        <v>347</v>
      </c>
      <c r="J370" s="400" t="b">
        <v>0</v>
      </c>
      <c r="K370" s="401" t="s">
        <v>211</v>
      </c>
      <c r="L370" s="401" t="s">
        <v>1127</v>
      </c>
      <c r="M370" s="401" t="s">
        <v>367</v>
      </c>
      <c r="N370" s="401" t="s">
        <v>367</v>
      </c>
      <c r="O370" s="401" t="s">
        <v>365</v>
      </c>
      <c r="P370" s="401" t="s">
        <v>356</v>
      </c>
    </row>
    <row r="371" spans="1:16" ht="43.5" x14ac:dyDescent="0.35">
      <c r="A371" s="400">
        <v>1297</v>
      </c>
      <c r="B371" s="400" t="s">
        <v>1672</v>
      </c>
      <c r="C371" s="401" t="s">
        <v>1679</v>
      </c>
      <c r="D371" s="402">
        <v>31577</v>
      </c>
      <c r="E371" s="402">
        <v>41800</v>
      </c>
      <c r="F371" s="400">
        <v>10223</v>
      </c>
      <c r="G371" s="400">
        <v>27.9890485968515</v>
      </c>
      <c r="H371" s="401" t="s">
        <v>11</v>
      </c>
      <c r="I371" s="401" t="s">
        <v>347</v>
      </c>
      <c r="J371" s="400" t="b">
        <v>0</v>
      </c>
      <c r="K371" s="401" t="s">
        <v>211</v>
      </c>
      <c r="L371" s="401" t="s">
        <v>1127</v>
      </c>
      <c r="M371" s="401" t="s">
        <v>367</v>
      </c>
      <c r="N371" s="401" t="s">
        <v>367</v>
      </c>
      <c r="O371" s="401" t="s">
        <v>365</v>
      </c>
      <c r="P371" s="401" t="s">
        <v>356</v>
      </c>
    </row>
    <row r="372" spans="1:16" ht="43.5" x14ac:dyDescent="0.35">
      <c r="A372" s="400">
        <v>1298</v>
      </c>
      <c r="B372" s="400" t="s">
        <v>1672</v>
      </c>
      <c r="C372" s="401" t="s">
        <v>1680</v>
      </c>
      <c r="D372" s="402">
        <v>33990</v>
      </c>
      <c r="E372" s="402">
        <v>41800</v>
      </c>
      <c r="F372" s="400">
        <v>7810</v>
      </c>
      <c r="G372" s="400">
        <v>21.3826146475017</v>
      </c>
      <c r="H372" s="401" t="s">
        <v>12</v>
      </c>
      <c r="I372" s="401" t="s">
        <v>341</v>
      </c>
      <c r="J372" s="400" t="b">
        <v>0</v>
      </c>
      <c r="K372" s="401" t="s">
        <v>211</v>
      </c>
      <c r="L372" s="401" t="s">
        <v>1127</v>
      </c>
      <c r="M372" s="401" t="s">
        <v>367</v>
      </c>
      <c r="N372" s="401" t="s">
        <v>367</v>
      </c>
      <c r="O372" s="401" t="s">
        <v>365</v>
      </c>
      <c r="P372" s="401" t="s">
        <v>356</v>
      </c>
    </row>
    <row r="373" spans="1:16" ht="29" x14ac:dyDescent="0.35">
      <c r="A373" s="400">
        <v>1299</v>
      </c>
      <c r="B373" s="400" t="s">
        <v>1672</v>
      </c>
      <c r="C373" s="401" t="s">
        <v>1681</v>
      </c>
      <c r="D373" s="402">
        <v>34294</v>
      </c>
      <c r="E373" s="402">
        <v>41800</v>
      </c>
      <c r="F373" s="400">
        <v>7506</v>
      </c>
      <c r="G373" s="400">
        <v>20.550308008213602</v>
      </c>
      <c r="H373" s="401" t="s">
        <v>11</v>
      </c>
      <c r="I373" s="401" t="s">
        <v>345</v>
      </c>
      <c r="J373" s="400" t="b">
        <v>0</v>
      </c>
      <c r="K373" s="401" t="s">
        <v>211</v>
      </c>
      <c r="L373" s="401" t="s">
        <v>1127</v>
      </c>
      <c r="M373" s="401" t="s">
        <v>367</v>
      </c>
      <c r="N373" s="401" t="s">
        <v>367</v>
      </c>
      <c r="O373" s="401" t="s">
        <v>365</v>
      </c>
      <c r="P373" s="401" t="s">
        <v>356</v>
      </c>
    </row>
    <row r="374" spans="1:16" ht="43.5" x14ac:dyDescent="0.35">
      <c r="A374" s="400">
        <v>1300</v>
      </c>
      <c r="B374" s="400" t="s">
        <v>1682</v>
      </c>
      <c r="C374" s="401" t="s">
        <v>1205</v>
      </c>
      <c r="D374" s="402">
        <v>29351</v>
      </c>
      <c r="E374" s="402">
        <v>41800</v>
      </c>
      <c r="F374" s="400">
        <v>12449</v>
      </c>
      <c r="G374" s="400">
        <v>34.083504449007499</v>
      </c>
      <c r="H374" s="401" t="s">
        <v>12</v>
      </c>
      <c r="I374" s="401" t="s">
        <v>341</v>
      </c>
      <c r="J374" s="400" t="b">
        <v>0</v>
      </c>
      <c r="K374" s="401" t="s">
        <v>211</v>
      </c>
      <c r="L374" s="401" t="s">
        <v>1204</v>
      </c>
      <c r="M374" s="401" t="s">
        <v>367</v>
      </c>
      <c r="N374" s="401" t="s">
        <v>367</v>
      </c>
      <c r="O374" s="401" t="s">
        <v>365</v>
      </c>
      <c r="P374" s="401" t="s">
        <v>356</v>
      </c>
    </row>
    <row r="375" spans="1:16" ht="43.5" x14ac:dyDescent="0.35">
      <c r="A375" s="400">
        <v>1301</v>
      </c>
      <c r="B375" s="400" t="s">
        <v>1682</v>
      </c>
      <c r="C375" s="401" t="s">
        <v>1683</v>
      </c>
      <c r="D375" s="402">
        <v>27063</v>
      </c>
      <c r="E375" s="402">
        <v>41800</v>
      </c>
      <c r="F375" s="400">
        <v>14737</v>
      </c>
      <c r="G375" s="400">
        <v>40.347707049965798</v>
      </c>
      <c r="H375" s="401" t="s">
        <v>11</v>
      </c>
      <c r="I375" s="401" t="s">
        <v>341</v>
      </c>
      <c r="J375" s="400" t="b">
        <v>0</v>
      </c>
      <c r="K375" s="401" t="s">
        <v>211</v>
      </c>
      <c r="L375" s="401" t="s">
        <v>1204</v>
      </c>
      <c r="M375" s="401" t="s">
        <v>367</v>
      </c>
      <c r="N375" s="401" t="s">
        <v>367</v>
      </c>
      <c r="O375" s="401" t="s">
        <v>365</v>
      </c>
      <c r="P375" s="401" t="s">
        <v>356</v>
      </c>
    </row>
    <row r="376" spans="1:16" ht="43.5" x14ac:dyDescent="0.35">
      <c r="A376" s="400">
        <v>1302</v>
      </c>
      <c r="B376" s="400" t="s">
        <v>1682</v>
      </c>
      <c r="C376" s="401" t="s">
        <v>1684</v>
      </c>
      <c r="D376" s="402">
        <v>27203</v>
      </c>
      <c r="E376" s="402">
        <v>41800</v>
      </c>
      <c r="F376" s="400">
        <v>14597</v>
      </c>
      <c r="G376" s="400">
        <v>39.964407939767298</v>
      </c>
      <c r="H376" s="401" t="s">
        <v>12</v>
      </c>
      <c r="I376" s="401" t="s">
        <v>341</v>
      </c>
      <c r="J376" s="400" t="b">
        <v>0</v>
      </c>
      <c r="K376" s="401" t="s">
        <v>211</v>
      </c>
      <c r="L376" s="401" t="s">
        <v>1204</v>
      </c>
      <c r="M376" s="401" t="s">
        <v>367</v>
      </c>
      <c r="N376" s="401" t="s">
        <v>367</v>
      </c>
      <c r="O376" s="401" t="s">
        <v>365</v>
      </c>
      <c r="P376" s="401" t="s">
        <v>356</v>
      </c>
    </row>
    <row r="377" spans="1:16" ht="43.5" x14ac:dyDescent="0.35">
      <c r="A377" s="400">
        <v>1303</v>
      </c>
      <c r="B377" s="400" t="s">
        <v>1682</v>
      </c>
      <c r="C377" s="401" t="s">
        <v>1685</v>
      </c>
      <c r="D377" s="402">
        <v>31208</v>
      </c>
      <c r="E377" s="402">
        <v>41800</v>
      </c>
      <c r="F377" s="400">
        <v>10592</v>
      </c>
      <c r="G377" s="400">
        <v>28.9993155373032</v>
      </c>
      <c r="H377" s="401" t="s">
        <v>12</v>
      </c>
      <c r="I377" s="401" t="s">
        <v>341</v>
      </c>
      <c r="J377" s="400" t="b">
        <v>1</v>
      </c>
      <c r="K377" s="401" t="s">
        <v>211</v>
      </c>
      <c r="L377" s="401" t="s">
        <v>1204</v>
      </c>
      <c r="M377" s="401" t="s">
        <v>367</v>
      </c>
      <c r="N377" s="401" t="s">
        <v>367</v>
      </c>
      <c r="O377" s="401" t="s">
        <v>365</v>
      </c>
      <c r="P377" s="401" t="s">
        <v>356</v>
      </c>
    </row>
    <row r="378" spans="1:16" ht="43.5" x14ac:dyDescent="0.35">
      <c r="A378" s="400">
        <v>1304</v>
      </c>
      <c r="B378" s="400" t="s">
        <v>1682</v>
      </c>
      <c r="C378" s="401" t="s">
        <v>1686</v>
      </c>
      <c r="D378" s="402">
        <v>29353</v>
      </c>
      <c r="E378" s="402">
        <v>41800</v>
      </c>
      <c r="F378" s="400">
        <v>12447</v>
      </c>
      <c r="G378" s="400">
        <v>34.078028747433301</v>
      </c>
      <c r="H378" s="401" t="s">
        <v>11</v>
      </c>
      <c r="I378" s="401" t="s">
        <v>341</v>
      </c>
      <c r="J378" s="400" t="b">
        <v>0</v>
      </c>
      <c r="K378" s="401" t="s">
        <v>211</v>
      </c>
      <c r="L378" s="401" t="s">
        <v>1204</v>
      </c>
      <c r="M378" s="401" t="s">
        <v>367</v>
      </c>
      <c r="N378" s="401" t="s">
        <v>367</v>
      </c>
      <c r="O378" s="401" t="s">
        <v>365</v>
      </c>
      <c r="P378" s="401" t="s">
        <v>356</v>
      </c>
    </row>
    <row r="379" spans="1:16" ht="43.5" x14ac:dyDescent="0.35">
      <c r="A379" s="400">
        <v>1305</v>
      </c>
      <c r="B379" s="400" t="s">
        <v>1682</v>
      </c>
      <c r="C379" s="401" t="s">
        <v>1687</v>
      </c>
      <c r="D379" s="402">
        <v>28929</v>
      </c>
      <c r="E379" s="402">
        <v>41800</v>
      </c>
      <c r="F379" s="400">
        <v>12871</v>
      </c>
      <c r="G379" s="400">
        <v>35.238877481177298</v>
      </c>
      <c r="H379" s="401" t="s">
        <v>12</v>
      </c>
      <c r="I379" s="401" t="s">
        <v>341</v>
      </c>
      <c r="J379" s="400" t="b">
        <v>0</v>
      </c>
      <c r="K379" s="401" t="s">
        <v>211</v>
      </c>
      <c r="L379" s="401" t="s">
        <v>1204</v>
      </c>
      <c r="M379" s="401" t="s">
        <v>367</v>
      </c>
      <c r="N379" s="401" t="s">
        <v>367</v>
      </c>
      <c r="O379" s="401" t="s">
        <v>365</v>
      </c>
      <c r="P379" s="401" t="s">
        <v>356</v>
      </c>
    </row>
    <row r="380" spans="1:16" ht="43.5" x14ac:dyDescent="0.35">
      <c r="A380" s="400">
        <v>1306</v>
      </c>
      <c r="B380" s="400" t="s">
        <v>1682</v>
      </c>
      <c r="C380" s="401" t="s">
        <v>1688</v>
      </c>
      <c r="D380" s="402">
        <v>33026</v>
      </c>
      <c r="E380" s="402">
        <v>41800</v>
      </c>
      <c r="F380" s="400">
        <v>8774</v>
      </c>
      <c r="G380" s="400">
        <v>24.021902806297099</v>
      </c>
      <c r="H380" s="401" t="s">
        <v>12</v>
      </c>
      <c r="I380" s="401" t="s">
        <v>341</v>
      </c>
      <c r="J380" s="400" t="b">
        <v>1</v>
      </c>
      <c r="K380" s="401" t="s">
        <v>211</v>
      </c>
      <c r="L380" s="401" t="s">
        <v>1204</v>
      </c>
      <c r="M380" s="401" t="s">
        <v>367</v>
      </c>
      <c r="N380" s="401" t="s">
        <v>367</v>
      </c>
      <c r="O380" s="401" t="s">
        <v>365</v>
      </c>
      <c r="P380" s="401" t="s">
        <v>356</v>
      </c>
    </row>
    <row r="381" spans="1:16" ht="43.5" x14ac:dyDescent="0.35">
      <c r="A381" s="400">
        <v>1307</v>
      </c>
      <c r="B381" s="400" t="s">
        <v>1682</v>
      </c>
      <c r="C381" s="401" t="s">
        <v>1689</v>
      </c>
      <c r="D381" s="402">
        <v>31871</v>
      </c>
      <c r="E381" s="402">
        <v>41800</v>
      </c>
      <c r="F381" s="400">
        <v>9929</v>
      </c>
      <c r="G381" s="400">
        <v>27.184120465434599</v>
      </c>
      <c r="H381" s="401" t="s">
        <v>11</v>
      </c>
      <c r="I381" s="401" t="s">
        <v>341</v>
      </c>
      <c r="J381" s="400" t="b">
        <v>0</v>
      </c>
      <c r="K381" s="401" t="s">
        <v>211</v>
      </c>
      <c r="L381" s="401" t="s">
        <v>1204</v>
      </c>
      <c r="M381" s="401" t="s">
        <v>367</v>
      </c>
      <c r="N381" s="401" t="s">
        <v>367</v>
      </c>
      <c r="O381" s="401" t="s">
        <v>365</v>
      </c>
      <c r="P381" s="401" t="s">
        <v>356</v>
      </c>
    </row>
    <row r="382" spans="1:16" ht="43.5" x14ac:dyDescent="0.35">
      <c r="A382" s="400">
        <v>1308</v>
      </c>
      <c r="B382" s="400" t="s">
        <v>1682</v>
      </c>
      <c r="C382" s="401" t="s">
        <v>1690</v>
      </c>
      <c r="D382" s="402">
        <v>32914</v>
      </c>
      <c r="E382" s="402">
        <v>41800</v>
      </c>
      <c r="F382" s="400">
        <v>8886</v>
      </c>
      <c r="G382" s="400">
        <v>24.328542094455901</v>
      </c>
      <c r="H382" s="401" t="s">
        <v>12</v>
      </c>
      <c r="I382" s="401" t="s">
        <v>341</v>
      </c>
      <c r="J382" s="400" t="b">
        <v>0</v>
      </c>
      <c r="K382" s="401" t="s">
        <v>211</v>
      </c>
      <c r="L382" s="401" t="s">
        <v>1204</v>
      </c>
      <c r="M382" s="401" t="s">
        <v>367</v>
      </c>
      <c r="N382" s="401" t="s">
        <v>367</v>
      </c>
      <c r="O382" s="401" t="s">
        <v>365</v>
      </c>
      <c r="P382" s="401" t="s">
        <v>356</v>
      </c>
    </row>
    <row r="383" spans="1:16" ht="29" x14ac:dyDescent="0.35">
      <c r="A383" s="400">
        <v>1309</v>
      </c>
      <c r="B383" s="400" t="s">
        <v>1691</v>
      </c>
      <c r="C383" s="401" t="s">
        <v>666</v>
      </c>
      <c r="D383" s="402">
        <v>31778</v>
      </c>
      <c r="E383" s="402">
        <v>41800</v>
      </c>
      <c r="F383" s="400">
        <v>10022</v>
      </c>
      <c r="G383" s="400">
        <v>27.438740588637899</v>
      </c>
      <c r="H383" s="401" t="s">
        <v>12</v>
      </c>
      <c r="I383" s="401" t="s">
        <v>345</v>
      </c>
      <c r="J383" s="400" t="b">
        <v>1</v>
      </c>
      <c r="K383" s="401" t="s">
        <v>211</v>
      </c>
      <c r="L383" s="401" t="s">
        <v>665</v>
      </c>
      <c r="M383" s="401" t="s">
        <v>367</v>
      </c>
      <c r="N383" s="401" t="s">
        <v>367</v>
      </c>
      <c r="O383" s="401" t="s">
        <v>365</v>
      </c>
      <c r="P383" s="401" t="s">
        <v>356</v>
      </c>
    </row>
    <row r="384" spans="1:16" ht="29" x14ac:dyDescent="0.35">
      <c r="A384" s="400">
        <v>1310</v>
      </c>
      <c r="B384" s="400" t="s">
        <v>1691</v>
      </c>
      <c r="C384" s="401" t="s">
        <v>1692</v>
      </c>
      <c r="D384" s="402">
        <v>28327</v>
      </c>
      <c r="E384" s="402">
        <v>41800</v>
      </c>
      <c r="F384" s="400">
        <v>13473</v>
      </c>
      <c r="G384" s="400">
        <v>36.887063655030801</v>
      </c>
      <c r="H384" s="401" t="s">
        <v>12</v>
      </c>
      <c r="I384" s="401" t="s">
        <v>345</v>
      </c>
      <c r="J384" s="400" t="b">
        <v>1</v>
      </c>
      <c r="K384" s="401" t="s">
        <v>211</v>
      </c>
      <c r="L384" s="401" t="s">
        <v>665</v>
      </c>
      <c r="M384" s="401" t="s">
        <v>367</v>
      </c>
      <c r="N384" s="401" t="s">
        <v>367</v>
      </c>
      <c r="O384" s="401" t="s">
        <v>365</v>
      </c>
      <c r="P384" s="401" t="s">
        <v>356</v>
      </c>
    </row>
    <row r="385" spans="1:16" ht="29" x14ac:dyDescent="0.35">
      <c r="A385" s="400">
        <v>1311</v>
      </c>
      <c r="B385" s="400" t="s">
        <v>1691</v>
      </c>
      <c r="C385" s="401" t="s">
        <v>1693</v>
      </c>
      <c r="D385" s="402">
        <v>33061</v>
      </c>
      <c r="E385" s="402">
        <v>41800</v>
      </c>
      <c r="F385" s="400">
        <v>8739</v>
      </c>
      <c r="G385" s="400">
        <v>23.926078028747401</v>
      </c>
      <c r="H385" s="401" t="s">
        <v>11</v>
      </c>
      <c r="I385" s="401" t="s">
        <v>345</v>
      </c>
      <c r="J385" s="400" t="b">
        <v>1</v>
      </c>
      <c r="K385" s="401" t="s">
        <v>211</v>
      </c>
      <c r="L385" s="401" t="s">
        <v>665</v>
      </c>
      <c r="M385" s="401" t="s">
        <v>367</v>
      </c>
      <c r="N385" s="401" t="s">
        <v>367</v>
      </c>
      <c r="O385" s="401" t="s">
        <v>365</v>
      </c>
      <c r="P385" s="401" t="s">
        <v>356</v>
      </c>
    </row>
    <row r="386" spans="1:16" ht="29" x14ac:dyDescent="0.35">
      <c r="A386" s="400">
        <v>1312</v>
      </c>
      <c r="B386" s="400" t="s">
        <v>1691</v>
      </c>
      <c r="C386" s="401" t="s">
        <v>1694</v>
      </c>
      <c r="D386" s="402">
        <v>32436</v>
      </c>
      <c r="E386" s="402">
        <v>41800</v>
      </c>
      <c r="F386" s="400">
        <v>9364</v>
      </c>
      <c r="G386" s="400">
        <v>25.637234770705</v>
      </c>
      <c r="H386" s="401" t="s">
        <v>12</v>
      </c>
      <c r="I386" s="401" t="s">
        <v>345</v>
      </c>
      <c r="J386" s="400" t="b">
        <v>1</v>
      </c>
      <c r="K386" s="401" t="s">
        <v>211</v>
      </c>
      <c r="L386" s="401" t="s">
        <v>665</v>
      </c>
      <c r="M386" s="401" t="s">
        <v>367</v>
      </c>
      <c r="N386" s="401" t="s">
        <v>367</v>
      </c>
      <c r="O386" s="401" t="s">
        <v>365</v>
      </c>
      <c r="P386" s="401" t="s">
        <v>356</v>
      </c>
    </row>
    <row r="387" spans="1:16" ht="43.5" x14ac:dyDescent="0.35">
      <c r="A387" s="400">
        <v>1313</v>
      </c>
      <c r="B387" s="400" t="s">
        <v>1691</v>
      </c>
      <c r="C387" s="401" t="s">
        <v>1695</v>
      </c>
      <c r="D387" s="402">
        <v>31248</v>
      </c>
      <c r="E387" s="402">
        <v>41800</v>
      </c>
      <c r="F387" s="400">
        <v>10552</v>
      </c>
      <c r="G387" s="400">
        <v>28.8898015058179</v>
      </c>
      <c r="H387" s="401" t="s">
        <v>11</v>
      </c>
      <c r="I387" s="401" t="s">
        <v>341</v>
      </c>
      <c r="J387" s="400" t="b">
        <v>0</v>
      </c>
      <c r="K387" s="401" t="s">
        <v>211</v>
      </c>
      <c r="L387" s="401" t="s">
        <v>665</v>
      </c>
      <c r="M387" s="401" t="s">
        <v>367</v>
      </c>
      <c r="N387" s="401" t="s">
        <v>367</v>
      </c>
      <c r="O387" s="401" t="s">
        <v>365</v>
      </c>
      <c r="P387" s="401" t="s">
        <v>356</v>
      </c>
    </row>
    <row r="388" spans="1:16" ht="29" x14ac:dyDescent="0.35">
      <c r="A388" s="400">
        <v>1314</v>
      </c>
      <c r="B388" s="400" t="s">
        <v>1691</v>
      </c>
      <c r="C388" s="401" t="s">
        <v>1696</v>
      </c>
      <c r="D388" s="402">
        <v>29371</v>
      </c>
      <c r="E388" s="402">
        <v>41800</v>
      </c>
      <c r="F388" s="400">
        <v>12429</v>
      </c>
      <c r="G388" s="400">
        <v>34.028747433264897</v>
      </c>
      <c r="H388" s="401" t="s">
        <v>12</v>
      </c>
      <c r="I388" s="401" t="s">
        <v>345</v>
      </c>
      <c r="J388" s="400" t="b">
        <v>0</v>
      </c>
      <c r="K388" s="401" t="s">
        <v>211</v>
      </c>
      <c r="L388" s="401" t="s">
        <v>665</v>
      </c>
      <c r="M388" s="401" t="s">
        <v>367</v>
      </c>
      <c r="N388" s="401" t="s">
        <v>367</v>
      </c>
      <c r="O388" s="401" t="s">
        <v>365</v>
      </c>
      <c r="P388" s="401" t="s">
        <v>356</v>
      </c>
    </row>
    <row r="389" spans="1:16" ht="29" x14ac:dyDescent="0.35">
      <c r="A389" s="400">
        <v>1315</v>
      </c>
      <c r="B389" s="400" t="s">
        <v>1691</v>
      </c>
      <c r="C389" s="401" t="s">
        <v>1697</v>
      </c>
      <c r="D389" s="402">
        <v>26136</v>
      </c>
      <c r="E389" s="402">
        <v>41800</v>
      </c>
      <c r="F389" s="400">
        <v>15664</v>
      </c>
      <c r="G389" s="400">
        <v>42.885694729637201</v>
      </c>
      <c r="H389" s="401" t="s">
        <v>11</v>
      </c>
      <c r="I389" s="401" t="s">
        <v>345</v>
      </c>
      <c r="J389" s="400" t="b">
        <v>0</v>
      </c>
      <c r="K389" s="401" t="s">
        <v>211</v>
      </c>
      <c r="L389" s="401" t="s">
        <v>665</v>
      </c>
      <c r="M389" s="401" t="s">
        <v>367</v>
      </c>
      <c r="N389" s="401" t="s">
        <v>367</v>
      </c>
      <c r="O389" s="401" t="s">
        <v>365</v>
      </c>
      <c r="P389" s="401" t="s">
        <v>356</v>
      </c>
    </row>
    <row r="390" spans="1:16" ht="29" x14ac:dyDescent="0.35">
      <c r="A390" s="400">
        <v>1316</v>
      </c>
      <c r="B390" s="400" t="s">
        <v>1691</v>
      </c>
      <c r="C390" s="401" t="s">
        <v>1698</v>
      </c>
      <c r="D390" s="402">
        <v>27921</v>
      </c>
      <c r="E390" s="402">
        <v>41800</v>
      </c>
      <c r="F390" s="400">
        <v>13879</v>
      </c>
      <c r="G390" s="400">
        <v>37.998631074606401</v>
      </c>
      <c r="H390" s="401" t="s">
        <v>11</v>
      </c>
      <c r="I390" s="401" t="s">
        <v>345</v>
      </c>
      <c r="J390" s="400" t="b">
        <v>0</v>
      </c>
      <c r="K390" s="401" t="s">
        <v>211</v>
      </c>
      <c r="L390" s="401" t="s">
        <v>665</v>
      </c>
      <c r="M390" s="401" t="s">
        <v>367</v>
      </c>
      <c r="N390" s="401" t="s">
        <v>367</v>
      </c>
      <c r="O390" s="401" t="s">
        <v>365</v>
      </c>
      <c r="P390" s="401" t="s">
        <v>356</v>
      </c>
    </row>
    <row r="391" spans="1:16" ht="29" x14ac:dyDescent="0.35">
      <c r="A391" s="400">
        <v>1317</v>
      </c>
      <c r="B391" s="400" t="s">
        <v>1691</v>
      </c>
      <c r="C391" s="401" t="s">
        <v>1699</v>
      </c>
      <c r="D391" s="402">
        <v>31264</v>
      </c>
      <c r="E391" s="402">
        <v>41800</v>
      </c>
      <c r="F391" s="400">
        <v>10536</v>
      </c>
      <c r="G391" s="400">
        <v>28.845995893223801</v>
      </c>
      <c r="H391" s="401" t="s">
        <v>11</v>
      </c>
      <c r="I391" s="401" t="s">
        <v>345</v>
      </c>
      <c r="J391" s="400" t="b">
        <v>1</v>
      </c>
      <c r="K391" s="401" t="s">
        <v>211</v>
      </c>
      <c r="L391" s="401" t="s">
        <v>665</v>
      </c>
      <c r="M391" s="401" t="s">
        <v>367</v>
      </c>
      <c r="N391" s="401" t="s">
        <v>367</v>
      </c>
      <c r="O391" s="401" t="s">
        <v>365</v>
      </c>
      <c r="P391" s="401" t="s">
        <v>356</v>
      </c>
    </row>
    <row r="392" spans="1:16" ht="29" x14ac:dyDescent="0.35">
      <c r="A392" s="400">
        <v>1318</v>
      </c>
      <c r="B392" s="400" t="s">
        <v>1691</v>
      </c>
      <c r="C392" s="401" t="s">
        <v>1700</v>
      </c>
      <c r="D392" s="402">
        <v>31933</v>
      </c>
      <c r="E392" s="402">
        <v>41800</v>
      </c>
      <c r="F392" s="400">
        <v>9867</v>
      </c>
      <c r="G392" s="400">
        <v>27.014373716632399</v>
      </c>
      <c r="H392" s="401" t="s">
        <v>11</v>
      </c>
      <c r="I392" s="401" t="s">
        <v>345</v>
      </c>
      <c r="J392" s="400" t="b">
        <v>0</v>
      </c>
      <c r="K392" s="401" t="s">
        <v>211</v>
      </c>
      <c r="L392" s="401" t="s">
        <v>665</v>
      </c>
      <c r="M392" s="401" t="s">
        <v>367</v>
      </c>
      <c r="N392" s="401" t="s">
        <v>367</v>
      </c>
      <c r="O392" s="401" t="s">
        <v>365</v>
      </c>
      <c r="P392" s="401" t="s">
        <v>356</v>
      </c>
    </row>
    <row r="393" spans="1:16" x14ac:dyDescent="0.35">
      <c r="A393" s="400">
        <v>1319</v>
      </c>
      <c r="B393" s="400" t="s">
        <v>1691</v>
      </c>
      <c r="C393" s="401" t="s">
        <v>211</v>
      </c>
      <c r="H393" s="401" t="s">
        <v>12</v>
      </c>
      <c r="I393" s="401" t="s">
        <v>3162</v>
      </c>
      <c r="J393" s="400" t="b">
        <v>0</v>
      </c>
      <c r="K393" s="401" t="s">
        <v>211</v>
      </c>
      <c r="L393" s="401" t="s">
        <v>665</v>
      </c>
      <c r="M393" s="401" t="s">
        <v>367</v>
      </c>
      <c r="N393" s="401" t="s">
        <v>367</v>
      </c>
      <c r="O393" s="401" t="s">
        <v>365</v>
      </c>
      <c r="P393" s="401" t="s">
        <v>356</v>
      </c>
    </row>
    <row r="394" spans="1:16" ht="43.5" x14ac:dyDescent="0.35">
      <c r="A394" s="400">
        <v>1320</v>
      </c>
      <c r="B394" s="400" t="s">
        <v>1701</v>
      </c>
      <c r="C394" s="401" t="s">
        <v>757</v>
      </c>
      <c r="D394" s="402">
        <v>22207</v>
      </c>
      <c r="E394" s="402">
        <v>41800</v>
      </c>
      <c r="F394" s="400">
        <v>19593</v>
      </c>
      <c r="G394" s="400">
        <v>53.642710472279298</v>
      </c>
      <c r="H394" s="401" t="s">
        <v>11</v>
      </c>
      <c r="I394" s="401" t="s">
        <v>341</v>
      </c>
      <c r="J394" s="400" t="b">
        <v>1</v>
      </c>
      <c r="K394" s="401" t="s">
        <v>211</v>
      </c>
      <c r="L394" s="401" t="s">
        <v>756</v>
      </c>
      <c r="M394" s="401" t="s">
        <v>367</v>
      </c>
      <c r="N394" s="401" t="s">
        <v>367</v>
      </c>
      <c r="O394" s="401" t="s">
        <v>365</v>
      </c>
      <c r="P394" s="401" t="s">
        <v>356</v>
      </c>
    </row>
    <row r="395" spans="1:16" ht="43.5" x14ac:dyDescent="0.35">
      <c r="A395" s="400">
        <v>1321</v>
      </c>
      <c r="B395" s="400" t="s">
        <v>1701</v>
      </c>
      <c r="C395" s="401" t="s">
        <v>1702</v>
      </c>
      <c r="D395" s="402">
        <v>29567</v>
      </c>
      <c r="E395" s="402">
        <v>41800</v>
      </c>
      <c r="F395" s="400">
        <v>12233</v>
      </c>
      <c r="G395" s="400">
        <v>33.492128678987001</v>
      </c>
      <c r="H395" s="401" t="s">
        <v>11</v>
      </c>
      <c r="I395" s="401" t="s">
        <v>341</v>
      </c>
      <c r="J395" s="400" t="b">
        <v>1</v>
      </c>
      <c r="K395" s="401" t="s">
        <v>211</v>
      </c>
      <c r="L395" s="401" t="s">
        <v>756</v>
      </c>
      <c r="M395" s="401" t="s">
        <v>367</v>
      </c>
      <c r="N395" s="401" t="s">
        <v>367</v>
      </c>
      <c r="O395" s="401" t="s">
        <v>365</v>
      </c>
      <c r="P395" s="401" t="s">
        <v>356</v>
      </c>
    </row>
    <row r="396" spans="1:16" ht="43.5" x14ac:dyDescent="0.35">
      <c r="A396" s="400">
        <v>1322</v>
      </c>
      <c r="B396" s="400" t="s">
        <v>1701</v>
      </c>
      <c r="C396" s="401" t="s">
        <v>1703</v>
      </c>
      <c r="D396" s="402">
        <v>30307</v>
      </c>
      <c r="E396" s="402">
        <v>41800</v>
      </c>
      <c r="F396" s="400">
        <v>11493</v>
      </c>
      <c r="G396" s="400">
        <v>31.4661190965092</v>
      </c>
      <c r="H396" s="401" t="s">
        <v>11</v>
      </c>
      <c r="I396" s="401" t="s">
        <v>341</v>
      </c>
      <c r="J396" s="400" t="b">
        <v>0</v>
      </c>
      <c r="K396" s="401" t="s">
        <v>211</v>
      </c>
      <c r="L396" s="401" t="s">
        <v>756</v>
      </c>
      <c r="M396" s="401" t="s">
        <v>367</v>
      </c>
      <c r="N396" s="401" t="s">
        <v>367</v>
      </c>
      <c r="O396" s="401" t="s">
        <v>365</v>
      </c>
      <c r="P396" s="401" t="s">
        <v>356</v>
      </c>
    </row>
    <row r="397" spans="1:16" ht="29" x14ac:dyDescent="0.35">
      <c r="A397" s="400">
        <v>1323</v>
      </c>
      <c r="B397" s="400" t="s">
        <v>1701</v>
      </c>
      <c r="C397" s="401" t="s">
        <v>1704</v>
      </c>
      <c r="D397" s="402">
        <v>29224</v>
      </c>
      <c r="E397" s="402">
        <v>41800</v>
      </c>
      <c r="F397" s="400">
        <v>12576</v>
      </c>
      <c r="G397" s="400">
        <v>34.431211498973298</v>
      </c>
      <c r="H397" s="401" t="s">
        <v>11</v>
      </c>
      <c r="I397" s="401" t="s">
        <v>345</v>
      </c>
      <c r="J397" s="400" t="b">
        <v>0</v>
      </c>
      <c r="K397" s="401" t="s">
        <v>211</v>
      </c>
      <c r="L397" s="401" t="s">
        <v>756</v>
      </c>
      <c r="M397" s="401" t="s">
        <v>367</v>
      </c>
      <c r="N397" s="401" t="s">
        <v>367</v>
      </c>
      <c r="O397" s="401" t="s">
        <v>365</v>
      </c>
      <c r="P397" s="401" t="s">
        <v>356</v>
      </c>
    </row>
    <row r="398" spans="1:16" ht="29" x14ac:dyDescent="0.35">
      <c r="A398" s="400">
        <v>1324</v>
      </c>
      <c r="B398" s="400" t="s">
        <v>1701</v>
      </c>
      <c r="C398" s="401" t="s">
        <v>1705</v>
      </c>
      <c r="D398" s="402">
        <v>32772</v>
      </c>
      <c r="E398" s="402">
        <v>41800</v>
      </c>
      <c r="F398" s="400">
        <v>9028</v>
      </c>
      <c r="G398" s="400">
        <v>24.7173169062286</v>
      </c>
      <c r="H398" s="401" t="s">
        <v>11</v>
      </c>
      <c r="I398" s="401" t="s">
        <v>345</v>
      </c>
      <c r="J398" s="400" t="b">
        <v>0</v>
      </c>
      <c r="K398" s="401" t="s">
        <v>211</v>
      </c>
      <c r="L398" s="401" t="s">
        <v>756</v>
      </c>
      <c r="M398" s="401" t="s">
        <v>367</v>
      </c>
      <c r="N398" s="401" t="s">
        <v>367</v>
      </c>
      <c r="O398" s="401" t="s">
        <v>365</v>
      </c>
      <c r="P398" s="401" t="s">
        <v>356</v>
      </c>
    </row>
    <row r="399" spans="1:16" ht="29" x14ac:dyDescent="0.35">
      <c r="A399" s="400">
        <v>1325</v>
      </c>
      <c r="B399" s="400" t="s">
        <v>1701</v>
      </c>
      <c r="C399" s="401" t="s">
        <v>1706</v>
      </c>
      <c r="D399" s="402">
        <v>32772</v>
      </c>
      <c r="E399" s="402">
        <v>41800</v>
      </c>
      <c r="F399" s="400">
        <v>9028</v>
      </c>
      <c r="G399" s="400">
        <v>24.7173169062286</v>
      </c>
      <c r="H399" s="401" t="s">
        <v>12</v>
      </c>
      <c r="I399" s="401" t="s">
        <v>345</v>
      </c>
      <c r="J399" s="400" t="b">
        <v>1</v>
      </c>
      <c r="K399" s="401" t="s">
        <v>211</v>
      </c>
      <c r="L399" s="401" t="s">
        <v>756</v>
      </c>
      <c r="M399" s="401" t="s">
        <v>367</v>
      </c>
      <c r="N399" s="401" t="s">
        <v>367</v>
      </c>
      <c r="O399" s="401" t="s">
        <v>365</v>
      </c>
      <c r="P399" s="401" t="s">
        <v>356</v>
      </c>
    </row>
    <row r="400" spans="1:16" ht="43.5" x14ac:dyDescent="0.35">
      <c r="A400" s="400">
        <v>1326</v>
      </c>
      <c r="B400" s="400" t="s">
        <v>1701</v>
      </c>
      <c r="C400" s="401" t="s">
        <v>1707</v>
      </c>
      <c r="D400" s="402">
        <v>33287</v>
      </c>
      <c r="E400" s="402">
        <v>41800</v>
      </c>
      <c r="F400" s="400">
        <v>8513</v>
      </c>
      <c r="G400" s="400">
        <v>23.307323750855598</v>
      </c>
      <c r="H400" s="401" t="s">
        <v>11</v>
      </c>
      <c r="I400" s="401" t="s">
        <v>341</v>
      </c>
      <c r="J400" s="400" t="b">
        <v>1</v>
      </c>
      <c r="K400" s="401" t="s">
        <v>211</v>
      </c>
      <c r="L400" s="401" t="s">
        <v>756</v>
      </c>
      <c r="M400" s="401" t="s">
        <v>367</v>
      </c>
      <c r="N400" s="401" t="s">
        <v>367</v>
      </c>
      <c r="O400" s="401" t="s">
        <v>365</v>
      </c>
      <c r="P400" s="401" t="s">
        <v>356</v>
      </c>
    </row>
    <row r="401" spans="1:16" ht="43.5" x14ac:dyDescent="0.35">
      <c r="A401" s="400">
        <v>1327</v>
      </c>
      <c r="B401" s="400" t="s">
        <v>1701</v>
      </c>
      <c r="C401" s="401" t="s">
        <v>1708</v>
      </c>
      <c r="D401" s="402">
        <v>32732</v>
      </c>
      <c r="E401" s="402">
        <v>41800</v>
      </c>
      <c r="F401" s="400">
        <v>9068</v>
      </c>
      <c r="G401" s="400">
        <v>24.8268309377139</v>
      </c>
      <c r="H401" s="401" t="s">
        <v>12</v>
      </c>
      <c r="I401" s="401" t="s">
        <v>341</v>
      </c>
      <c r="J401" s="400" t="b">
        <v>0</v>
      </c>
      <c r="K401" s="401" t="s">
        <v>211</v>
      </c>
      <c r="L401" s="401" t="s">
        <v>756</v>
      </c>
      <c r="M401" s="401" t="s">
        <v>367</v>
      </c>
      <c r="N401" s="401" t="s">
        <v>367</v>
      </c>
      <c r="O401" s="401" t="s">
        <v>365</v>
      </c>
      <c r="P401" s="401" t="s">
        <v>356</v>
      </c>
    </row>
    <row r="402" spans="1:16" ht="43.5" x14ac:dyDescent="0.35">
      <c r="A402" s="400">
        <v>1328</v>
      </c>
      <c r="B402" s="400" t="s">
        <v>1701</v>
      </c>
      <c r="C402" s="401" t="s">
        <v>1709</v>
      </c>
      <c r="D402" s="402">
        <v>28238</v>
      </c>
      <c r="E402" s="402">
        <v>41800</v>
      </c>
      <c r="F402" s="400">
        <v>13562</v>
      </c>
      <c r="G402" s="400">
        <v>37.1307323750856</v>
      </c>
      <c r="H402" s="401" t="s">
        <v>12</v>
      </c>
      <c r="I402" s="401" t="s">
        <v>341</v>
      </c>
      <c r="J402" s="400" t="b">
        <v>0</v>
      </c>
      <c r="K402" s="401" t="s">
        <v>211</v>
      </c>
      <c r="L402" s="401" t="s">
        <v>756</v>
      </c>
      <c r="M402" s="401" t="s">
        <v>367</v>
      </c>
      <c r="N402" s="401" t="s">
        <v>367</v>
      </c>
      <c r="O402" s="401" t="s">
        <v>365</v>
      </c>
      <c r="P402" s="401" t="s">
        <v>356</v>
      </c>
    </row>
    <row r="403" spans="1:16" ht="29" x14ac:dyDescent="0.35">
      <c r="A403" s="400">
        <v>1329</v>
      </c>
      <c r="B403" s="400" t="s">
        <v>1701</v>
      </c>
      <c r="C403" s="401" t="s">
        <v>1710</v>
      </c>
      <c r="D403" s="402">
        <v>28563</v>
      </c>
      <c r="E403" s="402">
        <v>41800</v>
      </c>
      <c r="F403" s="400">
        <v>13237</v>
      </c>
      <c r="G403" s="400">
        <v>36.240930869267601</v>
      </c>
      <c r="H403" s="401" t="s">
        <v>12</v>
      </c>
      <c r="I403" s="401" t="s">
        <v>345</v>
      </c>
      <c r="J403" s="400" t="b">
        <v>1</v>
      </c>
      <c r="K403" s="401" t="s">
        <v>211</v>
      </c>
      <c r="L403" s="401" t="s">
        <v>756</v>
      </c>
      <c r="M403" s="401" t="s">
        <v>367</v>
      </c>
      <c r="N403" s="401" t="s">
        <v>367</v>
      </c>
      <c r="O403" s="401" t="s">
        <v>365</v>
      </c>
      <c r="P403" s="401" t="s">
        <v>356</v>
      </c>
    </row>
    <row r="404" spans="1:16" ht="29" x14ac:dyDescent="0.35">
      <c r="A404" s="400">
        <v>1330</v>
      </c>
      <c r="B404" s="400" t="s">
        <v>1711</v>
      </c>
      <c r="C404" s="401" t="s">
        <v>1712</v>
      </c>
      <c r="D404" s="402">
        <v>31152</v>
      </c>
      <c r="E404" s="402">
        <v>41800</v>
      </c>
      <c r="F404" s="400">
        <v>10648</v>
      </c>
      <c r="G404" s="400">
        <v>29.1526351813826</v>
      </c>
      <c r="H404" s="401" t="s">
        <v>11</v>
      </c>
      <c r="I404" s="401" t="s">
        <v>345</v>
      </c>
      <c r="J404" s="400" t="b">
        <v>1</v>
      </c>
      <c r="K404" s="401" t="s">
        <v>211</v>
      </c>
      <c r="L404" s="401" t="s">
        <v>610</v>
      </c>
      <c r="M404" s="401" t="s">
        <v>367</v>
      </c>
      <c r="N404" s="401" t="s">
        <v>367</v>
      </c>
      <c r="O404" s="401" t="s">
        <v>365</v>
      </c>
      <c r="P404" s="401" t="s">
        <v>356</v>
      </c>
    </row>
    <row r="405" spans="1:16" ht="43.5" x14ac:dyDescent="0.35">
      <c r="A405" s="400">
        <v>1331</v>
      </c>
      <c r="B405" s="400" t="s">
        <v>1711</v>
      </c>
      <c r="C405" s="401" t="s">
        <v>1713</v>
      </c>
      <c r="D405" s="402">
        <v>29769</v>
      </c>
      <c r="E405" s="402">
        <v>41800</v>
      </c>
      <c r="F405" s="400">
        <v>12031</v>
      </c>
      <c r="G405" s="400">
        <v>32.939082819986297</v>
      </c>
      <c r="H405" s="401" t="s">
        <v>12</v>
      </c>
      <c r="I405" s="401" t="s">
        <v>341</v>
      </c>
      <c r="J405" s="400" t="b">
        <v>1</v>
      </c>
      <c r="K405" s="401" t="s">
        <v>211</v>
      </c>
      <c r="L405" s="401" t="s">
        <v>610</v>
      </c>
      <c r="M405" s="401" t="s">
        <v>367</v>
      </c>
      <c r="N405" s="401" t="s">
        <v>367</v>
      </c>
      <c r="O405" s="401" t="s">
        <v>365</v>
      </c>
      <c r="P405" s="401" t="s">
        <v>356</v>
      </c>
    </row>
    <row r="406" spans="1:16" ht="43.5" x14ac:dyDescent="0.35">
      <c r="A406" s="400">
        <v>1332</v>
      </c>
      <c r="B406" s="400" t="s">
        <v>1711</v>
      </c>
      <c r="C406" s="401" t="s">
        <v>1714</v>
      </c>
      <c r="D406" s="402">
        <v>33972</v>
      </c>
      <c r="E406" s="402">
        <v>41800</v>
      </c>
      <c r="F406" s="400">
        <v>7828</v>
      </c>
      <c r="G406" s="400">
        <v>21.431895961670101</v>
      </c>
      <c r="H406" s="401" t="s">
        <v>11</v>
      </c>
      <c r="I406" s="401" t="s">
        <v>341</v>
      </c>
      <c r="J406" s="400" t="b">
        <v>0</v>
      </c>
      <c r="K406" s="401" t="s">
        <v>211</v>
      </c>
      <c r="L406" s="401" t="s">
        <v>610</v>
      </c>
      <c r="M406" s="401" t="s">
        <v>367</v>
      </c>
      <c r="N406" s="401" t="s">
        <v>367</v>
      </c>
      <c r="O406" s="401" t="s">
        <v>365</v>
      </c>
      <c r="P406" s="401" t="s">
        <v>356</v>
      </c>
    </row>
    <row r="407" spans="1:16" ht="43.5" x14ac:dyDescent="0.35">
      <c r="A407" s="400">
        <v>1333</v>
      </c>
      <c r="B407" s="400" t="s">
        <v>1711</v>
      </c>
      <c r="C407" s="401" t="s">
        <v>1715</v>
      </c>
      <c r="D407" s="402">
        <v>30091</v>
      </c>
      <c r="E407" s="402">
        <v>41800</v>
      </c>
      <c r="F407" s="400">
        <v>11709</v>
      </c>
      <c r="G407" s="400">
        <v>32.057494866529801</v>
      </c>
      <c r="H407" s="401" t="s">
        <v>11</v>
      </c>
      <c r="I407" s="401" t="s">
        <v>341</v>
      </c>
      <c r="J407" s="400" t="b">
        <v>1</v>
      </c>
      <c r="K407" s="401" t="s">
        <v>211</v>
      </c>
      <c r="L407" s="401" t="s">
        <v>610</v>
      </c>
      <c r="M407" s="401" t="s">
        <v>367</v>
      </c>
      <c r="N407" s="401" t="s">
        <v>367</v>
      </c>
      <c r="O407" s="401" t="s">
        <v>365</v>
      </c>
      <c r="P407" s="401" t="s">
        <v>356</v>
      </c>
    </row>
    <row r="408" spans="1:16" ht="43.5" x14ac:dyDescent="0.35">
      <c r="A408" s="400">
        <v>1334</v>
      </c>
      <c r="B408" s="400" t="s">
        <v>1711</v>
      </c>
      <c r="C408" s="401" t="s">
        <v>1716</v>
      </c>
      <c r="D408" s="402">
        <v>32695</v>
      </c>
      <c r="E408" s="402">
        <v>41800</v>
      </c>
      <c r="F408" s="400">
        <v>9105</v>
      </c>
      <c r="G408" s="400">
        <v>24.9281314168378</v>
      </c>
      <c r="H408" s="401" t="s">
        <v>12</v>
      </c>
      <c r="I408" s="401" t="s">
        <v>341</v>
      </c>
      <c r="J408" s="400" t="b">
        <v>0</v>
      </c>
      <c r="K408" s="401" t="s">
        <v>211</v>
      </c>
      <c r="L408" s="401" t="s">
        <v>610</v>
      </c>
      <c r="M408" s="401" t="s">
        <v>367</v>
      </c>
      <c r="N408" s="401" t="s">
        <v>367</v>
      </c>
      <c r="O408" s="401" t="s">
        <v>365</v>
      </c>
      <c r="P408" s="401" t="s">
        <v>356</v>
      </c>
    </row>
    <row r="409" spans="1:16" ht="43.5" x14ac:dyDescent="0.35">
      <c r="A409" s="400">
        <v>1335</v>
      </c>
      <c r="B409" s="400" t="s">
        <v>1711</v>
      </c>
      <c r="C409" s="401" t="s">
        <v>1717</v>
      </c>
      <c r="D409" s="402">
        <v>30069</v>
      </c>
      <c r="E409" s="402">
        <v>41800</v>
      </c>
      <c r="F409" s="400">
        <v>11731</v>
      </c>
      <c r="G409" s="400">
        <v>32.117727583846701</v>
      </c>
      <c r="H409" s="401" t="s">
        <v>12</v>
      </c>
      <c r="I409" s="401" t="s">
        <v>341</v>
      </c>
      <c r="J409" s="400" t="b">
        <v>0</v>
      </c>
      <c r="K409" s="401" t="s">
        <v>211</v>
      </c>
      <c r="L409" s="401" t="s">
        <v>610</v>
      </c>
      <c r="M409" s="401" t="s">
        <v>367</v>
      </c>
      <c r="N409" s="401" t="s">
        <v>367</v>
      </c>
      <c r="O409" s="401" t="s">
        <v>365</v>
      </c>
      <c r="P409" s="401" t="s">
        <v>356</v>
      </c>
    </row>
    <row r="410" spans="1:16" ht="29" x14ac:dyDescent="0.35">
      <c r="A410" s="400">
        <v>1336</v>
      </c>
      <c r="B410" s="400" t="s">
        <v>1711</v>
      </c>
      <c r="C410" s="401" t="s">
        <v>1718</v>
      </c>
      <c r="D410" s="402">
        <v>30603</v>
      </c>
      <c r="E410" s="402">
        <v>41800</v>
      </c>
      <c r="F410" s="400">
        <v>11197</v>
      </c>
      <c r="G410" s="400">
        <v>30.6557152635181</v>
      </c>
      <c r="H410" s="401" t="s">
        <v>12</v>
      </c>
      <c r="I410" s="401" t="s">
        <v>345</v>
      </c>
      <c r="J410" s="400" t="b">
        <v>0</v>
      </c>
      <c r="K410" s="401" t="s">
        <v>211</v>
      </c>
      <c r="L410" s="401" t="s">
        <v>610</v>
      </c>
      <c r="M410" s="401" t="s">
        <v>367</v>
      </c>
      <c r="N410" s="401" t="s">
        <v>367</v>
      </c>
      <c r="O410" s="401" t="s">
        <v>365</v>
      </c>
      <c r="P410" s="401" t="s">
        <v>356</v>
      </c>
    </row>
    <row r="411" spans="1:16" ht="43.5" x14ac:dyDescent="0.35">
      <c r="A411" s="400">
        <v>1337</v>
      </c>
      <c r="B411" s="400" t="s">
        <v>1711</v>
      </c>
      <c r="C411" s="401" t="s">
        <v>1719</v>
      </c>
      <c r="D411" s="402">
        <v>32232</v>
      </c>
      <c r="E411" s="402">
        <v>41800</v>
      </c>
      <c r="F411" s="400">
        <v>9568</v>
      </c>
      <c r="G411" s="400">
        <v>26.195756331279899</v>
      </c>
      <c r="H411" s="401" t="s">
        <v>12</v>
      </c>
      <c r="I411" s="401" t="s">
        <v>341</v>
      </c>
      <c r="J411" s="400" t="b">
        <v>1</v>
      </c>
      <c r="K411" s="401" t="s">
        <v>211</v>
      </c>
      <c r="L411" s="401" t="s">
        <v>610</v>
      </c>
      <c r="M411" s="401" t="s">
        <v>367</v>
      </c>
      <c r="N411" s="401" t="s">
        <v>367</v>
      </c>
      <c r="O411" s="401" t="s">
        <v>365</v>
      </c>
      <c r="P411" s="401" t="s">
        <v>356</v>
      </c>
    </row>
    <row r="412" spans="1:16" ht="43.5" x14ac:dyDescent="0.35">
      <c r="A412" s="400">
        <v>1338</v>
      </c>
      <c r="B412" s="400" t="s">
        <v>1711</v>
      </c>
      <c r="C412" s="401" t="s">
        <v>1720</v>
      </c>
      <c r="D412" s="402">
        <v>28239</v>
      </c>
      <c r="E412" s="402">
        <v>41800</v>
      </c>
      <c r="F412" s="400">
        <v>13561</v>
      </c>
      <c r="G412" s="400">
        <v>37.127994524298401</v>
      </c>
      <c r="H412" s="401" t="s">
        <v>11</v>
      </c>
      <c r="I412" s="401" t="s">
        <v>341</v>
      </c>
      <c r="J412" s="400" t="b">
        <v>0</v>
      </c>
      <c r="K412" s="401" t="s">
        <v>211</v>
      </c>
      <c r="L412" s="401" t="s">
        <v>610</v>
      </c>
      <c r="M412" s="401" t="s">
        <v>367</v>
      </c>
      <c r="N412" s="401" t="s">
        <v>367</v>
      </c>
      <c r="O412" s="401" t="s">
        <v>365</v>
      </c>
      <c r="P412" s="401" t="s">
        <v>356</v>
      </c>
    </row>
    <row r="413" spans="1:16" ht="43.5" x14ac:dyDescent="0.35">
      <c r="A413" s="400">
        <v>1339</v>
      </c>
      <c r="B413" s="400" t="s">
        <v>1711</v>
      </c>
      <c r="C413" s="401" t="s">
        <v>1721</v>
      </c>
      <c r="D413" s="402">
        <v>34740</v>
      </c>
      <c r="E413" s="402">
        <v>41800</v>
      </c>
      <c r="F413" s="400">
        <v>7060</v>
      </c>
      <c r="G413" s="400">
        <v>19.329226557152602</v>
      </c>
      <c r="H413" s="401" t="s">
        <v>11</v>
      </c>
      <c r="I413" s="401" t="s">
        <v>341</v>
      </c>
      <c r="J413" s="400" t="b">
        <v>0</v>
      </c>
      <c r="K413" s="401" t="s">
        <v>211</v>
      </c>
      <c r="L413" s="401" t="s">
        <v>610</v>
      </c>
      <c r="M413" s="401" t="s">
        <v>367</v>
      </c>
      <c r="N413" s="401" t="s">
        <v>367</v>
      </c>
      <c r="O413" s="401" t="s">
        <v>365</v>
      </c>
      <c r="P413" s="401" t="s">
        <v>356</v>
      </c>
    </row>
    <row r="414" spans="1:16" ht="43.5" x14ac:dyDescent="0.35">
      <c r="A414" s="400">
        <v>1340</v>
      </c>
      <c r="B414" s="400" t="s">
        <v>1722</v>
      </c>
      <c r="C414" s="401" t="s">
        <v>939</v>
      </c>
      <c r="D414" s="402">
        <v>32565</v>
      </c>
      <c r="E414" s="402">
        <v>41800</v>
      </c>
      <c r="F414" s="400">
        <v>9235</v>
      </c>
      <c r="G414" s="400">
        <v>25.284052019164999</v>
      </c>
      <c r="H414" s="401" t="s">
        <v>12</v>
      </c>
      <c r="I414" s="401" t="s">
        <v>341</v>
      </c>
      <c r="J414" s="400" t="b">
        <v>0</v>
      </c>
      <c r="K414" s="401" t="s">
        <v>211</v>
      </c>
      <c r="L414" s="401" t="s">
        <v>938</v>
      </c>
      <c r="M414" s="401" t="s">
        <v>367</v>
      </c>
      <c r="N414" s="401" t="s">
        <v>367</v>
      </c>
      <c r="O414" s="401" t="s">
        <v>365</v>
      </c>
      <c r="P414" s="401" t="s">
        <v>356</v>
      </c>
    </row>
    <row r="415" spans="1:16" ht="29" x14ac:dyDescent="0.35">
      <c r="A415" s="400">
        <v>1341</v>
      </c>
      <c r="B415" s="400" t="s">
        <v>1722</v>
      </c>
      <c r="C415" s="401" t="s">
        <v>1723</v>
      </c>
      <c r="D415" s="402">
        <v>28839</v>
      </c>
      <c r="E415" s="402">
        <v>41800</v>
      </c>
      <c r="F415" s="400">
        <v>12961</v>
      </c>
      <c r="G415" s="400">
        <v>35.485284052019203</v>
      </c>
      <c r="H415" s="401" t="s">
        <v>12</v>
      </c>
      <c r="I415" s="401" t="s">
        <v>345</v>
      </c>
      <c r="J415" s="400" t="b">
        <v>1</v>
      </c>
      <c r="K415" s="401" t="s">
        <v>211</v>
      </c>
      <c r="L415" s="401" t="s">
        <v>938</v>
      </c>
      <c r="M415" s="401" t="s">
        <v>367</v>
      </c>
      <c r="N415" s="401" t="s">
        <v>367</v>
      </c>
      <c r="O415" s="401" t="s">
        <v>365</v>
      </c>
      <c r="P415" s="401" t="s">
        <v>356</v>
      </c>
    </row>
    <row r="416" spans="1:16" ht="43.5" x14ac:dyDescent="0.35">
      <c r="A416" s="400">
        <v>1342</v>
      </c>
      <c r="B416" s="400" t="s">
        <v>1722</v>
      </c>
      <c r="C416" s="401" t="s">
        <v>1724</v>
      </c>
      <c r="D416" s="402">
        <v>31245</v>
      </c>
      <c r="E416" s="402">
        <v>41800</v>
      </c>
      <c r="F416" s="400">
        <v>10555</v>
      </c>
      <c r="G416" s="400">
        <v>28.8980150581793</v>
      </c>
      <c r="H416" s="401" t="s">
        <v>11</v>
      </c>
      <c r="I416" s="401" t="s">
        <v>341</v>
      </c>
      <c r="J416" s="400" t="b">
        <v>0</v>
      </c>
      <c r="K416" s="401" t="s">
        <v>211</v>
      </c>
      <c r="L416" s="401" t="s">
        <v>938</v>
      </c>
      <c r="M416" s="401" t="s">
        <v>367</v>
      </c>
      <c r="N416" s="401" t="s">
        <v>367</v>
      </c>
      <c r="O416" s="401" t="s">
        <v>365</v>
      </c>
      <c r="P416" s="401" t="s">
        <v>356</v>
      </c>
    </row>
    <row r="417" spans="1:16" ht="43.5" x14ac:dyDescent="0.35">
      <c r="A417" s="400">
        <v>1343</v>
      </c>
      <c r="B417" s="400" t="s">
        <v>1722</v>
      </c>
      <c r="C417" s="401" t="s">
        <v>1725</v>
      </c>
      <c r="D417" s="402">
        <v>27476</v>
      </c>
      <c r="E417" s="402">
        <v>41800</v>
      </c>
      <c r="F417" s="400">
        <v>14324</v>
      </c>
      <c r="G417" s="400">
        <v>39.216974674880198</v>
      </c>
      <c r="H417" s="401" t="s">
        <v>12</v>
      </c>
      <c r="I417" s="401" t="s">
        <v>341</v>
      </c>
      <c r="J417" s="400" t="b">
        <v>0</v>
      </c>
      <c r="K417" s="401" t="s">
        <v>211</v>
      </c>
      <c r="L417" s="401" t="s">
        <v>938</v>
      </c>
      <c r="M417" s="401" t="s">
        <v>367</v>
      </c>
      <c r="N417" s="401" t="s">
        <v>367</v>
      </c>
      <c r="O417" s="401" t="s">
        <v>365</v>
      </c>
      <c r="P417" s="401" t="s">
        <v>356</v>
      </c>
    </row>
    <row r="418" spans="1:16" ht="43.5" x14ac:dyDescent="0.35">
      <c r="A418" s="400">
        <v>1344</v>
      </c>
      <c r="B418" s="400" t="s">
        <v>1722</v>
      </c>
      <c r="C418" s="401" t="s">
        <v>1726</v>
      </c>
      <c r="D418" s="402">
        <v>27456</v>
      </c>
      <c r="E418" s="402">
        <v>41800</v>
      </c>
      <c r="F418" s="400">
        <v>14344</v>
      </c>
      <c r="G418" s="400">
        <v>39.2717316906229</v>
      </c>
      <c r="H418" s="401" t="s">
        <v>11</v>
      </c>
      <c r="I418" s="401" t="s">
        <v>341</v>
      </c>
      <c r="J418" s="400" t="b">
        <v>0</v>
      </c>
      <c r="K418" s="401" t="s">
        <v>211</v>
      </c>
      <c r="L418" s="401" t="s">
        <v>938</v>
      </c>
      <c r="M418" s="401" t="s">
        <v>367</v>
      </c>
      <c r="N418" s="401" t="s">
        <v>367</v>
      </c>
      <c r="O418" s="401" t="s">
        <v>365</v>
      </c>
      <c r="P418" s="401" t="s">
        <v>356</v>
      </c>
    </row>
    <row r="419" spans="1:16" ht="43.5" x14ac:dyDescent="0.35">
      <c r="A419" s="400">
        <v>1345</v>
      </c>
      <c r="B419" s="400" t="s">
        <v>1722</v>
      </c>
      <c r="C419" s="401" t="s">
        <v>1727</v>
      </c>
      <c r="D419" s="402">
        <v>32280</v>
      </c>
      <c r="E419" s="402">
        <v>41800</v>
      </c>
      <c r="F419" s="400">
        <v>9520</v>
      </c>
      <c r="G419" s="400">
        <v>26.064339493497599</v>
      </c>
      <c r="H419" s="401" t="s">
        <v>12</v>
      </c>
      <c r="I419" s="401" t="s">
        <v>341</v>
      </c>
      <c r="J419" s="400" t="b">
        <v>0</v>
      </c>
      <c r="K419" s="401" t="s">
        <v>211</v>
      </c>
      <c r="L419" s="401" t="s">
        <v>938</v>
      </c>
      <c r="M419" s="401" t="s">
        <v>367</v>
      </c>
      <c r="N419" s="401" t="s">
        <v>367</v>
      </c>
      <c r="O419" s="401" t="s">
        <v>365</v>
      </c>
      <c r="P419" s="401" t="s">
        <v>356</v>
      </c>
    </row>
    <row r="420" spans="1:16" ht="43.5" x14ac:dyDescent="0.35">
      <c r="A420" s="400">
        <v>1346</v>
      </c>
      <c r="B420" s="400" t="s">
        <v>1722</v>
      </c>
      <c r="C420" s="401" t="s">
        <v>1728</v>
      </c>
      <c r="D420" s="402">
        <v>31014</v>
      </c>
      <c r="E420" s="402">
        <v>41800</v>
      </c>
      <c r="F420" s="400">
        <v>10786</v>
      </c>
      <c r="G420" s="400">
        <v>29.530458590006798</v>
      </c>
      <c r="H420" s="401" t="s">
        <v>11</v>
      </c>
      <c r="I420" s="401" t="s">
        <v>341</v>
      </c>
      <c r="J420" s="400" t="b">
        <v>0</v>
      </c>
      <c r="K420" s="401" t="s">
        <v>211</v>
      </c>
      <c r="L420" s="401" t="s">
        <v>938</v>
      </c>
      <c r="M420" s="401" t="s">
        <v>367</v>
      </c>
      <c r="N420" s="401" t="s">
        <v>367</v>
      </c>
      <c r="O420" s="401" t="s">
        <v>365</v>
      </c>
      <c r="P420" s="401" t="s">
        <v>356</v>
      </c>
    </row>
    <row r="421" spans="1:16" ht="43.5" x14ac:dyDescent="0.35">
      <c r="A421" s="400">
        <v>1347</v>
      </c>
      <c r="B421" s="400" t="s">
        <v>1722</v>
      </c>
      <c r="C421" s="401" t="s">
        <v>1729</v>
      </c>
      <c r="D421" s="402">
        <v>33950</v>
      </c>
      <c r="E421" s="402">
        <v>41800</v>
      </c>
      <c r="F421" s="400">
        <v>7850</v>
      </c>
      <c r="G421" s="400">
        <v>21.492128678987001</v>
      </c>
      <c r="H421" s="401" t="s">
        <v>11</v>
      </c>
      <c r="I421" s="401" t="s">
        <v>341</v>
      </c>
      <c r="J421" s="400" t="b">
        <v>0</v>
      </c>
      <c r="K421" s="401" t="s">
        <v>211</v>
      </c>
      <c r="L421" s="401" t="s">
        <v>938</v>
      </c>
      <c r="M421" s="401" t="s">
        <v>367</v>
      </c>
      <c r="N421" s="401" t="s">
        <v>367</v>
      </c>
      <c r="O421" s="401" t="s">
        <v>365</v>
      </c>
      <c r="P421" s="401" t="s">
        <v>356</v>
      </c>
    </row>
    <row r="422" spans="1:16" ht="43.5" x14ac:dyDescent="0.35">
      <c r="A422" s="400">
        <v>1348</v>
      </c>
      <c r="B422" s="400" t="s">
        <v>1722</v>
      </c>
      <c r="C422" s="401" t="s">
        <v>1730</v>
      </c>
      <c r="D422" s="402">
        <v>31699</v>
      </c>
      <c r="E422" s="402">
        <v>41800</v>
      </c>
      <c r="F422" s="400">
        <v>10101</v>
      </c>
      <c r="G422" s="400">
        <v>27.6550308008214</v>
      </c>
      <c r="H422" s="401" t="s">
        <v>12</v>
      </c>
      <c r="I422" s="401" t="s">
        <v>341</v>
      </c>
      <c r="J422" s="400" t="b">
        <v>0</v>
      </c>
      <c r="K422" s="401" t="s">
        <v>211</v>
      </c>
      <c r="L422" s="401" t="s">
        <v>938</v>
      </c>
      <c r="M422" s="401" t="s">
        <v>367</v>
      </c>
      <c r="N422" s="401" t="s">
        <v>367</v>
      </c>
      <c r="O422" s="401" t="s">
        <v>365</v>
      </c>
      <c r="P422" s="401" t="s">
        <v>356</v>
      </c>
    </row>
    <row r="423" spans="1:16" ht="43.5" x14ac:dyDescent="0.35">
      <c r="A423" s="400">
        <v>1349</v>
      </c>
      <c r="B423" s="400" t="s">
        <v>1722</v>
      </c>
      <c r="C423" s="401" t="s">
        <v>1731</v>
      </c>
      <c r="D423" s="402">
        <v>31969</v>
      </c>
      <c r="E423" s="402">
        <v>41800</v>
      </c>
      <c r="F423" s="400">
        <v>9831</v>
      </c>
      <c r="G423" s="400">
        <v>26.915811088295701</v>
      </c>
      <c r="H423" s="401" t="s">
        <v>12</v>
      </c>
      <c r="I423" s="401" t="s">
        <v>341</v>
      </c>
      <c r="J423" s="400" t="b">
        <v>0</v>
      </c>
      <c r="K423" s="401" t="s">
        <v>211</v>
      </c>
      <c r="L423" s="401" t="s">
        <v>938</v>
      </c>
      <c r="M423" s="401" t="s">
        <v>367</v>
      </c>
      <c r="N423" s="401" t="s">
        <v>367</v>
      </c>
      <c r="O423" s="401" t="s">
        <v>365</v>
      </c>
      <c r="P423" s="401" t="s">
        <v>356</v>
      </c>
    </row>
    <row r="424" spans="1:16" ht="29" x14ac:dyDescent="0.35">
      <c r="A424" s="400">
        <v>1350</v>
      </c>
      <c r="B424" s="400" t="s">
        <v>1732</v>
      </c>
      <c r="C424" s="401" t="s">
        <v>1733</v>
      </c>
      <c r="D424" s="402">
        <v>27753</v>
      </c>
      <c r="E424" s="402">
        <v>41800</v>
      </c>
      <c r="F424" s="400">
        <v>14047</v>
      </c>
      <c r="G424" s="400">
        <v>38.458590006844602</v>
      </c>
      <c r="H424" s="401" t="s">
        <v>11</v>
      </c>
      <c r="I424" s="401" t="s">
        <v>345</v>
      </c>
      <c r="J424" s="400" t="b">
        <v>0</v>
      </c>
      <c r="K424" s="401" t="s">
        <v>211</v>
      </c>
      <c r="L424" s="401" t="s">
        <v>538</v>
      </c>
      <c r="M424" s="401" t="s">
        <v>402</v>
      </c>
      <c r="N424" s="401" t="s">
        <v>402</v>
      </c>
      <c r="O424" s="401" t="s">
        <v>405</v>
      </c>
      <c r="P424" s="401" t="s">
        <v>356</v>
      </c>
    </row>
    <row r="425" spans="1:16" ht="29" x14ac:dyDescent="0.35">
      <c r="A425" s="400">
        <v>1351</v>
      </c>
      <c r="B425" s="400" t="s">
        <v>1732</v>
      </c>
      <c r="C425" s="401" t="s">
        <v>1734</v>
      </c>
      <c r="D425" s="402">
        <v>28249</v>
      </c>
      <c r="E425" s="402">
        <v>41800</v>
      </c>
      <c r="F425" s="400">
        <v>13551</v>
      </c>
      <c r="G425" s="400">
        <v>37.100616016427097</v>
      </c>
      <c r="H425" s="401" t="s">
        <v>11</v>
      </c>
      <c r="I425" s="401" t="s">
        <v>345</v>
      </c>
      <c r="J425" s="400" t="b">
        <v>1</v>
      </c>
      <c r="K425" s="401" t="s">
        <v>211</v>
      </c>
      <c r="L425" s="401" t="s">
        <v>538</v>
      </c>
      <c r="M425" s="401" t="s">
        <v>402</v>
      </c>
      <c r="N425" s="401" t="s">
        <v>402</v>
      </c>
      <c r="O425" s="401" t="s">
        <v>405</v>
      </c>
      <c r="P425" s="401" t="s">
        <v>356</v>
      </c>
    </row>
    <row r="426" spans="1:16" ht="29" x14ac:dyDescent="0.35">
      <c r="A426" s="400">
        <v>1352</v>
      </c>
      <c r="B426" s="400" t="s">
        <v>1732</v>
      </c>
      <c r="C426" s="401" t="s">
        <v>1735</v>
      </c>
      <c r="D426" s="402">
        <v>28918</v>
      </c>
      <c r="E426" s="402">
        <v>41800</v>
      </c>
      <c r="F426" s="400">
        <v>12882</v>
      </c>
      <c r="G426" s="400">
        <v>35.268993839835701</v>
      </c>
      <c r="H426" s="401" t="s">
        <v>11</v>
      </c>
      <c r="I426" s="401" t="s">
        <v>345</v>
      </c>
      <c r="J426" s="400" t="b">
        <v>0</v>
      </c>
      <c r="K426" s="401" t="s">
        <v>211</v>
      </c>
      <c r="L426" s="401" t="s">
        <v>538</v>
      </c>
      <c r="M426" s="401" t="s">
        <v>402</v>
      </c>
      <c r="N426" s="401" t="s">
        <v>402</v>
      </c>
      <c r="O426" s="401" t="s">
        <v>405</v>
      </c>
      <c r="P426" s="401" t="s">
        <v>356</v>
      </c>
    </row>
    <row r="427" spans="1:16" x14ac:dyDescent="0.35">
      <c r="A427" s="400">
        <v>1353</v>
      </c>
      <c r="B427" s="400" t="s">
        <v>1732</v>
      </c>
      <c r="C427" s="401" t="s">
        <v>1736</v>
      </c>
      <c r="D427" s="402">
        <v>28989</v>
      </c>
      <c r="E427" s="402">
        <v>41800</v>
      </c>
      <c r="F427" s="400">
        <v>12811</v>
      </c>
      <c r="G427" s="400">
        <v>35.074606433949299</v>
      </c>
      <c r="H427" s="401" t="s">
        <v>12</v>
      </c>
      <c r="I427" s="401" t="s">
        <v>337</v>
      </c>
      <c r="J427" s="400" t="b">
        <v>1</v>
      </c>
      <c r="K427" s="401" t="s">
        <v>211</v>
      </c>
      <c r="L427" s="401" t="s">
        <v>538</v>
      </c>
      <c r="M427" s="401" t="s">
        <v>402</v>
      </c>
      <c r="N427" s="401" t="s">
        <v>402</v>
      </c>
      <c r="O427" s="401" t="s">
        <v>405</v>
      </c>
      <c r="P427" s="401" t="s">
        <v>356</v>
      </c>
    </row>
    <row r="428" spans="1:16" ht="29" x14ac:dyDescent="0.35">
      <c r="A428" s="400">
        <v>1354</v>
      </c>
      <c r="B428" s="400" t="s">
        <v>1732</v>
      </c>
      <c r="C428" s="401" t="s">
        <v>1737</v>
      </c>
      <c r="D428" s="402">
        <v>30469</v>
      </c>
      <c r="E428" s="402">
        <v>41800</v>
      </c>
      <c r="F428" s="400">
        <v>11331</v>
      </c>
      <c r="G428" s="400">
        <v>31.022587268993799</v>
      </c>
      <c r="H428" s="401" t="s">
        <v>11</v>
      </c>
      <c r="I428" s="401" t="s">
        <v>345</v>
      </c>
      <c r="J428" s="400" t="b">
        <v>1</v>
      </c>
      <c r="K428" s="401" t="s">
        <v>211</v>
      </c>
      <c r="L428" s="401" t="s">
        <v>538</v>
      </c>
      <c r="M428" s="401" t="s">
        <v>402</v>
      </c>
      <c r="N428" s="401" t="s">
        <v>402</v>
      </c>
      <c r="O428" s="401" t="s">
        <v>405</v>
      </c>
      <c r="P428" s="401" t="s">
        <v>356</v>
      </c>
    </row>
    <row r="429" spans="1:16" x14ac:dyDescent="0.35">
      <c r="A429" s="400">
        <v>1355</v>
      </c>
      <c r="B429" s="400" t="s">
        <v>1732</v>
      </c>
      <c r="C429" s="401" t="s">
        <v>1738</v>
      </c>
      <c r="D429" s="402">
        <v>28987</v>
      </c>
      <c r="E429" s="402">
        <v>41800</v>
      </c>
      <c r="F429" s="400">
        <v>12813</v>
      </c>
      <c r="G429" s="400">
        <v>35.080082135523597</v>
      </c>
      <c r="H429" s="401" t="s">
        <v>12</v>
      </c>
      <c r="I429" s="401" t="s">
        <v>337</v>
      </c>
      <c r="J429" s="400" t="b">
        <v>0</v>
      </c>
      <c r="K429" s="401" t="s">
        <v>211</v>
      </c>
      <c r="L429" s="401" t="s">
        <v>538</v>
      </c>
      <c r="M429" s="401" t="s">
        <v>402</v>
      </c>
      <c r="N429" s="401" t="s">
        <v>402</v>
      </c>
      <c r="O429" s="401" t="s">
        <v>405</v>
      </c>
      <c r="P429" s="401" t="s">
        <v>356</v>
      </c>
    </row>
    <row r="430" spans="1:16" x14ac:dyDescent="0.35">
      <c r="A430" s="400">
        <v>1356</v>
      </c>
      <c r="B430" s="400" t="s">
        <v>1732</v>
      </c>
      <c r="C430" s="401" t="s">
        <v>1739</v>
      </c>
      <c r="D430" s="402">
        <v>27429</v>
      </c>
      <c r="E430" s="402">
        <v>41800</v>
      </c>
      <c r="F430" s="400">
        <v>14371</v>
      </c>
      <c r="G430" s="400">
        <v>39.345653661875403</v>
      </c>
      <c r="H430" s="401" t="s">
        <v>12</v>
      </c>
      <c r="I430" s="401" t="s">
        <v>337</v>
      </c>
      <c r="J430" s="400" t="b">
        <v>0</v>
      </c>
      <c r="K430" s="401" t="s">
        <v>211</v>
      </c>
      <c r="L430" s="401" t="s">
        <v>538</v>
      </c>
      <c r="M430" s="401" t="s">
        <v>402</v>
      </c>
      <c r="N430" s="401" t="s">
        <v>402</v>
      </c>
      <c r="O430" s="401" t="s">
        <v>405</v>
      </c>
      <c r="P430" s="401" t="s">
        <v>356</v>
      </c>
    </row>
    <row r="431" spans="1:16" x14ac:dyDescent="0.35">
      <c r="A431" s="400">
        <v>1357</v>
      </c>
      <c r="B431" s="400" t="s">
        <v>1732</v>
      </c>
      <c r="C431" s="401" t="s">
        <v>1740</v>
      </c>
      <c r="D431" s="402">
        <v>31083</v>
      </c>
      <c r="E431" s="402">
        <v>41800</v>
      </c>
      <c r="F431" s="400">
        <v>10717</v>
      </c>
      <c r="G431" s="400">
        <v>29.341546885694701</v>
      </c>
      <c r="H431" s="401" t="s">
        <v>11</v>
      </c>
      <c r="I431" s="401" t="s">
        <v>337</v>
      </c>
      <c r="J431" s="400" t="b">
        <v>0</v>
      </c>
      <c r="K431" s="401" t="s">
        <v>211</v>
      </c>
      <c r="L431" s="401" t="s">
        <v>538</v>
      </c>
      <c r="M431" s="401" t="s">
        <v>402</v>
      </c>
      <c r="N431" s="401" t="s">
        <v>402</v>
      </c>
      <c r="O431" s="401" t="s">
        <v>405</v>
      </c>
      <c r="P431" s="401" t="s">
        <v>356</v>
      </c>
    </row>
    <row r="432" spans="1:16" x14ac:dyDescent="0.35">
      <c r="A432" s="400">
        <v>1358</v>
      </c>
      <c r="B432" s="400" t="s">
        <v>1732</v>
      </c>
      <c r="C432" s="401" t="s">
        <v>1741</v>
      </c>
      <c r="D432" s="402">
        <v>29010</v>
      </c>
      <c r="E432" s="402">
        <v>41800</v>
      </c>
      <c r="F432" s="400">
        <v>12790</v>
      </c>
      <c r="G432" s="400">
        <v>35.017111567419597</v>
      </c>
      <c r="H432" s="401" t="s">
        <v>12</v>
      </c>
      <c r="I432" s="401" t="s">
        <v>337</v>
      </c>
      <c r="J432" s="400" t="b">
        <v>0</v>
      </c>
      <c r="K432" s="401" t="s">
        <v>211</v>
      </c>
      <c r="L432" s="401" t="s">
        <v>538</v>
      </c>
      <c r="M432" s="401" t="s">
        <v>402</v>
      </c>
      <c r="N432" s="401" t="s">
        <v>402</v>
      </c>
      <c r="O432" s="401" t="s">
        <v>405</v>
      </c>
      <c r="P432" s="401" t="s">
        <v>356</v>
      </c>
    </row>
    <row r="433" spans="1:16" x14ac:dyDescent="0.35">
      <c r="A433" s="400">
        <v>1359</v>
      </c>
      <c r="B433" s="400" t="s">
        <v>1732</v>
      </c>
      <c r="C433" s="401" t="s">
        <v>1742</v>
      </c>
      <c r="D433" s="402">
        <v>33760</v>
      </c>
      <c r="E433" s="402">
        <v>41800</v>
      </c>
      <c r="F433" s="400">
        <v>8040</v>
      </c>
      <c r="G433" s="400">
        <v>22.012320328542099</v>
      </c>
      <c r="H433" s="401" t="s">
        <v>12</v>
      </c>
      <c r="I433" s="401" t="s">
        <v>337</v>
      </c>
      <c r="J433" s="400" t="b">
        <v>0</v>
      </c>
      <c r="K433" s="401" t="s">
        <v>211</v>
      </c>
      <c r="L433" s="401" t="s">
        <v>538</v>
      </c>
      <c r="M433" s="401" t="s">
        <v>402</v>
      </c>
      <c r="N433" s="401" t="s">
        <v>402</v>
      </c>
      <c r="O433" s="401" t="s">
        <v>405</v>
      </c>
      <c r="P433" s="401" t="s">
        <v>356</v>
      </c>
    </row>
    <row r="434" spans="1:16" ht="43.5" x14ac:dyDescent="0.35">
      <c r="A434" s="400">
        <v>1360</v>
      </c>
      <c r="B434" s="400" t="s">
        <v>1743</v>
      </c>
      <c r="C434" s="401" t="s">
        <v>1744</v>
      </c>
      <c r="D434" s="402">
        <v>29218</v>
      </c>
      <c r="E434" s="402">
        <v>41801</v>
      </c>
      <c r="F434" s="400">
        <v>12583</v>
      </c>
      <c r="G434" s="400">
        <v>34.450376454483198</v>
      </c>
      <c r="H434" s="401" t="s">
        <v>11</v>
      </c>
      <c r="I434" s="401" t="s">
        <v>341</v>
      </c>
      <c r="J434" s="400" t="b">
        <v>0</v>
      </c>
      <c r="K434" s="401" t="s">
        <v>211</v>
      </c>
      <c r="L434" s="401" t="s">
        <v>766</v>
      </c>
      <c r="M434" s="401" t="s">
        <v>402</v>
      </c>
      <c r="N434" s="401" t="s">
        <v>402</v>
      </c>
      <c r="O434" s="401" t="s">
        <v>405</v>
      </c>
      <c r="P434" s="401" t="s">
        <v>356</v>
      </c>
    </row>
    <row r="435" spans="1:16" ht="43.5" x14ac:dyDescent="0.35">
      <c r="A435" s="400">
        <v>1361</v>
      </c>
      <c r="B435" s="400" t="s">
        <v>1743</v>
      </c>
      <c r="C435" s="401" t="s">
        <v>1745</v>
      </c>
      <c r="D435" s="402">
        <v>31838</v>
      </c>
      <c r="E435" s="402">
        <v>41801</v>
      </c>
      <c r="F435" s="400">
        <v>9963</v>
      </c>
      <c r="G435" s="400">
        <v>27.277207392197099</v>
      </c>
      <c r="H435" s="401" t="s">
        <v>12</v>
      </c>
      <c r="I435" s="401" t="s">
        <v>341</v>
      </c>
      <c r="J435" s="400" t="b">
        <v>0</v>
      </c>
      <c r="K435" s="401" t="s">
        <v>211</v>
      </c>
      <c r="L435" s="401" t="s">
        <v>766</v>
      </c>
      <c r="M435" s="401" t="s">
        <v>402</v>
      </c>
      <c r="N435" s="401" t="s">
        <v>402</v>
      </c>
      <c r="O435" s="401" t="s">
        <v>405</v>
      </c>
      <c r="P435" s="401" t="s">
        <v>356</v>
      </c>
    </row>
    <row r="436" spans="1:16" ht="43.5" x14ac:dyDescent="0.35">
      <c r="A436" s="400">
        <v>1362</v>
      </c>
      <c r="B436" s="400" t="s">
        <v>1743</v>
      </c>
      <c r="C436" s="401" t="s">
        <v>1746</v>
      </c>
      <c r="D436" s="402">
        <v>28989</v>
      </c>
      <c r="E436" s="402">
        <v>41801</v>
      </c>
      <c r="F436" s="400">
        <v>12812</v>
      </c>
      <c r="G436" s="400">
        <v>35.077344284736498</v>
      </c>
      <c r="H436" s="401" t="s">
        <v>11</v>
      </c>
      <c r="I436" s="401" t="s">
        <v>341</v>
      </c>
      <c r="J436" s="400" t="b">
        <v>0</v>
      </c>
      <c r="K436" s="401" t="s">
        <v>211</v>
      </c>
      <c r="L436" s="401" t="s">
        <v>766</v>
      </c>
      <c r="M436" s="401" t="s">
        <v>402</v>
      </c>
      <c r="N436" s="401" t="s">
        <v>402</v>
      </c>
      <c r="O436" s="401" t="s">
        <v>405</v>
      </c>
      <c r="P436" s="401" t="s">
        <v>356</v>
      </c>
    </row>
    <row r="437" spans="1:16" ht="43.5" x14ac:dyDescent="0.35">
      <c r="A437" s="400">
        <v>1363</v>
      </c>
      <c r="B437" s="400" t="s">
        <v>1743</v>
      </c>
      <c r="C437" s="401" t="s">
        <v>1747</v>
      </c>
      <c r="D437" s="402">
        <v>32642</v>
      </c>
      <c r="E437" s="402">
        <v>41801</v>
      </c>
      <c r="F437" s="400">
        <v>9159</v>
      </c>
      <c r="G437" s="400">
        <v>25.075975359342898</v>
      </c>
      <c r="H437" s="401" t="s">
        <v>12</v>
      </c>
      <c r="I437" s="401" t="s">
        <v>341</v>
      </c>
      <c r="J437" s="400" t="b">
        <v>0</v>
      </c>
      <c r="K437" s="401" t="s">
        <v>211</v>
      </c>
      <c r="L437" s="401" t="s">
        <v>766</v>
      </c>
      <c r="M437" s="401" t="s">
        <v>402</v>
      </c>
      <c r="N437" s="401" t="s">
        <v>402</v>
      </c>
      <c r="O437" s="401" t="s">
        <v>405</v>
      </c>
      <c r="P437" s="401" t="s">
        <v>356</v>
      </c>
    </row>
    <row r="438" spans="1:16" x14ac:dyDescent="0.35">
      <c r="A438" s="400">
        <v>1364</v>
      </c>
      <c r="B438" s="400" t="s">
        <v>1748</v>
      </c>
      <c r="C438" s="401" t="s">
        <v>875</v>
      </c>
      <c r="D438" s="402">
        <v>30143</v>
      </c>
      <c r="E438" s="402">
        <v>41801</v>
      </c>
      <c r="F438" s="400">
        <v>11658</v>
      </c>
      <c r="G438" s="400">
        <v>31.917864476386001</v>
      </c>
      <c r="H438" s="401" t="s">
        <v>12</v>
      </c>
      <c r="I438" s="401" t="s">
        <v>343</v>
      </c>
      <c r="J438" s="400" t="b">
        <v>0</v>
      </c>
      <c r="K438" s="401" t="s">
        <v>211</v>
      </c>
      <c r="L438" s="401" t="s">
        <v>874</v>
      </c>
      <c r="M438" s="401" t="s">
        <v>375</v>
      </c>
      <c r="N438" s="401" t="s">
        <v>375</v>
      </c>
      <c r="O438" s="401" t="s">
        <v>374</v>
      </c>
      <c r="P438" s="401" t="s">
        <v>356</v>
      </c>
    </row>
    <row r="439" spans="1:16" x14ac:dyDescent="0.35">
      <c r="A439" s="400">
        <v>1365</v>
      </c>
      <c r="B439" s="400" t="s">
        <v>1748</v>
      </c>
      <c r="C439" s="401" t="s">
        <v>1749</v>
      </c>
      <c r="D439" s="402">
        <v>29257</v>
      </c>
      <c r="E439" s="402">
        <v>41801</v>
      </c>
      <c r="F439" s="400">
        <v>12544</v>
      </c>
      <c r="G439" s="400">
        <v>34.3436002737851</v>
      </c>
      <c r="H439" s="401" t="s">
        <v>12</v>
      </c>
      <c r="I439" s="401" t="s">
        <v>343</v>
      </c>
      <c r="J439" s="400" t="b">
        <v>0</v>
      </c>
      <c r="K439" s="401" t="s">
        <v>211</v>
      </c>
      <c r="L439" s="401" t="s">
        <v>874</v>
      </c>
      <c r="M439" s="401" t="s">
        <v>375</v>
      </c>
      <c r="N439" s="401" t="s">
        <v>375</v>
      </c>
      <c r="O439" s="401" t="s">
        <v>374</v>
      </c>
      <c r="P439" s="401" t="s">
        <v>356</v>
      </c>
    </row>
    <row r="440" spans="1:16" x14ac:dyDescent="0.35">
      <c r="A440" s="400">
        <v>1366</v>
      </c>
      <c r="B440" s="400" t="s">
        <v>1748</v>
      </c>
      <c r="C440" s="401" t="s">
        <v>1750</v>
      </c>
      <c r="D440" s="402">
        <v>28192</v>
      </c>
      <c r="E440" s="402">
        <v>41801</v>
      </c>
      <c r="F440" s="400">
        <v>13609</v>
      </c>
      <c r="G440" s="400">
        <v>37.259411362080797</v>
      </c>
      <c r="H440" s="401" t="s">
        <v>12</v>
      </c>
      <c r="I440" s="401" t="s">
        <v>337</v>
      </c>
      <c r="J440" s="400" t="b">
        <v>0</v>
      </c>
      <c r="K440" s="401" t="s">
        <v>211</v>
      </c>
      <c r="L440" s="401" t="s">
        <v>874</v>
      </c>
      <c r="M440" s="401" t="s">
        <v>375</v>
      </c>
      <c r="N440" s="401" t="s">
        <v>375</v>
      </c>
      <c r="O440" s="401" t="s">
        <v>374</v>
      </c>
      <c r="P440" s="401" t="s">
        <v>356</v>
      </c>
    </row>
    <row r="441" spans="1:16" x14ac:dyDescent="0.35">
      <c r="A441" s="400">
        <v>1367</v>
      </c>
      <c r="B441" s="400" t="s">
        <v>1748</v>
      </c>
      <c r="C441" s="401" t="s">
        <v>1751</v>
      </c>
      <c r="D441" s="402">
        <v>28979</v>
      </c>
      <c r="E441" s="402">
        <v>41801</v>
      </c>
      <c r="F441" s="400">
        <v>12822</v>
      </c>
      <c r="G441" s="400">
        <v>35.104722792607802</v>
      </c>
      <c r="H441" s="401" t="s">
        <v>12</v>
      </c>
      <c r="I441" s="401" t="s">
        <v>337</v>
      </c>
      <c r="J441" s="400" t="b">
        <v>0</v>
      </c>
      <c r="K441" s="401" t="s">
        <v>211</v>
      </c>
      <c r="L441" s="401" t="s">
        <v>874</v>
      </c>
      <c r="M441" s="401" t="s">
        <v>375</v>
      </c>
      <c r="N441" s="401" t="s">
        <v>375</v>
      </c>
      <c r="O441" s="401" t="s">
        <v>374</v>
      </c>
      <c r="P441" s="401" t="s">
        <v>356</v>
      </c>
    </row>
    <row r="442" spans="1:16" x14ac:dyDescent="0.35">
      <c r="A442" s="400">
        <v>1368</v>
      </c>
      <c r="B442" s="400" t="s">
        <v>1748</v>
      </c>
      <c r="C442" s="401" t="s">
        <v>1752</v>
      </c>
      <c r="D442" s="402">
        <v>29647</v>
      </c>
      <c r="E442" s="402">
        <v>41801</v>
      </c>
      <c r="F442" s="400">
        <v>12154</v>
      </c>
      <c r="G442" s="400">
        <v>33.275838466803599</v>
      </c>
      <c r="H442" s="401" t="s">
        <v>11</v>
      </c>
      <c r="I442" s="401" t="s">
        <v>340</v>
      </c>
      <c r="J442" s="400" t="b">
        <v>0</v>
      </c>
      <c r="K442" s="401" t="s">
        <v>211</v>
      </c>
      <c r="L442" s="401" t="s">
        <v>874</v>
      </c>
      <c r="M442" s="401" t="s">
        <v>375</v>
      </c>
      <c r="N442" s="401" t="s">
        <v>375</v>
      </c>
      <c r="O442" s="401" t="s">
        <v>374</v>
      </c>
      <c r="P442" s="401" t="s">
        <v>356</v>
      </c>
    </row>
    <row r="443" spans="1:16" x14ac:dyDescent="0.35">
      <c r="A443" s="400">
        <v>1369</v>
      </c>
      <c r="B443" s="400" t="s">
        <v>1748</v>
      </c>
      <c r="C443" s="401" t="s">
        <v>1753</v>
      </c>
      <c r="D443" s="402">
        <v>26908</v>
      </c>
      <c r="E443" s="402">
        <v>41801</v>
      </c>
      <c r="F443" s="400">
        <v>14893</v>
      </c>
      <c r="G443" s="400">
        <v>40.774811772758397</v>
      </c>
      <c r="H443" s="401" t="s">
        <v>12</v>
      </c>
      <c r="I443" s="401" t="s">
        <v>337</v>
      </c>
      <c r="J443" s="400" t="b">
        <v>0</v>
      </c>
      <c r="K443" s="401" t="s">
        <v>211</v>
      </c>
      <c r="L443" s="401" t="s">
        <v>874</v>
      </c>
      <c r="M443" s="401" t="s">
        <v>375</v>
      </c>
      <c r="N443" s="401" t="s">
        <v>375</v>
      </c>
      <c r="O443" s="401" t="s">
        <v>374</v>
      </c>
      <c r="P443" s="401" t="s">
        <v>356</v>
      </c>
    </row>
    <row r="444" spans="1:16" x14ac:dyDescent="0.35">
      <c r="A444" s="400">
        <v>1370</v>
      </c>
      <c r="B444" s="400" t="s">
        <v>1748</v>
      </c>
      <c r="C444" s="401" t="s">
        <v>1754</v>
      </c>
      <c r="D444" s="402">
        <v>29050</v>
      </c>
      <c r="E444" s="402">
        <v>41801</v>
      </c>
      <c r="F444" s="400">
        <v>12751</v>
      </c>
      <c r="G444" s="400">
        <v>34.9103353867214</v>
      </c>
      <c r="H444" s="401" t="s">
        <v>11</v>
      </c>
      <c r="I444" s="401" t="s">
        <v>346</v>
      </c>
      <c r="J444" s="400" t="b">
        <v>0</v>
      </c>
      <c r="K444" s="401" t="s">
        <v>211</v>
      </c>
      <c r="L444" s="401" t="s">
        <v>874</v>
      </c>
      <c r="M444" s="401" t="s">
        <v>375</v>
      </c>
      <c r="N444" s="401" t="s">
        <v>375</v>
      </c>
      <c r="O444" s="401" t="s">
        <v>374</v>
      </c>
      <c r="P444" s="401" t="s">
        <v>356</v>
      </c>
    </row>
    <row r="445" spans="1:16" ht="43.5" x14ac:dyDescent="0.35">
      <c r="A445" s="400">
        <v>1371</v>
      </c>
      <c r="B445" s="400" t="s">
        <v>1755</v>
      </c>
      <c r="C445" s="401" t="s">
        <v>1756</v>
      </c>
      <c r="D445" s="402">
        <v>29173</v>
      </c>
      <c r="E445" s="402">
        <v>41510</v>
      </c>
      <c r="F445" s="400">
        <v>12337</v>
      </c>
      <c r="G445" s="400">
        <v>33.7768651608487</v>
      </c>
      <c r="H445" s="401" t="s">
        <v>11</v>
      </c>
      <c r="I445" s="401" t="s">
        <v>341</v>
      </c>
      <c r="J445" s="400" t="b">
        <v>0</v>
      </c>
      <c r="K445" s="401" t="s">
        <v>211</v>
      </c>
      <c r="L445" s="401" t="s">
        <v>997</v>
      </c>
      <c r="M445" s="401" t="s">
        <v>375</v>
      </c>
      <c r="N445" s="401" t="s">
        <v>375</v>
      </c>
      <c r="O445" s="401" t="s">
        <v>374</v>
      </c>
      <c r="P445" s="401" t="s">
        <v>356</v>
      </c>
    </row>
    <row r="446" spans="1:16" ht="43.5" x14ac:dyDescent="0.35">
      <c r="A446" s="400">
        <v>1372</v>
      </c>
      <c r="B446" s="400" t="s">
        <v>1755</v>
      </c>
      <c r="C446" s="401" t="s">
        <v>1757</v>
      </c>
      <c r="D446" s="402">
        <v>29377</v>
      </c>
      <c r="E446" s="402">
        <v>41510</v>
      </c>
      <c r="F446" s="400">
        <v>12133</v>
      </c>
      <c r="G446" s="400">
        <v>33.218343600273798</v>
      </c>
      <c r="H446" s="401" t="s">
        <v>11</v>
      </c>
      <c r="I446" s="401" t="s">
        <v>341</v>
      </c>
      <c r="J446" s="400" t="b">
        <v>0</v>
      </c>
      <c r="K446" s="401" t="s">
        <v>211</v>
      </c>
      <c r="L446" s="401" t="s">
        <v>997</v>
      </c>
      <c r="M446" s="401" t="s">
        <v>375</v>
      </c>
      <c r="N446" s="401" t="s">
        <v>375</v>
      </c>
      <c r="O446" s="401" t="s">
        <v>374</v>
      </c>
      <c r="P446" s="401" t="s">
        <v>356</v>
      </c>
    </row>
    <row r="447" spans="1:16" ht="43.5" x14ac:dyDescent="0.35">
      <c r="A447" s="400">
        <v>1373</v>
      </c>
      <c r="B447" s="400" t="s">
        <v>1755</v>
      </c>
      <c r="C447" s="401" t="s">
        <v>998</v>
      </c>
      <c r="D447" s="402">
        <v>29697</v>
      </c>
      <c r="E447" s="402">
        <v>41510</v>
      </c>
      <c r="F447" s="400">
        <v>11813</v>
      </c>
      <c r="G447" s="400">
        <v>32.3422313483915</v>
      </c>
      <c r="H447" s="401" t="s">
        <v>11</v>
      </c>
      <c r="I447" s="401" t="s">
        <v>347</v>
      </c>
      <c r="J447" s="400" t="b">
        <v>0</v>
      </c>
      <c r="K447" s="401" t="s">
        <v>211</v>
      </c>
      <c r="L447" s="401" t="s">
        <v>997</v>
      </c>
      <c r="M447" s="401" t="s">
        <v>375</v>
      </c>
      <c r="N447" s="401" t="s">
        <v>375</v>
      </c>
      <c r="O447" s="401" t="s">
        <v>374</v>
      </c>
      <c r="P447" s="401" t="s">
        <v>356</v>
      </c>
    </row>
    <row r="448" spans="1:16" ht="43.5" x14ac:dyDescent="0.35">
      <c r="A448" s="400">
        <v>1374</v>
      </c>
      <c r="B448" s="400" t="s">
        <v>1755</v>
      </c>
      <c r="C448" s="401" t="s">
        <v>1758</v>
      </c>
      <c r="D448" s="402">
        <v>28645</v>
      </c>
      <c r="E448" s="402">
        <v>41510</v>
      </c>
      <c r="F448" s="400">
        <v>12865</v>
      </c>
      <c r="G448" s="400">
        <v>35.222450376454503</v>
      </c>
      <c r="H448" s="401" t="s">
        <v>11</v>
      </c>
      <c r="I448" s="401" t="s">
        <v>341</v>
      </c>
      <c r="J448" s="400" t="b">
        <v>0</v>
      </c>
      <c r="K448" s="401" t="s">
        <v>211</v>
      </c>
      <c r="L448" s="401" t="s">
        <v>997</v>
      </c>
      <c r="M448" s="401" t="s">
        <v>375</v>
      </c>
      <c r="N448" s="401" t="s">
        <v>375</v>
      </c>
      <c r="O448" s="401" t="s">
        <v>374</v>
      </c>
      <c r="P448" s="401" t="s">
        <v>356</v>
      </c>
    </row>
    <row r="449" spans="1:16" ht="43.5" x14ac:dyDescent="0.35">
      <c r="A449" s="400">
        <v>1375</v>
      </c>
      <c r="B449" s="400" t="s">
        <v>1755</v>
      </c>
      <c r="C449" s="401" t="s">
        <v>1759</v>
      </c>
      <c r="D449" s="402">
        <v>28900</v>
      </c>
      <c r="E449" s="402">
        <v>41510</v>
      </c>
      <c r="F449" s="400">
        <v>12610</v>
      </c>
      <c r="G449" s="400">
        <v>34.5242984257358</v>
      </c>
      <c r="H449" s="401" t="s">
        <v>12</v>
      </c>
      <c r="I449" s="401" t="s">
        <v>341</v>
      </c>
      <c r="J449" s="400" t="b">
        <v>0</v>
      </c>
      <c r="K449" s="401" t="s">
        <v>211</v>
      </c>
      <c r="L449" s="401" t="s">
        <v>997</v>
      </c>
      <c r="M449" s="401" t="s">
        <v>375</v>
      </c>
      <c r="N449" s="401" t="s">
        <v>375</v>
      </c>
      <c r="O449" s="401" t="s">
        <v>374</v>
      </c>
      <c r="P449" s="401" t="s">
        <v>356</v>
      </c>
    </row>
    <row r="450" spans="1:16" ht="43.5" x14ac:dyDescent="0.35">
      <c r="A450" s="400">
        <v>1376</v>
      </c>
      <c r="B450" s="400" t="s">
        <v>1755</v>
      </c>
      <c r="C450" s="401" t="s">
        <v>1760</v>
      </c>
      <c r="D450" s="402">
        <v>29741</v>
      </c>
      <c r="E450" s="402">
        <v>41510</v>
      </c>
      <c r="F450" s="400">
        <v>11769</v>
      </c>
      <c r="G450" s="400">
        <v>32.2217659137577</v>
      </c>
      <c r="H450" s="401" t="s">
        <v>12</v>
      </c>
      <c r="I450" s="401" t="s">
        <v>341</v>
      </c>
      <c r="J450" s="400" t="b">
        <v>0</v>
      </c>
      <c r="K450" s="401" t="s">
        <v>211</v>
      </c>
      <c r="L450" s="401" t="s">
        <v>997</v>
      </c>
      <c r="M450" s="401" t="s">
        <v>375</v>
      </c>
      <c r="N450" s="401" t="s">
        <v>375</v>
      </c>
      <c r="O450" s="401" t="s">
        <v>374</v>
      </c>
      <c r="P450" s="401" t="s">
        <v>356</v>
      </c>
    </row>
    <row r="451" spans="1:16" ht="43.5" x14ac:dyDescent="0.35">
      <c r="A451" s="400">
        <v>1377</v>
      </c>
      <c r="B451" s="400" t="s">
        <v>1755</v>
      </c>
      <c r="C451" s="401" t="s">
        <v>1761</v>
      </c>
      <c r="D451" s="402">
        <v>30106</v>
      </c>
      <c r="E451" s="402">
        <v>41510</v>
      </c>
      <c r="F451" s="400">
        <v>11404</v>
      </c>
      <c r="G451" s="400">
        <v>31.2224503764545</v>
      </c>
      <c r="H451" s="401" t="s">
        <v>11</v>
      </c>
      <c r="I451" s="401" t="s">
        <v>341</v>
      </c>
      <c r="J451" s="400" t="b">
        <v>0</v>
      </c>
      <c r="K451" s="401" t="s">
        <v>211</v>
      </c>
      <c r="L451" s="401" t="s">
        <v>997</v>
      </c>
      <c r="M451" s="401" t="s">
        <v>375</v>
      </c>
      <c r="N451" s="401" t="s">
        <v>375</v>
      </c>
      <c r="O451" s="401" t="s">
        <v>374</v>
      </c>
      <c r="P451" s="401" t="s">
        <v>356</v>
      </c>
    </row>
    <row r="452" spans="1:16" ht="43.5" x14ac:dyDescent="0.35">
      <c r="A452" s="400">
        <v>1378</v>
      </c>
      <c r="B452" s="400" t="s">
        <v>1755</v>
      </c>
      <c r="C452" s="401" t="s">
        <v>1762</v>
      </c>
      <c r="D452" s="402">
        <v>30053</v>
      </c>
      <c r="E452" s="402">
        <v>41510</v>
      </c>
      <c r="F452" s="400">
        <v>11457</v>
      </c>
      <c r="G452" s="400">
        <v>31.367556468172499</v>
      </c>
      <c r="H452" s="401" t="s">
        <v>11</v>
      </c>
      <c r="I452" s="401" t="s">
        <v>341</v>
      </c>
      <c r="J452" s="400" t="b">
        <v>0</v>
      </c>
      <c r="K452" s="401" t="s">
        <v>211</v>
      </c>
      <c r="L452" s="401" t="s">
        <v>997</v>
      </c>
      <c r="M452" s="401" t="s">
        <v>375</v>
      </c>
      <c r="N452" s="401" t="s">
        <v>375</v>
      </c>
      <c r="O452" s="401" t="s">
        <v>374</v>
      </c>
      <c r="P452" s="401" t="s">
        <v>356</v>
      </c>
    </row>
    <row r="453" spans="1:16" ht="43.5" x14ac:dyDescent="0.35">
      <c r="A453" s="400">
        <v>1379</v>
      </c>
      <c r="B453" s="400" t="s">
        <v>1755</v>
      </c>
      <c r="C453" s="401" t="s">
        <v>1763</v>
      </c>
      <c r="D453" s="402">
        <v>29386</v>
      </c>
      <c r="E453" s="402">
        <v>41510</v>
      </c>
      <c r="F453" s="400">
        <v>12124</v>
      </c>
      <c r="G453" s="400">
        <v>33.193702943189599</v>
      </c>
      <c r="H453" s="401" t="s">
        <v>12</v>
      </c>
      <c r="I453" s="401" t="s">
        <v>341</v>
      </c>
      <c r="J453" s="400" t="b">
        <v>0</v>
      </c>
      <c r="K453" s="401" t="s">
        <v>211</v>
      </c>
      <c r="L453" s="401" t="s">
        <v>997</v>
      </c>
      <c r="M453" s="401" t="s">
        <v>375</v>
      </c>
      <c r="N453" s="401" t="s">
        <v>375</v>
      </c>
      <c r="O453" s="401" t="s">
        <v>374</v>
      </c>
      <c r="P453" s="401" t="s">
        <v>356</v>
      </c>
    </row>
    <row r="454" spans="1:16" ht="43.5" x14ac:dyDescent="0.35">
      <c r="A454" s="400">
        <v>1380</v>
      </c>
      <c r="B454" s="400" t="s">
        <v>1755</v>
      </c>
      <c r="C454" s="401" t="s">
        <v>1764</v>
      </c>
      <c r="D454" s="402">
        <v>28919</v>
      </c>
      <c r="E454" s="402">
        <v>41510</v>
      </c>
      <c r="F454" s="400">
        <v>12591</v>
      </c>
      <c r="G454" s="400">
        <v>34.472279260780297</v>
      </c>
      <c r="H454" s="401" t="s">
        <v>11</v>
      </c>
      <c r="I454" s="401" t="s">
        <v>341</v>
      </c>
      <c r="J454" s="400" t="b">
        <v>0</v>
      </c>
      <c r="K454" s="401" t="s">
        <v>211</v>
      </c>
      <c r="L454" s="401" t="s">
        <v>997</v>
      </c>
      <c r="M454" s="401" t="s">
        <v>375</v>
      </c>
      <c r="N454" s="401" t="s">
        <v>375</v>
      </c>
      <c r="O454" s="401" t="s">
        <v>374</v>
      </c>
      <c r="P454" s="401" t="s">
        <v>356</v>
      </c>
    </row>
    <row r="455" spans="1:16" ht="43.5" x14ac:dyDescent="0.35">
      <c r="A455" s="400">
        <v>1381</v>
      </c>
      <c r="B455" s="400" t="s">
        <v>1765</v>
      </c>
      <c r="C455" s="401" t="s">
        <v>1766</v>
      </c>
      <c r="D455" s="402">
        <v>33028</v>
      </c>
      <c r="E455" s="402">
        <v>41510</v>
      </c>
      <c r="F455" s="400">
        <v>8482</v>
      </c>
      <c r="G455" s="400">
        <v>23.2224503764545</v>
      </c>
      <c r="H455" s="401" t="s">
        <v>12</v>
      </c>
      <c r="I455" s="401" t="s">
        <v>341</v>
      </c>
      <c r="J455" s="400" t="b">
        <v>0</v>
      </c>
      <c r="K455" s="401" t="s">
        <v>211</v>
      </c>
      <c r="L455" s="401" t="s">
        <v>1118</v>
      </c>
      <c r="M455" s="401" t="s">
        <v>375</v>
      </c>
      <c r="N455" s="401" t="s">
        <v>375</v>
      </c>
      <c r="O455" s="401" t="s">
        <v>374</v>
      </c>
      <c r="P455" s="401" t="s">
        <v>356</v>
      </c>
    </row>
    <row r="456" spans="1:16" ht="43.5" x14ac:dyDescent="0.35">
      <c r="A456" s="400">
        <v>1382</v>
      </c>
      <c r="B456" s="400" t="s">
        <v>1765</v>
      </c>
      <c r="C456" s="401" t="s">
        <v>1767</v>
      </c>
      <c r="D456" s="402">
        <v>31448</v>
      </c>
      <c r="E456" s="402">
        <v>41510</v>
      </c>
      <c r="F456" s="400">
        <v>10062</v>
      </c>
      <c r="G456" s="400">
        <v>27.548254620123199</v>
      </c>
      <c r="H456" s="401" t="s">
        <v>12</v>
      </c>
      <c r="I456" s="401" t="s">
        <v>341</v>
      </c>
      <c r="J456" s="400" t="b">
        <v>0</v>
      </c>
      <c r="K456" s="401" t="s">
        <v>211</v>
      </c>
      <c r="L456" s="401" t="s">
        <v>1118</v>
      </c>
      <c r="M456" s="401" t="s">
        <v>375</v>
      </c>
      <c r="N456" s="401" t="s">
        <v>375</v>
      </c>
      <c r="O456" s="401" t="s">
        <v>374</v>
      </c>
      <c r="P456" s="401" t="s">
        <v>356</v>
      </c>
    </row>
    <row r="457" spans="1:16" ht="43.5" x14ac:dyDescent="0.35">
      <c r="A457" s="400">
        <v>1383</v>
      </c>
      <c r="B457" s="400" t="s">
        <v>1765</v>
      </c>
      <c r="C457" s="401" t="s">
        <v>1768</v>
      </c>
      <c r="D457" s="402">
        <v>29010</v>
      </c>
      <c r="E457" s="402">
        <v>41510</v>
      </c>
      <c r="F457" s="400">
        <v>12500</v>
      </c>
      <c r="G457" s="400">
        <v>34.2231348391513</v>
      </c>
      <c r="H457" s="401" t="s">
        <v>11</v>
      </c>
      <c r="I457" s="401" t="s">
        <v>341</v>
      </c>
      <c r="J457" s="400" t="b">
        <v>0</v>
      </c>
      <c r="K457" s="401" t="s">
        <v>211</v>
      </c>
      <c r="L457" s="401" t="s">
        <v>1118</v>
      </c>
      <c r="M457" s="401" t="s">
        <v>375</v>
      </c>
      <c r="N457" s="401" t="s">
        <v>375</v>
      </c>
      <c r="O457" s="401" t="s">
        <v>374</v>
      </c>
      <c r="P457" s="401" t="s">
        <v>356</v>
      </c>
    </row>
    <row r="458" spans="1:16" x14ac:dyDescent="0.35">
      <c r="A458" s="400">
        <v>1384</v>
      </c>
      <c r="B458" s="400" t="s">
        <v>1765</v>
      </c>
      <c r="C458" s="401" t="s">
        <v>1769</v>
      </c>
      <c r="D458" s="402">
        <v>29376</v>
      </c>
      <c r="E458" s="402">
        <v>41510</v>
      </c>
      <c r="F458" s="400">
        <v>12134</v>
      </c>
      <c r="G458" s="400">
        <v>33.221081451060897</v>
      </c>
      <c r="H458" s="401" t="s">
        <v>12</v>
      </c>
      <c r="I458" s="401" t="s">
        <v>3162</v>
      </c>
      <c r="J458" s="400" t="b">
        <v>0</v>
      </c>
      <c r="K458" s="401" t="s">
        <v>211</v>
      </c>
      <c r="L458" s="401" t="s">
        <v>1118</v>
      </c>
      <c r="M458" s="401" t="s">
        <v>375</v>
      </c>
      <c r="N458" s="401" t="s">
        <v>375</v>
      </c>
      <c r="O458" s="401" t="s">
        <v>374</v>
      </c>
      <c r="P458" s="401" t="s">
        <v>356</v>
      </c>
    </row>
    <row r="459" spans="1:16" ht="29" x14ac:dyDescent="0.35">
      <c r="A459" s="400">
        <v>1385</v>
      </c>
      <c r="B459" s="400" t="s">
        <v>1765</v>
      </c>
      <c r="C459" s="401" t="s">
        <v>1770</v>
      </c>
      <c r="D459" s="402">
        <v>30106</v>
      </c>
      <c r="E459" s="402">
        <v>41510</v>
      </c>
      <c r="F459" s="400">
        <v>11404</v>
      </c>
      <c r="G459" s="400">
        <v>31.2224503764545</v>
      </c>
      <c r="H459" s="401" t="s">
        <v>11</v>
      </c>
      <c r="I459" s="401" t="s">
        <v>345</v>
      </c>
      <c r="J459" s="400" t="b">
        <v>0</v>
      </c>
      <c r="K459" s="401" t="s">
        <v>211</v>
      </c>
      <c r="L459" s="401" t="s">
        <v>1118</v>
      </c>
      <c r="M459" s="401" t="s">
        <v>375</v>
      </c>
      <c r="N459" s="401" t="s">
        <v>375</v>
      </c>
      <c r="O459" s="401" t="s">
        <v>374</v>
      </c>
      <c r="P459" s="401" t="s">
        <v>356</v>
      </c>
    </row>
    <row r="460" spans="1:16" x14ac:dyDescent="0.35">
      <c r="A460" s="400">
        <v>1386</v>
      </c>
      <c r="B460" s="400" t="s">
        <v>1765</v>
      </c>
      <c r="C460" s="401" t="s">
        <v>1771</v>
      </c>
      <c r="D460" s="402">
        <v>29376</v>
      </c>
      <c r="E460" s="402">
        <v>41510</v>
      </c>
      <c r="F460" s="400">
        <v>12134</v>
      </c>
      <c r="G460" s="400">
        <v>33.221081451060897</v>
      </c>
      <c r="H460" s="401" t="s">
        <v>11</v>
      </c>
      <c r="I460" s="401" t="s">
        <v>3162</v>
      </c>
      <c r="J460" s="400" t="b">
        <v>0</v>
      </c>
      <c r="K460" s="401" t="s">
        <v>211</v>
      </c>
      <c r="L460" s="401" t="s">
        <v>1118</v>
      </c>
      <c r="M460" s="401" t="s">
        <v>375</v>
      </c>
      <c r="N460" s="401" t="s">
        <v>375</v>
      </c>
      <c r="O460" s="401" t="s">
        <v>374</v>
      </c>
      <c r="P460" s="401" t="s">
        <v>356</v>
      </c>
    </row>
    <row r="461" spans="1:16" ht="43.5" x14ac:dyDescent="0.35">
      <c r="A461" s="400">
        <v>1387</v>
      </c>
      <c r="B461" s="400" t="s">
        <v>1765</v>
      </c>
      <c r="C461" s="401" t="s">
        <v>1772</v>
      </c>
      <c r="D461" s="402">
        <v>18418</v>
      </c>
      <c r="E461" s="402">
        <v>41510</v>
      </c>
      <c r="F461" s="400">
        <v>23092</v>
      </c>
      <c r="G461" s="400">
        <v>63.222450376454503</v>
      </c>
      <c r="H461" s="401" t="s">
        <v>12</v>
      </c>
      <c r="I461" s="401" t="s">
        <v>341</v>
      </c>
      <c r="J461" s="400" t="b">
        <v>0</v>
      </c>
      <c r="K461" s="401" t="s">
        <v>211</v>
      </c>
      <c r="L461" s="401" t="s">
        <v>1118</v>
      </c>
      <c r="M461" s="401" t="s">
        <v>375</v>
      </c>
      <c r="N461" s="401" t="s">
        <v>375</v>
      </c>
      <c r="O461" s="401" t="s">
        <v>374</v>
      </c>
      <c r="P461" s="401" t="s">
        <v>356</v>
      </c>
    </row>
    <row r="462" spans="1:16" x14ac:dyDescent="0.35">
      <c r="A462" s="400">
        <v>1388</v>
      </c>
      <c r="B462" s="400" t="s">
        <v>1765</v>
      </c>
      <c r="C462" s="401" t="s">
        <v>1773</v>
      </c>
      <c r="D462" s="402">
        <v>25358</v>
      </c>
      <c r="E462" s="402">
        <v>41510</v>
      </c>
      <c r="F462" s="400">
        <v>16152</v>
      </c>
      <c r="G462" s="400">
        <v>44.2217659137577</v>
      </c>
      <c r="H462" s="401" t="s">
        <v>12</v>
      </c>
      <c r="I462" s="401" t="s">
        <v>3162</v>
      </c>
      <c r="J462" s="400" t="b">
        <v>0</v>
      </c>
      <c r="K462" s="401" t="s">
        <v>211</v>
      </c>
      <c r="L462" s="401" t="s">
        <v>1118</v>
      </c>
      <c r="M462" s="401" t="s">
        <v>375</v>
      </c>
      <c r="N462" s="401" t="s">
        <v>375</v>
      </c>
      <c r="O462" s="401" t="s">
        <v>374</v>
      </c>
      <c r="P462" s="401" t="s">
        <v>356</v>
      </c>
    </row>
    <row r="463" spans="1:16" ht="43.5" x14ac:dyDescent="0.35">
      <c r="A463" s="400">
        <v>1389</v>
      </c>
      <c r="B463" s="400" t="s">
        <v>1765</v>
      </c>
      <c r="C463" s="401" t="s">
        <v>1774</v>
      </c>
      <c r="D463" s="402">
        <v>23896</v>
      </c>
      <c r="E463" s="402">
        <v>41510</v>
      </c>
      <c r="F463" s="400">
        <v>17614</v>
      </c>
      <c r="G463" s="400">
        <v>48.224503764544799</v>
      </c>
      <c r="H463" s="401" t="s">
        <v>12</v>
      </c>
      <c r="I463" s="401" t="s">
        <v>341</v>
      </c>
      <c r="J463" s="400" t="b">
        <v>0</v>
      </c>
      <c r="K463" s="401" t="s">
        <v>211</v>
      </c>
      <c r="L463" s="401" t="s">
        <v>1118</v>
      </c>
      <c r="M463" s="401" t="s">
        <v>375</v>
      </c>
      <c r="N463" s="401" t="s">
        <v>375</v>
      </c>
      <c r="O463" s="401" t="s">
        <v>374</v>
      </c>
      <c r="P463" s="401" t="s">
        <v>356</v>
      </c>
    </row>
    <row r="464" spans="1:16" x14ac:dyDescent="0.35">
      <c r="A464" s="400">
        <v>1390</v>
      </c>
      <c r="B464" s="400" t="s">
        <v>1765</v>
      </c>
      <c r="C464" s="401" t="s">
        <v>1775</v>
      </c>
      <c r="D464" s="402">
        <v>23532</v>
      </c>
      <c r="E464" s="402">
        <v>41510</v>
      </c>
      <c r="F464" s="400">
        <v>17978</v>
      </c>
      <c r="G464" s="400">
        <v>49.221081451060897</v>
      </c>
      <c r="H464" s="401" t="s">
        <v>12</v>
      </c>
      <c r="I464" s="401" t="s">
        <v>3162</v>
      </c>
      <c r="J464" s="400" t="b">
        <v>0</v>
      </c>
      <c r="K464" s="401" t="s">
        <v>211</v>
      </c>
      <c r="L464" s="401" t="s">
        <v>1118</v>
      </c>
      <c r="M464" s="401" t="s">
        <v>375</v>
      </c>
      <c r="N464" s="401" t="s">
        <v>375</v>
      </c>
      <c r="O464" s="401" t="s">
        <v>374</v>
      </c>
      <c r="P464" s="401" t="s">
        <v>356</v>
      </c>
    </row>
    <row r="465" spans="1:16" ht="43.5" x14ac:dyDescent="0.35">
      <c r="A465" s="400">
        <v>1391</v>
      </c>
      <c r="B465" s="400" t="s">
        <v>1776</v>
      </c>
      <c r="C465" s="401" t="s">
        <v>1777</v>
      </c>
      <c r="D465" s="402">
        <v>29762</v>
      </c>
      <c r="E465" s="402">
        <v>41511</v>
      </c>
      <c r="F465" s="400">
        <v>11749</v>
      </c>
      <c r="G465" s="400">
        <v>32.167008898015098</v>
      </c>
      <c r="H465" s="401" t="s">
        <v>12</v>
      </c>
      <c r="I465" s="401" t="s">
        <v>341</v>
      </c>
      <c r="J465" s="400" t="b">
        <v>1</v>
      </c>
      <c r="K465" s="401" t="s">
        <v>211</v>
      </c>
      <c r="L465" s="401" t="s">
        <v>634</v>
      </c>
      <c r="M465" s="401" t="s">
        <v>375</v>
      </c>
      <c r="N465" s="401" t="s">
        <v>375</v>
      </c>
      <c r="O465" s="401" t="s">
        <v>374</v>
      </c>
      <c r="P465" s="401" t="s">
        <v>356</v>
      </c>
    </row>
    <row r="466" spans="1:16" ht="43.5" x14ac:dyDescent="0.35">
      <c r="A466" s="400">
        <v>1392</v>
      </c>
      <c r="B466" s="400" t="s">
        <v>1776</v>
      </c>
      <c r="C466" s="401" t="s">
        <v>1778</v>
      </c>
      <c r="D466" s="402">
        <v>28915</v>
      </c>
      <c r="E466" s="402">
        <v>41511</v>
      </c>
      <c r="F466" s="400">
        <v>12596</v>
      </c>
      <c r="G466" s="400">
        <v>34.485968514715999</v>
      </c>
      <c r="H466" s="401" t="s">
        <v>12</v>
      </c>
      <c r="I466" s="401" t="s">
        <v>341</v>
      </c>
      <c r="J466" s="400" t="b">
        <v>1</v>
      </c>
      <c r="K466" s="401" t="s">
        <v>211</v>
      </c>
      <c r="L466" s="401" t="s">
        <v>634</v>
      </c>
      <c r="M466" s="401" t="s">
        <v>375</v>
      </c>
      <c r="N466" s="401" t="s">
        <v>375</v>
      </c>
      <c r="O466" s="401" t="s">
        <v>374</v>
      </c>
      <c r="P466" s="401" t="s">
        <v>356</v>
      </c>
    </row>
    <row r="467" spans="1:16" x14ac:dyDescent="0.35">
      <c r="A467" s="400">
        <v>1393</v>
      </c>
      <c r="B467" s="400" t="s">
        <v>1776</v>
      </c>
      <c r="C467" s="401" t="s">
        <v>1779</v>
      </c>
      <c r="D467" s="402">
        <v>29746</v>
      </c>
      <c r="E467" s="402">
        <v>41511</v>
      </c>
      <c r="F467" s="400">
        <v>11765</v>
      </c>
      <c r="G467" s="400">
        <v>32.210814510609197</v>
      </c>
      <c r="H467" s="401" t="s">
        <v>12</v>
      </c>
      <c r="I467" s="401" t="s">
        <v>3162</v>
      </c>
      <c r="J467" s="400" t="b">
        <v>1</v>
      </c>
      <c r="K467" s="401" t="s">
        <v>211</v>
      </c>
      <c r="L467" s="401" t="s">
        <v>634</v>
      </c>
      <c r="M467" s="401" t="s">
        <v>375</v>
      </c>
      <c r="N467" s="401" t="s">
        <v>375</v>
      </c>
      <c r="O467" s="401" t="s">
        <v>374</v>
      </c>
      <c r="P467" s="401" t="s">
        <v>356</v>
      </c>
    </row>
    <row r="468" spans="1:16" x14ac:dyDescent="0.35">
      <c r="A468" s="400">
        <v>1394</v>
      </c>
      <c r="B468" s="400" t="s">
        <v>1776</v>
      </c>
      <c r="C468" s="401" t="s">
        <v>1780</v>
      </c>
      <c r="D468" s="402">
        <v>29741</v>
      </c>
      <c r="E468" s="402">
        <v>41511</v>
      </c>
      <c r="F468" s="400">
        <v>11770</v>
      </c>
      <c r="G468" s="400">
        <v>32.224503764544799</v>
      </c>
      <c r="H468" s="401" t="s">
        <v>12</v>
      </c>
      <c r="I468" s="401" t="s">
        <v>3162</v>
      </c>
      <c r="J468" s="400" t="b">
        <v>1</v>
      </c>
      <c r="K468" s="401" t="s">
        <v>211</v>
      </c>
      <c r="L468" s="401" t="s">
        <v>634</v>
      </c>
      <c r="M468" s="401" t="s">
        <v>375</v>
      </c>
      <c r="N468" s="401" t="s">
        <v>375</v>
      </c>
      <c r="O468" s="401" t="s">
        <v>374</v>
      </c>
      <c r="P468" s="401" t="s">
        <v>356</v>
      </c>
    </row>
    <row r="469" spans="1:16" ht="43.5" x14ac:dyDescent="0.35">
      <c r="A469" s="400">
        <v>1395</v>
      </c>
      <c r="B469" s="400" t="s">
        <v>1776</v>
      </c>
      <c r="C469" s="401" t="s">
        <v>1781</v>
      </c>
      <c r="D469" s="402">
        <v>29336</v>
      </c>
      <c r="E469" s="402">
        <v>41511</v>
      </c>
      <c r="F469" s="400">
        <v>12175</v>
      </c>
      <c r="G469" s="400">
        <v>33.3333333333333</v>
      </c>
      <c r="H469" s="401" t="s">
        <v>12</v>
      </c>
      <c r="I469" s="401" t="s">
        <v>341</v>
      </c>
      <c r="J469" s="400" t="b">
        <v>1</v>
      </c>
      <c r="K469" s="401" t="s">
        <v>211</v>
      </c>
      <c r="L469" s="401" t="s">
        <v>634</v>
      </c>
      <c r="M469" s="401" t="s">
        <v>375</v>
      </c>
      <c r="N469" s="401" t="s">
        <v>375</v>
      </c>
      <c r="O469" s="401" t="s">
        <v>374</v>
      </c>
      <c r="P469" s="401" t="s">
        <v>356</v>
      </c>
    </row>
    <row r="470" spans="1:16" ht="43.5" x14ac:dyDescent="0.35">
      <c r="A470" s="400">
        <v>1396</v>
      </c>
      <c r="B470" s="400" t="s">
        <v>1776</v>
      </c>
      <c r="C470" s="401" t="s">
        <v>1782</v>
      </c>
      <c r="D470" s="402">
        <v>29380</v>
      </c>
      <c r="E470" s="402">
        <v>41511</v>
      </c>
      <c r="F470" s="400">
        <v>12131</v>
      </c>
      <c r="G470" s="400">
        <v>33.2128678986995</v>
      </c>
      <c r="H470" s="401" t="s">
        <v>12</v>
      </c>
      <c r="I470" s="401" t="s">
        <v>341</v>
      </c>
      <c r="J470" s="400" t="b">
        <v>1</v>
      </c>
      <c r="K470" s="401" t="s">
        <v>211</v>
      </c>
      <c r="L470" s="401" t="s">
        <v>634</v>
      </c>
      <c r="M470" s="401" t="s">
        <v>375</v>
      </c>
      <c r="N470" s="401" t="s">
        <v>375</v>
      </c>
      <c r="O470" s="401" t="s">
        <v>374</v>
      </c>
      <c r="P470" s="401" t="s">
        <v>356</v>
      </c>
    </row>
    <row r="471" spans="1:16" ht="43.5" x14ac:dyDescent="0.35">
      <c r="A471" s="400">
        <v>1397</v>
      </c>
      <c r="B471" s="400" t="s">
        <v>1776</v>
      </c>
      <c r="C471" s="401" t="s">
        <v>1783</v>
      </c>
      <c r="D471" s="402">
        <v>30106</v>
      </c>
      <c r="E471" s="402">
        <v>41511</v>
      </c>
      <c r="F471" s="400">
        <v>11405</v>
      </c>
      <c r="G471" s="400">
        <v>31.225188227241599</v>
      </c>
      <c r="H471" s="401" t="s">
        <v>12</v>
      </c>
      <c r="I471" s="401" t="s">
        <v>341</v>
      </c>
      <c r="J471" s="400" t="b">
        <v>1</v>
      </c>
      <c r="K471" s="401" t="s">
        <v>211</v>
      </c>
      <c r="L471" s="401" t="s">
        <v>634</v>
      </c>
      <c r="M471" s="401" t="s">
        <v>375</v>
      </c>
      <c r="N471" s="401" t="s">
        <v>375</v>
      </c>
      <c r="O471" s="401" t="s">
        <v>374</v>
      </c>
      <c r="P471" s="401" t="s">
        <v>356</v>
      </c>
    </row>
    <row r="472" spans="1:16" ht="43.5" x14ac:dyDescent="0.35">
      <c r="A472" s="400">
        <v>1398</v>
      </c>
      <c r="B472" s="400" t="s">
        <v>1776</v>
      </c>
      <c r="C472" s="401" t="s">
        <v>1784</v>
      </c>
      <c r="D472" s="402">
        <v>29623</v>
      </c>
      <c r="E472" s="402">
        <v>41511</v>
      </c>
      <c r="F472" s="400">
        <v>11888</v>
      </c>
      <c r="G472" s="400">
        <v>32.547570157426399</v>
      </c>
      <c r="H472" s="401" t="s">
        <v>12</v>
      </c>
      <c r="I472" s="401" t="s">
        <v>341</v>
      </c>
      <c r="J472" s="400" t="b">
        <v>1</v>
      </c>
      <c r="K472" s="401" t="s">
        <v>211</v>
      </c>
      <c r="L472" s="401" t="s">
        <v>634</v>
      </c>
      <c r="M472" s="401" t="s">
        <v>375</v>
      </c>
      <c r="N472" s="401" t="s">
        <v>375</v>
      </c>
      <c r="O472" s="401" t="s">
        <v>374</v>
      </c>
      <c r="P472" s="401" t="s">
        <v>356</v>
      </c>
    </row>
    <row r="473" spans="1:16" x14ac:dyDescent="0.35">
      <c r="A473" s="400">
        <v>1399</v>
      </c>
      <c r="B473" s="400" t="s">
        <v>1776</v>
      </c>
      <c r="C473" s="401" t="s">
        <v>1785</v>
      </c>
      <c r="D473" s="402">
        <v>29281</v>
      </c>
      <c r="E473" s="402">
        <v>41511</v>
      </c>
      <c r="F473" s="400">
        <v>12230</v>
      </c>
      <c r="G473" s="400">
        <v>33.483915126625597</v>
      </c>
      <c r="H473" s="401" t="s">
        <v>12</v>
      </c>
      <c r="I473" s="401" t="s">
        <v>3162</v>
      </c>
      <c r="J473" s="400" t="b">
        <v>1</v>
      </c>
      <c r="K473" s="401" t="s">
        <v>211</v>
      </c>
      <c r="L473" s="401" t="s">
        <v>634</v>
      </c>
      <c r="M473" s="401" t="s">
        <v>375</v>
      </c>
      <c r="N473" s="401" t="s">
        <v>375</v>
      </c>
      <c r="O473" s="401" t="s">
        <v>374</v>
      </c>
      <c r="P473" s="401" t="s">
        <v>356</v>
      </c>
    </row>
    <row r="474" spans="1:16" x14ac:dyDescent="0.35">
      <c r="A474" s="400">
        <v>1400</v>
      </c>
      <c r="B474" s="400" t="s">
        <v>1776</v>
      </c>
      <c r="C474" s="401" t="s">
        <v>1786</v>
      </c>
      <c r="D474" s="402">
        <v>29376</v>
      </c>
      <c r="E474" s="402">
        <v>41511</v>
      </c>
      <c r="F474" s="400">
        <v>12135</v>
      </c>
      <c r="G474" s="400">
        <v>33.223819301848003</v>
      </c>
      <c r="H474" s="401" t="s">
        <v>12</v>
      </c>
      <c r="I474" s="401" t="s">
        <v>3162</v>
      </c>
      <c r="J474" s="400" t="b">
        <v>1</v>
      </c>
      <c r="K474" s="401" t="s">
        <v>211</v>
      </c>
      <c r="L474" s="401" t="s">
        <v>634</v>
      </c>
      <c r="M474" s="401" t="s">
        <v>375</v>
      </c>
      <c r="N474" s="401" t="s">
        <v>375</v>
      </c>
      <c r="O474" s="401" t="s">
        <v>374</v>
      </c>
      <c r="P474" s="401" t="s">
        <v>356</v>
      </c>
    </row>
    <row r="475" spans="1:16" ht="43.5" x14ac:dyDescent="0.35">
      <c r="A475" s="400">
        <v>1401</v>
      </c>
      <c r="B475" s="400" t="s">
        <v>1787</v>
      </c>
      <c r="C475" s="401" t="s">
        <v>1788</v>
      </c>
      <c r="D475" s="402">
        <v>29010</v>
      </c>
      <c r="E475" s="402">
        <v>41512</v>
      </c>
      <c r="F475" s="400">
        <v>12502</v>
      </c>
      <c r="G475" s="400">
        <v>34.228610540725498</v>
      </c>
      <c r="H475" s="401" t="s">
        <v>11</v>
      </c>
      <c r="I475" s="401" t="s">
        <v>347</v>
      </c>
      <c r="J475" s="400" t="b">
        <v>1</v>
      </c>
      <c r="K475" s="401" t="s">
        <v>211</v>
      </c>
      <c r="L475" s="401" t="s">
        <v>900</v>
      </c>
      <c r="M475" s="401" t="s">
        <v>375</v>
      </c>
      <c r="N475" s="401" t="s">
        <v>375</v>
      </c>
      <c r="O475" s="401" t="s">
        <v>374</v>
      </c>
      <c r="P475" s="401" t="s">
        <v>356</v>
      </c>
    </row>
    <row r="476" spans="1:16" x14ac:dyDescent="0.35">
      <c r="A476" s="400">
        <v>1402</v>
      </c>
      <c r="B476" s="400" t="s">
        <v>1787</v>
      </c>
      <c r="C476" s="401" t="s">
        <v>1789</v>
      </c>
      <c r="D476" s="402">
        <v>31720</v>
      </c>
      <c r="E476" s="402">
        <v>41512</v>
      </c>
      <c r="F476" s="400">
        <v>9792</v>
      </c>
      <c r="G476" s="400">
        <v>26.8090349075975</v>
      </c>
      <c r="H476" s="401" t="s">
        <v>12</v>
      </c>
      <c r="I476" s="401" t="s">
        <v>3162</v>
      </c>
      <c r="J476" s="400" t="b">
        <v>1</v>
      </c>
      <c r="K476" s="401" t="s">
        <v>211</v>
      </c>
      <c r="L476" s="401" t="s">
        <v>900</v>
      </c>
      <c r="M476" s="401" t="s">
        <v>375</v>
      </c>
      <c r="N476" s="401" t="s">
        <v>375</v>
      </c>
      <c r="O476" s="401" t="s">
        <v>374</v>
      </c>
      <c r="P476" s="401" t="s">
        <v>356</v>
      </c>
    </row>
    <row r="477" spans="1:16" ht="43.5" x14ac:dyDescent="0.35">
      <c r="A477" s="400">
        <v>1403</v>
      </c>
      <c r="B477" s="400" t="s">
        <v>1787</v>
      </c>
      <c r="C477" s="401" t="s">
        <v>1790</v>
      </c>
      <c r="D477" s="402">
        <v>30011</v>
      </c>
      <c r="E477" s="402">
        <v>41512</v>
      </c>
      <c r="F477" s="400">
        <v>11501</v>
      </c>
      <c r="G477" s="400">
        <v>31.488021902806299</v>
      </c>
      <c r="H477" s="401" t="s">
        <v>12</v>
      </c>
      <c r="I477" s="401" t="s">
        <v>341</v>
      </c>
      <c r="J477" s="400" t="b">
        <v>1</v>
      </c>
      <c r="K477" s="401" t="s">
        <v>211</v>
      </c>
      <c r="L477" s="401" t="s">
        <v>900</v>
      </c>
      <c r="M477" s="401" t="s">
        <v>375</v>
      </c>
      <c r="N477" s="401" t="s">
        <v>375</v>
      </c>
      <c r="O477" s="401" t="s">
        <v>374</v>
      </c>
      <c r="P477" s="401" t="s">
        <v>356</v>
      </c>
    </row>
    <row r="478" spans="1:16" ht="43.5" x14ac:dyDescent="0.35">
      <c r="A478" s="400">
        <v>1404</v>
      </c>
      <c r="B478" s="400" t="s">
        <v>1787</v>
      </c>
      <c r="C478" s="401" t="s">
        <v>1791</v>
      </c>
      <c r="D478" s="402">
        <v>29363</v>
      </c>
      <c r="E478" s="402">
        <v>41512</v>
      </c>
      <c r="F478" s="400">
        <v>12149</v>
      </c>
      <c r="G478" s="400">
        <v>33.262149212867897</v>
      </c>
      <c r="H478" s="401" t="s">
        <v>12</v>
      </c>
      <c r="I478" s="401" t="s">
        <v>341</v>
      </c>
      <c r="J478" s="400" t="b">
        <v>1</v>
      </c>
      <c r="K478" s="401" t="s">
        <v>211</v>
      </c>
      <c r="L478" s="401" t="s">
        <v>900</v>
      </c>
      <c r="M478" s="401" t="s">
        <v>375</v>
      </c>
      <c r="N478" s="401" t="s">
        <v>375</v>
      </c>
      <c r="O478" s="401" t="s">
        <v>374</v>
      </c>
      <c r="P478" s="401" t="s">
        <v>356</v>
      </c>
    </row>
    <row r="479" spans="1:16" x14ac:dyDescent="0.35">
      <c r="A479" s="400">
        <v>1405</v>
      </c>
      <c r="B479" s="400" t="s">
        <v>1787</v>
      </c>
      <c r="C479" s="401" t="s">
        <v>1792</v>
      </c>
      <c r="D479" s="402">
        <v>30932</v>
      </c>
      <c r="E479" s="402">
        <v>41512</v>
      </c>
      <c r="F479" s="400">
        <v>10580</v>
      </c>
      <c r="G479" s="400">
        <v>28.966461327857601</v>
      </c>
      <c r="H479" s="401" t="s">
        <v>12</v>
      </c>
      <c r="I479" s="401" t="s">
        <v>3162</v>
      </c>
      <c r="J479" s="400" t="b">
        <v>1</v>
      </c>
      <c r="K479" s="401" t="s">
        <v>211</v>
      </c>
      <c r="L479" s="401" t="s">
        <v>900</v>
      </c>
      <c r="M479" s="401" t="s">
        <v>375</v>
      </c>
      <c r="N479" s="401" t="s">
        <v>375</v>
      </c>
      <c r="O479" s="401" t="s">
        <v>374</v>
      </c>
      <c r="P479" s="401" t="s">
        <v>356</v>
      </c>
    </row>
    <row r="480" spans="1:16" ht="43.5" x14ac:dyDescent="0.35">
      <c r="A480" s="400">
        <v>1406</v>
      </c>
      <c r="B480" s="400" t="s">
        <v>1787</v>
      </c>
      <c r="C480" s="401" t="s">
        <v>1793</v>
      </c>
      <c r="D480" s="402">
        <v>30106</v>
      </c>
      <c r="E480" s="402">
        <v>41512</v>
      </c>
      <c r="F480" s="400">
        <v>11406</v>
      </c>
      <c r="G480" s="400">
        <v>31.227926078028698</v>
      </c>
      <c r="H480" s="401" t="s">
        <v>11</v>
      </c>
      <c r="I480" s="401" t="s">
        <v>347</v>
      </c>
      <c r="J480" s="400" t="b">
        <v>1</v>
      </c>
      <c r="K480" s="401" t="s">
        <v>211</v>
      </c>
      <c r="L480" s="401" t="s">
        <v>900</v>
      </c>
      <c r="M480" s="401" t="s">
        <v>375</v>
      </c>
      <c r="N480" s="401" t="s">
        <v>375</v>
      </c>
      <c r="O480" s="401" t="s">
        <v>374</v>
      </c>
      <c r="P480" s="401" t="s">
        <v>356</v>
      </c>
    </row>
    <row r="481" spans="1:16" ht="29" x14ac:dyDescent="0.35">
      <c r="A481" s="400">
        <v>1407</v>
      </c>
      <c r="B481" s="400" t="s">
        <v>1787</v>
      </c>
      <c r="C481" s="401" t="s">
        <v>1794</v>
      </c>
      <c r="D481" s="402">
        <v>29374</v>
      </c>
      <c r="E481" s="402">
        <v>41512</v>
      </c>
      <c r="F481" s="400">
        <v>12138</v>
      </c>
      <c r="G481" s="400">
        <v>33.2320328542094</v>
      </c>
      <c r="H481" s="401" t="s">
        <v>11</v>
      </c>
      <c r="I481" s="401" t="s">
        <v>345</v>
      </c>
      <c r="J481" s="400" t="b">
        <v>1</v>
      </c>
      <c r="K481" s="401" t="s">
        <v>211</v>
      </c>
      <c r="L481" s="401" t="s">
        <v>900</v>
      </c>
      <c r="M481" s="401" t="s">
        <v>375</v>
      </c>
      <c r="N481" s="401" t="s">
        <v>375</v>
      </c>
      <c r="O481" s="401" t="s">
        <v>374</v>
      </c>
      <c r="P481" s="401" t="s">
        <v>356</v>
      </c>
    </row>
    <row r="482" spans="1:16" ht="43.5" x14ac:dyDescent="0.35">
      <c r="A482" s="400">
        <v>1408</v>
      </c>
      <c r="B482" s="400" t="s">
        <v>1787</v>
      </c>
      <c r="C482" s="401" t="s">
        <v>1795</v>
      </c>
      <c r="D482" s="402">
        <v>29741</v>
      </c>
      <c r="E482" s="402">
        <v>41512</v>
      </c>
      <c r="F482" s="400">
        <v>11771</v>
      </c>
      <c r="G482" s="400">
        <v>32.227241615331998</v>
      </c>
      <c r="H482" s="401" t="s">
        <v>12</v>
      </c>
      <c r="I482" s="401" t="s">
        <v>341</v>
      </c>
      <c r="J482" s="400" t="b">
        <v>1</v>
      </c>
      <c r="K482" s="401" t="s">
        <v>211</v>
      </c>
      <c r="L482" s="401" t="s">
        <v>900</v>
      </c>
      <c r="M482" s="401" t="s">
        <v>375</v>
      </c>
      <c r="N482" s="401" t="s">
        <v>375</v>
      </c>
      <c r="O482" s="401" t="s">
        <v>374</v>
      </c>
      <c r="P482" s="401" t="s">
        <v>356</v>
      </c>
    </row>
    <row r="483" spans="1:16" ht="43.5" x14ac:dyDescent="0.35">
      <c r="A483" s="400">
        <v>1409</v>
      </c>
      <c r="B483" s="400" t="s">
        <v>1787</v>
      </c>
      <c r="C483" s="401" t="s">
        <v>1796</v>
      </c>
      <c r="D483" s="402">
        <v>30471</v>
      </c>
      <c r="E483" s="402">
        <v>41512</v>
      </c>
      <c r="F483" s="400">
        <v>11041</v>
      </c>
      <c r="G483" s="400">
        <v>30.228610540725501</v>
      </c>
      <c r="H483" s="401" t="s">
        <v>12</v>
      </c>
      <c r="I483" s="401" t="s">
        <v>341</v>
      </c>
      <c r="J483" s="400" t="b">
        <v>1</v>
      </c>
      <c r="K483" s="401" t="s">
        <v>211</v>
      </c>
      <c r="L483" s="401" t="s">
        <v>900</v>
      </c>
      <c r="M483" s="401" t="s">
        <v>375</v>
      </c>
      <c r="N483" s="401" t="s">
        <v>375</v>
      </c>
      <c r="O483" s="401" t="s">
        <v>374</v>
      </c>
      <c r="P483" s="401" t="s">
        <v>356</v>
      </c>
    </row>
    <row r="484" spans="1:16" ht="43.5" x14ac:dyDescent="0.35">
      <c r="A484" s="400">
        <v>1410</v>
      </c>
      <c r="B484" s="400" t="s">
        <v>1797</v>
      </c>
      <c r="C484" s="401" t="s">
        <v>1798</v>
      </c>
      <c r="D484" s="402">
        <v>23472</v>
      </c>
      <c r="E484" s="402">
        <v>41512</v>
      </c>
      <c r="F484" s="400">
        <v>18040</v>
      </c>
      <c r="G484" s="400">
        <v>49.390828199863101</v>
      </c>
      <c r="H484" s="401" t="s">
        <v>11</v>
      </c>
      <c r="I484" s="401" t="s">
        <v>341</v>
      </c>
      <c r="J484" s="400" t="b">
        <v>0</v>
      </c>
      <c r="K484" s="401" t="s">
        <v>211</v>
      </c>
      <c r="L484" s="401" t="s">
        <v>964</v>
      </c>
      <c r="M484" s="401" t="s">
        <v>375</v>
      </c>
      <c r="N484" s="401" t="s">
        <v>375</v>
      </c>
      <c r="O484" s="401" t="s">
        <v>374</v>
      </c>
      <c r="P484" s="401" t="s">
        <v>356</v>
      </c>
    </row>
    <row r="485" spans="1:16" ht="43.5" x14ac:dyDescent="0.35">
      <c r="A485" s="400">
        <v>1411</v>
      </c>
      <c r="B485" s="400" t="s">
        <v>1797</v>
      </c>
      <c r="C485" s="401" t="s">
        <v>1799</v>
      </c>
      <c r="D485" s="402">
        <v>32664</v>
      </c>
      <c r="E485" s="402">
        <v>41512</v>
      </c>
      <c r="F485" s="400">
        <v>8848</v>
      </c>
      <c r="G485" s="400">
        <v>24.224503764544799</v>
      </c>
      <c r="H485" s="401" t="s">
        <v>12</v>
      </c>
      <c r="I485" s="401" t="s">
        <v>341</v>
      </c>
      <c r="J485" s="400" t="b">
        <v>0</v>
      </c>
      <c r="K485" s="401" t="s">
        <v>211</v>
      </c>
      <c r="L485" s="401" t="s">
        <v>964</v>
      </c>
      <c r="M485" s="401" t="s">
        <v>375</v>
      </c>
      <c r="N485" s="401" t="s">
        <v>375</v>
      </c>
      <c r="O485" s="401" t="s">
        <v>374</v>
      </c>
      <c r="P485" s="401" t="s">
        <v>356</v>
      </c>
    </row>
    <row r="486" spans="1:16" ht="43.5" x14ac:dyDescent="0.35">
      <c r="A486" s="400">
        <v>1412</v>
      </c>
      <c r="B486" s="400" t="s">
        <v>1797</v>
      </c>
      <c r="C486" s="401" t="s">
        <v>1800</v>
      </c>
      <c r="D486" s="402">
        <v>28489</v>
      </c>
      <c r="E486" s="402">
        <v>41512</v>
      </c>
      <c r="F486" s="400">
        <v>13023</v>
      </c>
      <c r="G486" s="400">
        <v>35.6550308008214</v>
      </c>
      <c r="H486" s="401" t="s">
        <v>12</v>
      </c>
      <c r="I486" s="401" t="s">
        <v>341</v>
      </c>
      <c r="J486" s="400" t="b">
        <v>0</v>
      </c>
      <c r="K486" s="401" t="s">
        <v>211</v>
      </c>
      <c r="L486" s="401" t="s">
        <v>964</v>
      </c>
      <c r="M486" s="401" t="s">
        <v>375</v>
      </c>
      <c r="N486" s="401" t="s">
        <v>375</v>
      </c>
      <c r="O486" s="401" t="s">
        <v>374</v>
      </c>
      <c r="P486" s="401" t="s">
        <v>356</v>
      </c>
    </row>
    <row r="487" spans="1:16" ht="43.5" x14ac:dyDescent="0.35">
      <c r="A487" s="400">
        <v>1413</v>
      </c>
      <c r="B487" s="400" t="s">
        <v>1797</v>
      </c>
      <c r="C487" s="401" t="s">
        <v>1801</v>
      </c>
      <c r="D487" s="402">
        <v>20363</v>
      </c>
      <c r="E487" s="402">
        <v>41512</v>
      </c>
      <c r="F487" s="400">
        <v>21149</v>
      </c>
      <c r="G487" s="400">
        <v>57.902806297056799</v>
      </c>
      <c r="H487" s="401" t="s">
        <v>11</v>
      </c>
      <c r="I487" s="401" t="s">
        <v>341</v>
      </c>
      <c r="J487" s="400" t="b">
        <v>0</v>
      </c>
      <c r="K487" s="401" t="s">
        <v>211</v>
      </c>
      <c r="L487" s="401" t="s">
        <v>964</v>
      </c>
      <c r="M487" s="401" t="s">
        <v>375</v>
      </c>
      <c r="N487" s="401" t="s">
        <v>375</v>
      </c>
      <c r="O487" s="401" t="s">
        <v>374</v>
      </c>
      <c r="P487" s="401" t="s">
        <v>356</v>
      </c>
    </row>
    <row r="488" spans="1:16" ht="43.5" x14ac:dyDescent="0.35">
      <c r="A488" s="400">
        <v>1414</v>
      </c>
      <c r="B488" s="400" t="s">
        <v>1797</v>
      </c>
      <c r="C488" s="401" t="s">
        <v>1802</v>
      </c>
      <c r="D488" s="402">
        <v>24260</v>
      </c>
      <c r="E488" s="402">
        <v>41512</v>
      </c>
      <c r="F488" s="400">
        <v>17252</v>
      </c>
      <c r="G488" s="400">
        <v>47.233401779603</v>
      </c>
      <c r="H488" s="401" t="s">
        <v>11</v>
      </c>
      <c r="I488" s="401" t="s">
        <v>341</v>
      </c>
      <c r="J488" s="400" t="b">
        <v>0</v>
      </c>
      <c r="K488" s="401" t="s">
        <v>211</v>
      </c>
      <c r="L488" s="401" t="s">
        <v>964</v>
      </c>
      <c r="M488" s="401" t="s">
        <v>375</v>
      </c>
      <c r="N488" s="401" t="s">
        <v>375</v>
      </c>
      <c r="O488" s="401" t="s">
        <v>374</v>
      </c>
      <c r="P488" s="401" t="s">
        <v>356</v>
      </c>
    </row>
    <row r="489" spans="1:16" ht="43.5" x14ac:dyDescent="0.35">
      <c r="A489" s="400">
        <v>1415</v>
      </c>
      <c r="B489" s="400" t="s">
        <v>1797</v>
      </c>
      <c r="C489" s="401" t="s">
        <v>1803</v>
      </c>
      <c r="D489" s="402">
        <v>24061</v>
      </c>
      <c r="E489" s="402">
        <v>41512</v>
      </c>
      <c r="F489" s="400">
        <v>17451</v>
      </c>
      <c r="G489" s="400">
        <v>47.7782340862423</v>
      </c>
      <c r="H489" s="401" t="s">
        <v>12</v>
      </c>
      <c r="I489" s="401" t="s">
        <v>341</v>
      </c>
      <c r="J489" s="400" t="b">
        <v>0</v>
      </c>
      <c r="K489" s="401" t="s">
        <v>211</v>
      </c>
      <c r="L489" s="401" t="s">
        <v>964</v>
      </c>
      <c r="M489" s="401" t="s">
        <v>375</v>
      </c>
      <c r="N489" s="401" t="s">
        <v>375</v>
      </c>
      <c r="O489" s="401" t="s">
        <v>374</v>
      </c>
      <c r="P489" s="401" t="s">
        <v>356</v>
      </c>
    </row>
    <row r="490" spans="1:16" ht="43.5" x14ac:dyDescent="0.35">
      <c r="A490" s="400">
        <v>1416</v>
      </c>
      <c r="B490" s="400" t="s">
        <v>1797</v>
      </c>
      <c r="C490" s="401" t="s">
        <v>1804</v>
      </c>
      <c r="D490" s="402">
        <v>30317</v>
      </c>
      <c r="E490" s="402">
        <v>41512</v>
      </c>
      <c r="F490" s="400">
        <v>11195</v>
      </c>
      <c r="G490" s="400">
        <v>30.650239561943899</v>
      </c>
      <c r="H490" s="401" t="s">
        <v>12</v>
      </c>
      <c r="I490" s="401" t="s">
        <v>341</v>
      </c>
      <c r="J490" s="400" t="b">
        <v>0</v>
      </c>
      <c r="K490" s="401" t="s">
        <v>211</v>
      </c>
      <c r="L490" s="401" t="s">
        <v>964</v>
      </c>
      <c r="M490" s="401" t="s">
        <v>375</v>
      </c>
      <c r="N490" s="401" t="s">
        <v>375</v>
      </c>
      <c r="O490" s="401" t="s">
        <v>374</v>
      </c>
      <c r="P490" s="401" t="s">
        <v>356</v>
      </c>
    </row>
    <row r="491" spans="1:16" ht="43.5" x14ac:dyDescent="0.35">
      <c r="A491" s="400">
        <v>1417</v>
      </c>
      <c r="B491" s="400" t="s">
        <v>1797</v>
      </c>
      <c r="C491" s="401" t="s">
        <v>1805</v>
      </c>
      <c r="D491" s="402">
        <v>30625</v>
      </c>
      <c r="E491" s="402">
        <v>41512</v>
      </c>
      <c r="F491" s="400">
        <v>10887</v>
      </c>
      <c r="G491" s="400">
        <v>29.8069815195072</v>
      </c>
      <c r="H491" s="401" t="s">
        <v>12</v>
      </c>
      <c r="I491" s="401" t="s">
        <v>341</v>
      </c>
      <c r="J491" s="400" t="b">
        <v>0</v>
      </c>
      <c r="K491" s="401" t="s">
        <v>211</v>
      </c>
      <c r="L491" s="401" t="s">
        <v>964</v>
      </c>
      <c r="M491" s="401" t="s">
        <v>375</v>
      </c>
      <c r="N491" s="401" t="s">
        <v>375</v>
      </c>
      <c r="O491" s="401" t="s">
        <v>374</v>
      </c>
      <c r="P491" s="401" t="s">
        <v>356</v>
      </c>
    </row>
    <row r="492" spans="1:16" ht="43.5" x14ac:dyDescent="0.35">
      <c r="A492" s="400">
        <v>1418</v>
      </c>
      <c r="B492" s="400" t="s">
        <v>1797</v>
      </c>
      <c r="C492" s="401" t="s">
        <v>1806</v>
      </c>
      <c r="D492" s="402">
        <v>23136</v>
      </c>
      <c r="E492" s="402">
        <v>41512</v>
      </c>
      <c r="F492" s="400">
        <v>18376</v>
      </c>
      <c r="G492" s="400">
        <v>50.310746064339497</v>
      </c>
      <c r="H492" s="401" t="s">
        <v>12</v>
      </c>
      <c r="I492" s="401" t="s">
        <v>341</v>
      </c>
      <c r="J492" s="400" t="b">
        <v>0</v>
      </c>
      <c r="K492" s="401" t="s">
        <v>211</v>
      </c>
      <c r="L492" s="401" t="s">
        <v>964</v>
      </c>
      <c r="M492" s="401" t="s">
        <v>375</v>
      </c>
      <c r="N492" s="401" t="s">
        <v>375</v>
      </c>
      <c r="O492" s="401" t="s">
        <v>374</v>
      </c>
      <c r="P492" s="401" t="s">
        <v>356</v>
      </c>
    </row>
    <row r="493" spans="1:16" ht="43.5" x14ac:dyDescent="0.35">
      <c r="A493" s="400">
        <v>1419</v>
      </c>
      <c r="B493" s="400" t="s">
        <v>1797</v>
      </c>
      <c r="C493" s="401" t="s">
        <v>1807</v>
      </c>
      <c r="D493" s="402">
        <v>20060</v>
      </c>
      <c r="E493" s="402">
        <v>41512</v>
      </c>
      <c r="F493" s="400">
        <v>21452</v>
      </c>
      <c r="G493" s="400">
        <v>58.732375085557798</v>
      </c>
      <c r="H493" s="401" t="s">
        <v>12</v>
      </c>
      <c r="I493" s="401" t="s">
        <v>341</v>
      </c>
      <c r="J493" s="400" t="b">
        <v>0</v>
      </c>
      <c r="K493" s="401" t="s">
        <v>211</v>
      </c>
      <c r="L493" s="401" t="s">
        <v>964</v>
      </c>
      <c r="M493" s="401" t="s">
        <v>375</v>
      </c>
      <c r="N493" s="401" t="s">
        <v>375</v>
      </c>
      <c r="O493" s="401" t="s">
        <v>374</v>
      </c>
      <c r="P493" s="401" t="s">
        <v>356</v>
      </c>
    </row>
    <row r="494" spans="1:16" ht="43.5" x14ac:dyDescent="0.35">
      <c r="A494" s="400">
        <v>1420</v>
      </c>
      <c r="B494" s="400" t="s">
        <v>1808</v>
      </c>
      <c r="C494" s="401" t="s">
        <v>1809</v>
      </c>
      <c r="D494" s="402">
        <v>30528</v>
      </c>
      <c r="E494" s="402">
        <v>41512</v>
      </c>
      <c r="F494" s="400">
        <v>10984</v>
      </c>
      <c r="G494" s="400">
        <v>30.072553045858999</v>
      </c>
      <c r="H494" s="401" t="s">
        <v>11</v>
      </c>
      <c r="I494" s="401" t="s">
        <v>347</v>
      </c>
      <c r="J494" s="400" t="b">
        <v>0</v>
      </c>
      <c r="K494" s="401" t="s">
        <v>211</v>
      </c>
      <c r="L494" s="401" t="s">
        <v>1046</v>
      </c>
      <c r="M494" s="401" t="s">
        <v>375</v>
      </c>
      <c r="N494" s="401" t="s">
        <v>375</v>
      </c>
      <c r="O494" s="401" t="s">
        <v>374</v>
      </c>
      <c r="P494" s="401" t="s">
        <v>356</v>
      </c>
    </row>
    <row r="495" spans="1:16" ht="29" x14ac:dyDescent="0.35">
      <c r="A495" s="400">
        <v>1421</v>
      </c>
      <c r="B495" s="400" t="s">
        <v>1808</v>
      </c>
      <c r="C495" s="401" t="s">
        <v>1810</v>
      </c>
      <c r="D495" s="402">
        <v>27473</v>
      </c>
      <c r="E495" s="402">
        <v>41512</v>
      </c>
      <c r="F495" s="400">
        <v>14039</v>
      </c>
      <c r="G495" s="400">
        <v>38.436687200547603</v>
      </c>
      <c r="H495" s="401" t="s">
        <v>11</v>
      </c>
      <c r="I495" s="401" t="s">
        <v>345</v>
      </c>
      <c r="J495" s="400" t="b">
        <v>0</v>
      </c>
      <c r="K495" s="401" t="s">
        <v>211</v>
      </c>
      <c r="L495" s="401" t="s">
        <v>1046</v>
      </c>
      <c r="M495" s="401" t="s">
        <v>375</v>
      </c>
      <c r="N495" s="401" t="s">
        <v>375</v>
      </c>
      <c r="O495" s="401" t="s">
        <v>374</v>
      </c>
      <c r="P495" s="401" t="s">
        <v>356</v>
      </c>
    </row>
    <row r="496" spans="1:16" ht="43.5" x14ac:dyDescent="0.35">
      <c r="A496" s="400">
        <v>1422</v>
      </c>
      <c r="B496" s="400" t="s">
        <v>1808</v>
      </c>
      <c r="C496" s="401" t="s">
        <v>1811</v>
      </c>
      <c r="D496" s="402">
        <v>24762</v>
      </c>
      <c r="E496" s="402">
        <v>41512</v>
      </c>
      <c r="F496" s="400">
        <v>16750</v>
      </c>
      <c r="G496" s="400">
        <v>45.8590006844627</v>
      </c>
      <c r="H496" s="401" t="s">
        <v>12</v>
      </c>
      <c r="I496" s="401" t="s">
        <v>341</v>
      </c>
      <c r="J496" s="400" t="b">
        <v>0</v>
      </c>
      <c r="K496" s="401" t="s">
        <v>211</v>
      </c>
      <c r="L496" s="401" t="s">
        <v>1046</v>
      </c>
      <c r="M496" s="401" t="s">
        <v>375</v>
      </c>
      <c r="N496" s="401" t="s">
        <v>375</v>
      </c>
      <c r="O496" s="401" t="s">
        <v>374</v>
      </c>
      <c r="P496" s="401" t="s">
        <v>356</v>
      </c>
    </row>
    <row r="497" spans="1:16" ht="43.5" x14ac:dyDescent="0.35">
      <c r="A497" s="400">
        <v>1423</v>
      </c>
      <c r="B497" s="400" t="s">
        <v>1808</v>
      </c>
      <c r="C497" s="401" t="s">
        <v>1812</v>
      </c>
      <c r="D497" s="402">
        <v>24130</v>
      </c>
      <c r="E497" s="402">
        <v>41512</v>
      </c>
      <c r="F497" s="400">
        <v>17382</v>
      </c>
      <c r="G497" s="400">
        <v>47.589322381930202</v>
      </c>
      <c r="H497" s="401" t="s">
        <v>11</v>
      </c>
      <c r="I497" s="401" t="s">
        <v>341</v>
      </c>
      <c r="J497" s="400" t="b">
        <v>0</v>
      </c>
      <c r="K497" s="401" t="s">
        <v>211</v>
      </c>
      <c r="L497" s="401" t="s">
        <v>1046</v>
      </c>
      <c r="M497" s="401" t="s">
        <v>375</v>
      </c>
      <c r="N497" s="401" t="s">
        <v>375</v>
      </c>
      <c r="O497" s="401" t="s">
        <v>374</v>
      </c>
      <c r="P497" s="401" t="s">
        <v>356</v>
      </c>
    </row>
    <row r="498" spans="1:16" ht="43.5" x14ac:dyDescent="0.35">
      <c r="A498" s="400">
        <v>1424</v>
      </c>
      <c r="B498" s="400" t="s">
        <v>1808</v>
      </c>
      <c r="C498" s="401" t="s">
        <v>1813</v>
      </c>
      <c r="D498" s="402">
        <v>23252</v>
      </c>
      <c r="E498" s="402">
        <v>41512</v>
      </c>
      <c r="F498" s="400">
        <v>18260</v>
      </c>
      <c r="G498" s="400">
        <v>49.993155373032202</v>
      </c>
      <c r="H498" s="401" t="s">
        <v>11</v>
      </c>
      <c r="I498" s="401" t="s">
        <v>341</v>
      </c>
      <c r="J498" s="400" t="b">
        <v>0</v>
      </c>
      <c r="K498" s="401" t="s">
        <v>211</v>
      </c>
      <c r="L498" s="401" t="s">
        <v>1046</v>
      </c>
      <c r="M498" s="401" t="s">
        <v>375</v>
      </c>
      <c r="N498" s="401" t="s">
        <v>375</v>
      </c>
      <c r="O498" s="401" t="s">
        <v>374</v>
      </c>
      <c r="P498" s="401" t="s">
        <v>356</v>
      </c>
    </row>
    <row r="499" spans="1:16" ht="43.5" x14ac:dyDescent="0.35">
      <c r="A499" s="400">
        <v>1425</v>
      </c>
      <c r="B499" s="400" t="s">
        <v>1808</v>
      </c>
      <c r="C499" s="401" t="s">
        <v>1814</v>
      </c>
      <c r="D499" s="402">
        <v>22191</v>
      </c>
      <c r="E499" s="402">
        <v>41512</v>
      </c>
      <c r="F499" s="400">
        <v>19321</v>
      </c>
      <c r="G499" s="400">
        <v>52.898015058179297</v>
      </c>
      <c r="H499" s="401" t="s">
        <v>12</v>
      </c>
      <c r="I499" s="401" t="s">
        <v>341</v>
      </c>
      <c r="J499" s="400" t="b">
        <v>0</v>
      </c>
      <c r="K499" s="401" t="s">
        <v>211</v>
      </c>
      <c r="L499" s="401" t="s">
        <v>1046</v>
      </c>
      <c r="M499" s="401" t="s">
        <v>375</v>
      </c>
      <c r="N499" s="401" t="s">
        <v>375</v>
      </c>
      <c r="O499" s="401" t="s">
        <v>374</v>
      </c>
      <c r="P499" s="401" t="s">
        <v>356</v>
      </c>
    </row>
    <row r="500" spans="1:16" ht="43.5" x14ac:dyDescent="0.35">
      <c r="A500" s="400">
        <v>1426</v>
      </c>
      <c r="B500" s="400" t="s">
        <v>1808</v>
      </c>
      <c r="C500" s="401" t="s">
        <v>1815</v>
      </c>
      <c r="D500" s="402">
        <v>23683</v>
      </c>
      <c r="E500" s="402">
        <v>41512</v>
      </c>
      <c r="F500" s="400">
        <v>17829</v>
      </c>
      <c r="G500" s="400">
        <v>48.813141683778198</v>
      </c>
      <c r="H500" s="401" t="s">
        <v>11</v>
      </c>
      <c r="I500" s="401" t="s">
        <v>341</v>
      </c>
      <c r="J500" s="400" t="b">
        <v>0</v>
      </c>
      <c r="K500" s="401" t="s">
        <v>211</v>
      </c>
      <c r="L500" s="401" t="s">
        <v>1046</v>
      </c>
      <c r="M500" s="401" t="s">
        <v>375</v>
      </c>
      <c r="N500" s="401" t="s">
        <v>375</v>
      </c>
      <c r="O500" s="401" t="s">
        <v>374</v>
      </c>
      <c r="P500" s="401" t="s">
        <v>356</v>
      </c>
    </row>
    <row r="501" spans="1:16" ht="43.5" x14ac:dyDescent="0.35">
      <c r="A501" s="400">
        <v>1427</v>
      </c>
      <c r="B501" s="400" t="s">
        <v>1808</v>
      </c>
      <c r="C501" s="401" t="s">
        <v>1816</v>
      </c>
      <c r="D501" s="402">
        <v>23940</v>
      </c>
      <c r="E501" s="402">
        <v>41512</v>
      </c>
      <c r="F501" s="400">
        <v>17572</v>
      </c>
      <c r="G501" s="400">
        <v>48.109514031485297</v>
      </c>
      <c r="H501" s="401" t="s">
        <v>12</v>
      </c>
      <c r="I501" s="401" t="s">
        <v>341</v>
      </c>
      <c r="J501" s="400" t="b">
        <v>0</v>
      </c>
      <c r="K501" s="401" t="s">
        <v>211</v>
      </c>
      <c r="L501" s="401" t="s">
        <v>1046</v>
      </c>
      <c r="M501" s="401" t="s">
        <v>375</v>
      </c>
      <c r="N501" s="401" t="s">
        <v>375</v>
      </c>
      <c r="O501" s="401" t="s">
        <v>374</v>
      </c>
      <c r="P501" s="401" t="s">
        <v>356</v>
      </c>
    </row>
    <row r="502" spans="1:16" ht="43.5" x14ac:dyDescent="0.35">
      <c r="A502" s="400">
        <v>1428</v>
      </c>
      <c r="B502" s="400" t="s">
        <v>1808</v>
      </c>
      <c r="C502" s="401" t="s">
        <v>1817</v>
      </c>
      <c r="D502" s="402">
        <v>24614</v>
      </c>
      <c r="E502" s="402">
        <v>41512</v>
      </c>
      <c r="F502" s="400">
        <v>16898</v>
      </c>
      <c r="G502" s="400">
        <v>46.2642026009582</v>
      </c>
      <c r="H502" s="401" t="s">
        <v>12</v>
      </c>
      <c r="I502" s="401" t="s">
        <v>341</v>
      </c>
      <c r="J502" s="400" t="b">
        <v>0</v>
      </c>
      <c r="K502" s="401" t="s">
        <v>211</v>
      </c>
      <c r="L502" s="401" t="s">
        <v>1046</v>
      </c>
      <c r="M502" s="401" t="s">
        <v>375</v>
      </c>
      <c r="N502" s="401" t="s">
        <v>375</v>
      </c>
      <c r="O502" s="401" t="s">
        <v>374</v>
      </c>
      <c r="P502" s="401" t="s">
        <v>356</v>
      </c>
    </row>
    <row r="503" spans="1:16" ht="43.5" x14ac:dyDescent="0.35">
      <c r="A503" s="400">
        <v>1429</v>
      </c>
      <c r="B503" s="400" t="s">
        <v>1808</v>
      </c>
      <c r="C503" s="401" t="s">
        <v>1818</v>
      </c>
      <c r="D503" s="402">
        <v>24078</v>
      </c>
      <c r="E503" s="402">
        <v>41512</v>
      </c>
      <c r="F503" s="400">
        <v>17434</v>
      </c>
      <c r="G503" s="400">
        <v>47.731690622861102</v>
      </c>
      <c r="H503" s="401" t="s">
        <v>12</v>
      </c>
      <c r="I503" s="401" t="s">
        <v>341</v>
      </c>
      <c r="J503" s="400" t="b">
        <v>0</v>
      </c>
      <c r="K503" s="401" t="s">
        <v>211</v>
      </c>
      <c r="L503" s="401" t="s">
        <v>1046</v>
      </c>
      <c r="M503" s="401" t="s">
        <v>375</v>
      </c>
      <c r="N503" s="401" t="s">
        <v>375</v>
      </c>
      <c r="O503" s="401" t="s">
        <v>374</v>
      </c>
      <c r="P503" s="401" t="s">
        <v>356</v>
      </c>
    </row>
    <row r="504" spans="1:16" ht="29" x14ac:dyDescent="0.35">
      <c r="A504" s="400">
        <v>1430</v>
      </c>
      <c r="B504" s="400" t="s">
        <v>1819</v>
      </c>
      <c r="C504" s="401" t="s">
        <v>1820</v>
      </c>
      <c r="D504" s="402">
        <v>29253</v>
      </c>
      <c r="E504" s="402">
        <v>41512</v>
      </c>
      <c r="F504" s="400">
        <v>12259</v>
      </c>
      <c r="G504" s="400">
        <v>33.563312799452397</v>
      </c>
      <c r="H504" s="401" t="s">
        <v>11</v>
      </c>
      <c r="I504" s="401" t="s">
        <v>345</v>
      </c>
      <c r="J504" s="400" t="b">
        <v>0</v>
      </c>
      <c r="K504" s="401" t="s">
        <v>211</v>
      </c>
      <c r="L504" s="401" t="s">
        <v>1093</v>
      </c>
      <c r="M504" s="401" t="s">
        <v>375</v>
      </c>
      <c r="N504" s="401" t="s">
        <v>375</v>
      </c>
      <c r="O504" s="401" t="s">
        <v>374</v>
      </c>
      <c r="P504" s="401" t="s">
        <v>356</v>
      </c>
    </row>
    <row r="505" spans="1:16" ht="43.5" x14ac:dyDescent="0.35">
      <c r="A505" s="400">
        <v>1431</v>
      </c>
      <c r="B505" s="400" t="s">
        <v>1819</v>
      </c>
      <c r="C505" s="401" t="s">
        <v>1821</v>
      </c>
      <c r="D505" s="402">
        <v>29171</v>
      </c>
      <c r="E505" s="402">
        <v>41512</v>
      </c>
      <c r="F505" s="400">
        <v>12341</v>
      </c>
      <c r="G505" s="400">
        <v>33.787816563997303</v>
      </c>
      <c r="H505" s="401" t="s">
        <v>11</v>
      </c>
      <c r="I505" s="401" t="s">
        <v>347</v>
      </c>
      <c r="J505" s="400" t="b">
        <v>0</v>
      </c>
      <c r="K505" s="401" t="s">
        <v>211</v>
      </c>
      <c r="L505" s="401" t="s">
        <v>1093</v>
      </c>
      <c r="M505" s="401" t="s">
        <v>375</v>
      </c>
      <c r="N505" s="401" t="s">
        <v>375</v>
      </c>
      <c r="O505" s="401" t="s">
        <v>374</v>
      </c>
      <c r="P505" s="401" t="s">
        <v>356</v>
      </c>
    </row>
    <row r="506" spans="1:16" ht="43.5" x14ac:dyDescent="0.35">
      <c r="A506" s="400">
        <v>1432</v>
      </c>
      <c r="B506" s="400" t="s">
        <v>1819</v>
      </c>
      <c r="C506" s="401" t="s">
        <v>1822</v>
      </c>
      <c r="D506" s="402">
        <v>29575</v>
      </c>
      <c r="E506" s="402">
        <v>41512</v>
      </c>
      <c r="F506" s="400">
        <v>11937</v>
      </c>
      <c r="G506" s="400">
        <v>32.681724845995902</v>
      </c>
      <c r="H506" s="401" t="s">
        <v>12</v>
      </c>
      <c r="I506" s="401" t="s">
        <v>341</v>
      </c>
      <c r="J506" s="400" t="b">
        <v>0</v>
      </c>
      <c r="K506" s="401" t="s">
        <v>211</v>
      </c>
      <c r="L506" s="401" t="s">
        <v>1093</v>
      </c>
      <c r="M506" s="401" t="s">
        <v>375</v>
      </c>
      <c r="N506" s="401" t="s">
        <v>375</v>
      </c>
      <c r="O506" s="401" t="s">
        <v>374</v>
      </c>
      <c r="P506" s="401" t="s">
        <v>356</v>
      </c>
    </row>
    <row r="507" spans="1:16" ht="43.5" x14ac:dyDescent="0.35">
      <c r="A507" s="400">
        <v>1433</v>
      </c>
      <c r="B507" s="400" t="s">
        <v>1819</v>
      </c>
      <c r="C507" s="401" t="s">
        <v>1823</v>
      </c>
      <c r="D507" s="402">
        <v>28623</v>
      </c>
      <c r="E507" s="402">
        <v>41512</v>
      </c>
      <c r="F507" s="400">
        <v>12889</v>
      </c>
      <c r="G507" s="400">
        <v>35.288158795345701</v>
      </c>
      <c r="H507" s="401" t="s">
        <v>11</v>
      </c>
      <c r="I507" s="401" t="s">
        <v>341</v>
      </c>
      <c r="J507" s="400" t="b">
        <v>0</v>
      </c>
      <c r="K507" s="401" t="s">
        <v>211</v>
      </c>
      <c r="L507" s="401" t="s">
        <v>1093</v>
      </c>
      <c r="M507" s="401" t="s">
        <v>375</v>
      </c>
      <c r="N507" s="401" t="s">
        <v>375</v>
      </c>
      <c r="O507" s="401" t="s">
        <v>374</v>
      </c>
      <c r="P507" s="401" t="s">
        <v>356</v>
      </c>
    </row>
    <row r="508" spans="1:16" ht="43.5" x14ac:dyDescent="0.35">
      <c r="A508" s="400">
        <v>1434</v>
      </c>
      <c r="B508" s="400" t="s">
        <v>1819</v>
      </c>
      <c r="C508" s="401" t="s">
        <v>1824</v>
      </c>
      <c r="D508" s="402">
        <v>27444</v>
      </c>
      <c r="E508" s="402">
        <v>41512</v>
      </c>
      <c r="F508" s="400">
        <v>14068</v>
      </c>
      <c r="G508" s="400">
        <v>38.516084873374403</v>
      </c>
      <c r="H508" s="401" t="s">
        <v>12</v>
      </c>
      <c r="I508" s="401" t="s">
        <v>341</v>
      </c>
      <c r="J508" s="400" t="b">
        <v>0</v>
      </c>
      <c r="K508" s="401" t="s">
        <v>211</v>
      </c>
      <c r="L508" s="401" t="s">
        <v>1093</v>
      </c>
      <c r="M508" s="401" t="s">
        <v>375</v>
      </c>
      <c r="N508" s="401" t="s">
        <v>375</v>
      </c>
      <c r="O508" s="401" t="s">
        <v>374</v>
      </c>
      <c r="P508" s="401" t="s">
        <v>356</v>
      </c>
    </row>
    <row r="509" spans="1:16" ht="43.5" x14ac:dyDescent="0.35">
      <c r="A509" s="400">
        <v>1435</v>
      </c>
      <c r="B509" s="400" t="s">
        <v>1819</v>
      </c>
      <c r="C509" s="401" t="s">
        <v>1825</v>
      </c>
      <c r="D509" s="402">
        <v>28522</v>
      </c>
      <c r="E509" s="402">
        <v>41512</v>
      </c>
      <c r="F509" s="400">
        <v>12990</v>
      </c>
      <c r="G509" s="400">
        <v>35.564681724845997</v>
      </c>
      <c r="H509" s="401" t="s">
        <v>11</v>
      </c>
      <c r="I509" s="401" t="s">
        <v>341</v>
      </c>
      <c r="J509" s="400" t="b">
        <v>0</v>
      </c>
      <c r="K509" s="401" t="s">
        <v>211</v>
      </c>
      <c r="L509" s="401" t="s">
        <v>1093</v>
      </c>
      <c r="M509" s="401" t="s">
        <v>375</v>
      </c>
      <c r="N509" s="401" t="s">
        <v>375</v>
      </c>
      <c r="O509" s="401" t="s">
        <v>374</v>
      </c>
      <c r="P509" s="401" t="s">
        <v>356</v>
      </c>
    </row>
    <row r="510" spans="1:16" ht="43.5" x14ac:dyDescent="0.35">
      <c r="A510" s="400">
        <v>1436</v>
      </c>
      <c r="B510" s="400" t="s">
        <v>1819</v>
      </c>
      <c r="C510" s="401" t="s">
        <v>1826</v>
      </c>
      <c r="D510" s="402">
        <v>32997</v>
      </c>
      <c r="E510" s="402">
        <v>41512</v>
      </c>
      <c r="F510" s="400">
        <v>8515</v>
      </c>
      <c r="G510" s="400">
        <v>23.3127994524298</v>
      </c>
      <c r="H510" s="401" t="s">
        <v>11</v>
      </c>
      <c r="I510" s="401" t="s">
        <v>341</v>
      </c>
      <c r="J510" s="400" t="b">
        <v>0</v>
      </c>
      <c r="K510" s="401" t="s">
        <v>211</v>
      </c>
      <c r="L510" s="401" t="s">
        <v>1093</v>
      </c>
      <c r="M510" s="401" t="s">
        <v>375</v>
      </c>
      <c r="N510" s="401" t="s">
        <v>375</v>
      </c>
      <c r="O510" s="401" t="s">
        <v>374</v>
      </c>
      <c r="P510" s="401" t="s">
        <v>356</v>
      </c>
    </row>
    <row r="511" spans="1:16" ht="43.5" x14ac:dyDescent="0.35">
      <c r="A511" s="400">
        <v>1437</v>
      </c>
      <c r="B511" s="400" t="s">
        <v>1819</v>
      </c>
      <c r="C511" s="401" t="s">
        <v>1827</v>
      </c>
      <c r="D511" s="402">
        <v>28554</v>
      </c>
      <c r="E511" s="402">
        <v>41512</v>
      </c>
      <c r="F511" s="400">
        <v>12958</v>
      </c>
      <c r="G511" s="400">
        <v>35.477070499657799</v>
      </c>
      <c r="H511" s="401" t="s">
        <v>12</v>
      </c>
      <c r="I511" s="401" t="s">
        <v>341</v>
      </c>
      <c r="J511" s="400" t="b">
        <v>0</v>
      </c>
      <c r="K511" s="401" t="s">
        <v>211</v>
      </c>
      <c r="L511" s="401" t="s">
        <v>1093</v>
      </c>
      <c r="M511" s="401" t="s">
        <v>375</v>
      </c>
      <c r="N511" s="401" t="s">
        <v>375</v>
      </c>
      <c r="O511" s="401" t="s">
        <v>374</v>
      </c>
      <c r="P511" s="401" t="s">
        <v>356</v>
      </c>
    </row>
    <row r="512" spans="1:16" ht="43.5" x14ac:dyDescent="0.35">
      <c r="A512" s="400">
        <v>1438</v>
      </c>
      <c r="B512" s="400" t="s">
        <v>1819</v>
      </c>
      <c r="C512" s="401" t="s">
        <v>1828</v>
      </c>
      <c r="D512" s="402">
        <v>28116</v>
      </c>
      <c r="E512" s="402">
        <v>41512</v>
      </c>
      <c r="F512" s="400">
        <v>13396</v>
      </c>
      <c r="G512" s="400">
        <v>36.676249144421597</v>
      </c>
      <c r="H512" s="401" t="s">
        <v>12</v>
      </c>
      <c r="I512" s="401" t="s">
        <v>341</v>
      </c>
      <c r="J512" s="400" t="b">
        <v>0</v>
      </c>
      <c r="K512" s="401" t="s">
        <v>211</v>
      </c>
      <c r="L512" s="401" t="s">
        <v>1093</v>
      </c>
      <c r="M512" s="401" t="s">
        <v>375</v>
      </c>
      <c r="N512" s="401" t="s">
        <v>375</v>
      </c>
      <c r="O512" s="401" t="s">
        <v>374</v>
      </c>
      <c r="P512" s="401" t="s">
        <v>356</v>
      </c>
    </row>
    <row r="513" spans="1:16" ht="43.5" x14ac:dyDescent="0.35">
      <c r="A513" s="400">
        <v>1439</v>
      </c>
      <c r="B513" s="400" t="s">
        <v>1819</v>
      </c>
      <c r="C513" s="401" t="s">
        <v>1829</v>
      </c>
      <c r="D513" s="402">
        <v>31303</v>
      </c>
      <c r="E513" s="402">
        <v>41512</v>
      </c>
      <c r="F513" s="400">
        <v>10209</v>
      </c>
      <c r="G513" s="400">
        <v>27.9507186858316</v>
      </c>
      <c r="H513" s="401" t="s">
        <v>11</v>
      </c>
      <c r="I513" s="401" t="s">
        <v>341</v>
      </c>
      <c r="J513" s="400" t="b">
        <v>0</v>
      </c>
      <c r="K513" s="401" t="s">
        <v>211</v>
      </c>
      <c r="L513" s="401" t="s">
        <v>1093</v>
      </c>
      <c r="M513" s="401" t="s">
        <v>375</v>
      </c>
      <c r="N513" s="401" t="s">
        <v>375</v>
      </c>
      <c r="O513" s="401" t="s">
        <v>374</v>
      </c>
      <c r="P513" s="401" t="s">
        <v>356</v>
      </c>
    </row>
    <row r="514" spans="1:16" ht="29" x14ac:dyDescent="0.35">
      <c r="A514" s="400">
        <v>1440</v>
      </c>
      <c r="B514" s="400" t="s">
        <v>1830</v>
      </c>
      <c r="C514" s="401" t="s">
        <v>1831</v>
      </c>
      <c r="D514" s="402">
        <v>25756</v>
      </c>
      <c r="E514" s="402">
        <v>41512</v>
      </c>
      <c r="F514" s="400">
        <v>15756</v>
      </c>
      <c r="G514" s="400">
        <v>43.137577002053398</v>
      </c>
      <c r="H514" s="401" t="s">
        <v>11</v>
      </c>
      <c r="I514" s="401" t="s">
        <v>345</v>
      </c>
      <c r="J514" s="400" t="b">
        <v>0</v>
      </c>
      <c r="K514" s="401" t="s">
        <v>211</v>
      </c>
      <c r="L514" s="401" t="s">
        <v>912</v>
      </c>
      <c r="M514" s="401" t="s">
        <v>375</v>
      </c>
      <c r="N514" s="401" t="s">
        <v>375</v>
      </c>
      <c r="O514" s="401" t="s">
        <v>374</v>
      </c>
      <c r="P514" s="401" t="s">
        <v>356</v>
      </c>
    </row>
    <row r="515" spans="1:16" ht="43.5" x14ac:dyDescent="0.35">
      <c r="A515" s="400">
        <v>1441</v>
      </c>
      <c r="B515" s="400" t="s">
        <v>1830</v>
      </c>
      <c r="C515" s="401" t="s">
        <v>1832</v>
      </c>
      <c r="D515" s="402">
        <v>25357</v>
      </c>
      <c r="E515" s="402">
        <v>41512</v>
      </c>
      <c r="F515" s="400">
        <v>16155</v>
      </c>
      <c r="G515" s="400">
        <v>44.229979466119097</v>
      </c>
      <c r="H515" s="401" t="s">
        <v>12</v>
      </c>
      <c r="I515" s="401" t="s">
        <v>341</v>
      </c>
      <c r="J515" s="400" t="b">
        <v>0</v>
      </c>
      <c r="K515" s="401" t="s">
        <v>211</v>
      </c>
      <c r="L515" s="401" t="s">
        <v>912</v>
      </c>
      <c r="M515" s="401" t="s">
        <v>375</v>
      </c>
      <c r="N515" s="401" t="s">
        <v>375</v>
      </c>
      <c r="O515" s="401" t="s">
        <v>374</v>
      </c>
      <c r="P515" s="401" t="s">
        <v>356</v>
      </c>
    </row>
    <row r="516" spans="1:16" ht="43.5" x14ac:dyDescent="0.35">
      <c r="A516" s="400">
        <v>1442</v>
      </c>
      <c r="B516" s="400" t="s">
        <v>1830</v>
      </c>
      <c r="C516" s="401" t="s">
        <v>1833</v>
      </c>
      <c r="D516" s="402">
        <v>25265</v>
      </c>
      <c r="E516" s="402">
        <v>41512</v>
      </c>
      <c r="F516" s="400">
        <v>16247</v>
      </c>
      <c r="G516" s="400">
        <v>44.481861738535301</v>
      </c>
      <c r="H516" s="401" t="s">
        <v>12</v>
      </c>
      <c r="I516" s="401" t="s">
        <v>341</v>
      </c>
      <c r="J516" s="400" t="b">
        <v>0</v>
      </c>
      <c r="K516" s="401" t="s">
        <v>211</v>
      </c>
      <c r="L516" s="401" t="s">
        <v>912</v>
      </c>
      <c r="M516" s="401" t="s">
        <v>375</v>
      </c>
      <c r="N516" s="401" t="s">
        <v>375</v>
      </c>
      <c r="O516" s="401" t="s">
        <v>374</v>
      </c>
      <c r="P516" s="401" t="s">
        <v>356</v>
      </c>
    </row>
    <row r="517" spans="1:16" ht="43.5" x14ac:dyDescent="0.35">
      <c r="A517" s="400">
        <v>1443</v>
      </c>
      <c r="B517" s="400" t="s">
        <v>1830</v>
      </c>
      <c r="C517" s="401" t="s">
        <v>1834</v>
      </c>
      <c r="D517" s="402">
        <v>25308</v>
      </c>
      <c r="E517" s="402">
        <v>41512</v>
      </c>
      <c r="F517" s="400">
        <v>16204</v>
      </c>
      <c r="G517" s="400">
        <v>44.3641341546886</v>
      </c>
      <c r="H517" s="401" t="s">
        <v>12</v>
      </c>
      <c r="I517" s="401" t="s">
        <v>341</v>
      </c>
      <c r="J517" s="400" t="b">
        <v>0</v>
      </c>
      <c r="K517" s="401" t="s">
        <v>211</v>
      </c>
      <c r="L517" s="401" t="s">
        <v>912</v>
      </c>
      <c r="M517" s="401" t="s">
        <v>375</v>
      </c>
      <c r="N517" s="401" t="s">
        <v>375</v>
      </c>
      <c r="O517" s="401" t="s">
        <v>374</v>
      </c>
      <c r="P517" s="401" t="s">
        <v>356</v>
      </c>
    </row>
    <row r="518" spans="1:16" ht="43.5" x14ac:dyDescent="0.35">
      <c r="A518" s="400">
        <v>1444</v>
      </c>
      <c r="B518" s="400" t="s">
        <v>1830</v>
      </c>
      <c r="C518" s="401" t="s">
        <v>1835</v>
      </c>
      <c r="D518" s="402">
        <v>25893</v>
      </c>
      <c r="E518" s="402">
        <v>41512</v>
      </c>
      <c r="F518" s="400">
        <v>15619</v>
      </c>
      <c r="G518" s="400">
        <v>42.762491444216302</v>
      </c>
      <c r="H518" s="401" t="s">
        <v>12</v>
      </c>
      <c r="I518" s="401" t="s">
        <v>341</v>
      </c>
      <c r="J518" s="400" t="b">
        <v>0</v>
      </c>
      <c r="K518" s="401" t="s">
        <v>211</v>
      </c>
      <c r="L518" s="401" t="s">
        <v>912</v>
      </c>
      <c r="M518" s="401" t="s">
        <v>375</v>
      </c>
      <c r="N518" s="401" t="s">
        <v>375</v>
      </c>
      <c r="O518" s="401" t="s">
        <v>374</v>
      </c>
      <c r="P518" s="401" t="s">
        <v>356</v>
      </c>
    </row>
    <row r="519" spans="1:16" ht="43.5" x14ac:dyDescent="0.35">
      <c r="A519" s="400">
        <v>1445</v>
      </c>
      <c r="B519" s="400" t="s">
        <v>1830</v>
      </c>
      <c r="C519" s="401" t="s">
        <v>1836</v>
      </c>
      <c r="D519" s="402">
        <v>25055</v>
      </c>
      <c r="E519" s="402">
        <v>41512</v>
      </c>
      <c r="F519" s="400">
        <v>16457</v>
      </c>
      <c r="G519" s="400">
        <v>45.056810403832998</v>
      </c>
      <c r="H519" s="401" t="s">
        <v>11</v>
      </c>
      <c r="I519" s="401" t="s">
        <v>341</v>
      </c>
      <c r="J519" s="400" t="b">
        <v>0</v>
      </c>
      <c r="K519" s="401" t="s">
        <v>211</v>
      </c>
      <c r="L519" s="401" t="s">
        <v>912</v>
      </c>
      <c r="M519" s="401" t="s">
        <v>375</v>
      </c>
      <c r="N519" s="401" t="s">
        <v>375</v>
      </c>
      <c r="O519" s="401" t="s">
        <v>374</v>
      </c>
      <c r="P519" s="401" t="s">
        <v>356</v>
      </c>
    </row>
    <row r="520" spans="1:16" ht="43.5" x14ac:dyDescent="0.35">
      <c r="A520" s="400">
        <v>1446</v>
      </c>
      <c r="B520" s="400" t="s">
        <v>1830</v>
      </c>
      <c r="C520" s="401" t="s">
        <v>1837</v>
      </c>
      <c r="D520" s="402">
        <v>24960</v>
      </c>
      <c r="E520" s="402">
        <v>41512</v>
      </c>
      <c r="F520" s="400">
        <v>16552</v>
      </c>
      <c r="G520" s="400">
        <v>45.316906228610499</v>
      </c>
      <c r="H520" s="401" t="s">
        <v>12</v>
      </c>
      <c r="I520" s="401" t="s">
        <v>341</v>
      </c>
      <c r="J520" s="400" t="b">
        <v>0</v>
      </c>
      <c r="K520" s="401" t="s">
        <v>211</v>
      </c>
      <c r="L520" s="401" t="s">
        <v>912</v>
      </c>
      <c r="M520" s="401" t="s">
        <v>375</v>
      </c>
      <c r="N520" s="401" t="s">
        <v>375</v>
      </c>
      <c r="O520" s="401" t="s">
        <v>374</v>
      </c>
      <c r="P520" s="401" t="s">
        <v>356</v>
      </c>
    </row>
    <row r="521" spans="1:16" ht="43.5" x14ac:dyDescent="0.35">
      <c r="A521" s="400">
        <v>1447</v>
      </c>
      <c r="B521" s="400" t="s">
        <v>1830</v>
      </c>
      <c r="C521" s="401" t="s">
        <v>1838</v>
      </c>
      <c r="D521" s="402">
        <v>23900</v>
      </c>
      <c r="E521" s="402">
        <v>41512</v>
      </c>
      <c r="F521" s="400">
        <v>17612</v>
      </c>
      <c r="G521" s="400">
        <v>48.219028062970601</v>
      </c>
      <c r="H521" s="401" t="s">
        <v>11</v>
      </c>
      <c r="I521" s="401" t="s">
        <v>341</v>
      </c>
      <c r="J521" s="400" t="b">
        <v>0</v>
      </c>
      <c r="K521" s="401" t="s">
        <v>211</v>
      </c>
      <c r="L521" s="401" t="s">
        <v>912</v>
      </c>
      <c r="M521" s="401" t="s">
        <v>375</v>
      </c>
      <c r="N521" s="401" t="s">
        <v>375</v>
      </c>
      <c r="O521" s="401" t="s">
        <v>374</v>
      </c>
      <c r="P521" s="401" t="s">
        <v>356</v>
      </c>
    </row>
    <row r="522" spans="1:16" ht="43.5" x14ac:dyDescent="0.35">
      <c r="A522" s="400">
        <v>1448</v>
      </c>
      <c r="B522" s="400" t="s">
        <v>1830</v>
      </c>
      <c r="C522" s="401" t="s">
        <v>1839</v>
      </c>
      <c r="D522" s="402">
        <v>27003</v>
      </c>
      <c r="E522" s="402">
        <v>41512</v>
      </c>
      <c r="F522" s="400">
        <v>14509</v>
      </c>
      <c r="G522" s="400">
        <v>39.723477070499698</v>
      </c>
      <c r="H522" s="401" t="s">
        <v>12</v>
      </c>
      <c r="I522" s="401" t="s">
        <v>341</v>
      </c>
      <c r="J522" s="400" t="b">
        <v>0</v>
      </c>
      <c r="K522" s="401" t="s">
        <v>211</v>
      </c>
      <c r="L522" s="401" t="s">
        <v>912</v>
      </c>
      <c r="M522" s="401" t="s">
        <v>375</v>
      </c>
      <c r="N522" s="401" t="s">
        <v>375</v>
      </c>
      <c r="O522" s="401" t="s">
        <v>374</v>
      </c>
      <c r="P522" s="401" t="s">
        <v>356</v>
      </c>
    </row>
    <row r="523" spans="1:16" ht="43.5" x14ac:dyDescent="0.35">
      <c r="A523" s="400">
        <v>1449</v>
      </c>
      <c r="B523" s="400" t="s">
        <v>1830</v>
      </c>
      <c r="C523" s="401" t="s">
        <v>1840</v>
      </c>
      <c r="D523" s="402">
        <v>32061</v>
      </c>
      <c r="E523" s="402">
        <v>41512</v>
      </c>
      <c r="F523" s="400">
        <v>9451</v>
      </c>
      <c r="G523" s="400">
        <v>25.875427789185501</v>
      </c>
      <c r="H523" s="401" t="s">
        <v>12</v>
      </c>
      <c r="I523" s="401" t="s">
        <v>341</v>
      </c>
      <c r="J523" s="400" t="b">
        <v>0</v>
      </c>
      <c r="K523" s="401" t="s">
        <v>211</v>
      </c>
      <c r="L523" s="401" t="s">
        <v>912</v>
      </c>
      <c r="M523" s="401" t="s">
        <v>375</v>
      </c>
      <c r="N523" s="401" t="s">
        <v>375</v>
      </c>
      <c r="O523" s="401" t="s">
        <v>374</v>
      </c>
      <c r="P523" s="401" t="s">
        <v>356</v>
      </c>
    </row>
    <row r="524" spans="1:16" ht="43.5" x14ac:dyDescent="0.35">
      <c r="A524" s="400">
        <v>1450</v>
      </c>
      <c r="B524" s="400" t="s">
        <v>1841</v>
      </c>
      <c r="C524" s="401" t="s">
        <v>1842</v>
      </c>
      <c r="D524" s="402">
        <v>34523</v>
      </c>
      <c r="E524" s="402">
        <v>41807</v>
      </c>
      <c r="F524" s="400">
        <v>7284</v>
      </c>
      <c r="G524" s="400">
        <v>19.942505133470199</v>
      </c>
      <c r="H524" s="401" t="s">
        <v>11</v>
      </c>
      <c r="I524" s="401" t="s">
        <v>347</v>
      </c>
      <c r="J524" s="400" t="b">
        <v>0</v>
      </c>
      <c r="K524" s="401" t="s">
        <v>211</v>
      </c>
      <c r="L524" s="401" t="s">
        <v>353</v>
      </c>
      <c r="M524" s="401" t="s">
        <v>359</v>
      </c>
      <c r="N524" s="401" t="s">
        <v>359</v>
      </c>
      <c r="O524" s="401" t="s">
        <v>358</v>
      </c>
      <c r="P524" s="401" t="s">
        <v>356</v>
      </c>
    </row>
    <row r="525" spans="1:16" ht="43.5" x14ac:dyDescent="0.35">
      <c r="A525" s="400">
        <v>1451</v>
      </c>
      <c r="B525" s="400" t="s">
        <v>1841</v>
      </c>
      <c r="C525" s="401" t="s">
        <v>1843</v>
      </c>
      <c r="D525" s="402">
        <v>32613</v>
      </c>
      <c r="E525" s="402">
        <v>41807</v>
      </c>
      <c r="F525" s="400">
        <v>9194</v>
      </c>
      <c r="G525" s="400">
        <v>25.1718001368925</v>
      </c>
      <c r="H525" s="401" t="s">
        <v>11</v>
      </c>
      <c r="I525" s="401" t="s">
        <v>347</v>
      </c>
      <c r="J525" s="400" t="b">
        <v>0</v>
      </c>
      <c r="K525" s="401" t="s">
        <v>211</v>
      </c>
      <c r="L525" s="401" t="s">
        <v>353</v>
      </c>
      <c r="M525" s="401" t="s">
        <v>359</v>
      </c>
      <c r="N525" s="401" t="s">
        <v>359</v>
      </c>
      <c r="O525" s="401" t="s">
        <v>358</v>
      </c>
      <c r="P525" s="401" t="s">
        <v>356</v>
      </c>
    </row>
    <row r="526" spans="1:16" ht="43.5" x14ac:dyDescent="0.35">
      <c r="A526" s="400">
        <v>1452</v>
      </c>
      <c r="B526" s="400" t="s">
        <v>1841</v>
      </c>
      <c r="C526" s="401" t="s">
        <v>1844</v>
      </c>
      <c r="D526" s="402">
        <v>30347</v>
      </c>
      <c r="E526" s="402">
        <v>41807</v>
      </c>
      <c r="F526" s="400">
        <v>11460</v>
      </c>
      <c r="G526" s="400">
        <v>31.375770020533899</v>
      </c>
      <c r="H526" s="401" t="s">
        <v>11</v>
      </c>
      <c r="I526" s="401" t="s">
        <v>347</v>
      </c>
      <c r="J526" s="400" t="b">
        <v>0</v>
      </c>
      <c r="K526" s="401" t="s">
        <v>211</v>
      </c>
      <c r="L526" s="401" t="s">
        <v>353</v>
      </c>
      <c r="M526" s="401" t="s">
        <v>359</v>
      </c>
      <c r="N526" s="401" t="s">
        <v>359</v>
      </c>
      <c r="O526" s="401" t="s">
        <v>358</v>
      </c>
      <c r="P526" s="401" t="s">
        <v>356</v>
      </c>
    </row>
    <row r="527" spans="1:16" ht="29" x14ac:dyDescent="0.35">
      <c r="A527" s="400">
        <v>1453</v>
      </c>
      <c r="B527" s="400" t="s">
        <v>1841</v>
      </c>
      <c r="C527" s="401" t="s">
        <v>1845</v>
      </c>
      <c r="D527" s="402">
        <v>27619</v>
      </c>
      <c r="E527" s="402">
        <v>41807</v>
      </c>
      <c r="F527" s="400">
        <v>14188</v>
      </c>
      <c r="G527" s="400">
        <v>38.844626967830301</v>
      </c>
      <c r="H527" s="401" t="s">
        <v>12</v>
      </c>
      <c r="I527" s="401" t="s">
        <v>345</v>
      </c>
      <c r="J527" s="400" t="b">
        <v>0</v>
      </c>
      <c r="K527" s="401" t="s">
        <v>211</v>
      </c>
      <c r="L527" s="401" t="s">
        <v>353</v>
      </c>
      <c r="M527" s="401" t="s">
        <v>359</v>
      </c>
      <c r="N527" s="401" t="s">
        <v>359</v>
      </c>
      <c r="O527" s="401" t="s">
        <v>358</v>
      </c>
      <c r="P527" s="401" t="s">
        <v>356</v>
      </c>
    </row>
    <row r="528" spans="1:16" ht="29" x14ac:dyDescent="0.35">
      <c r="A528" s="400">
        <v>1454</v>
      </c>
      <c r="B528" s="400" t="s">
        <v>1841</v>
      </c>
      <c r="C528" s="401" t="s">
        <v>1846</v>
      </c>
      <c r="D528" s="402">
        <v>31961</v>
      </c>
      <c r="E528" s="402">
        <v>41807</v>
      </c>
      <c r="F528" s="400">
        <v>9846</v>
      </c>
      <c r="G528" s="400">
        <v>26.956878850102701</v>
      </c>
      <c r="H528" s="401" t="s">
        <v>12</v>
      </c>
      <c r="I528" s="401" t="s">
        <v>345</v>
      </c>
      <c r="J528" s="400" t="b">
        <v>0</v>
      </c>
      <c r="K528" s="401" t="s">
        <v>211</v>
      </c>
      <c r="L528" s="401" t="s">
        <v>353</v>
      </c>
      <c r="M528" s="401" t="s">
        <v>359</v>
      </c>
      <c r="N528" s="401" t="s">
        <v>359</v>
      </c>
      <c r="O528" s="401" t="s">
        <v>358</v>
      </c>
      <c r="P528" s="401" t="s">
        <v>356</v>
      </c>
    </row>
    <row r="529" spans="1:16" ht="29" x14ac:dyDescent="0.35">
      <c r="A529" s="400">
        <v>1455</v>
      </c>
      <c r="B529" s="400" t="s">
        <v>1841</v>
      </c>
      <c r="C529" s="401" t="s">
        <v>1847</v>
      </c>
      <c r="D529" s="402">
        <v>30767</v>
      </c>
      <c r="E529" s="402">
        <v>41807</v>
      </c>
      <c r="F529" s="400">
        <v>11040</v>
      </c>
      <c r="G529" s="400">
        <v>30.225872689938399</v>
      </c>
      <c r="H529" s="401" t="s">
        <v>12</v>
      </c>
      <c r="I529" s="401" t="s">
        <v>345</v>
      </c>
      <c r="J529" s="400" t="b">
        <v>0</v>
      </c>
      <c r="K529" s="401" t="s">
        <v>211</v>
      </c>
      <c r="L529" s="401" t="s">
        <v>353</v>
      </c>
      <c r="M529" s="401" t="s">
        <v>359</v>
      </c>
      <c r="N529" s="401" t="s">
        <v>359</v>
      </c>
      <c r="O529" s="401" t="s">
        <v>358</v>
      </c>
      <c r="P529" s="401" t="s">
        <v>356</v>
      </c>
    </row>
    <row r="530" spans="1:16" ht="43.5" x14ac:dyDescent="0.35">
      <c r="A530" s="400">
        <v>1456</v>
      </c>
      <c r="B530" s="400" t="s">
        <v>1848</v>
      </c>
      <c r="C530" s="401" t="s">
        <v>1849</v>
      </c>
      <c r="D530" s="402">
        <v>28493</v>
      </c>
      <c r="E530" s="402">
        <v>41807</v>
      </c>
      <c r="F530" s="400">
        <v>13314</v>
      </c>
      <c r="G530" s="400">
        <v>36.451745379876797</v>
      </c>
      <c r="H530" s="401" t="s">
        <v>11</v>
      </c>
      <c r="I530" s="401" t="s">
        <v>341</v>
      </c>
      <c r="J530" s="400" t="b">
        <v>0</v>
      </c>
      <c r="K530" s="401" t="s">
        <v>211</v>
      </c>
      <c r="L530" s="401" t="s">
        <v>752</v>
      </c>
      <c r="M530" s="401" t="s">
        <v>359</v>
      </c>
      <c r="N530" s="401" t="s">
        <v>359</v>
      </c>
      <c r="O530" s="401" t="s">
        <v>358</v>
      </c>
      <c r="P530" s="401" t="s">
        <v>356</v>
      </c>
    </row>
    <row r="531" spans="1:16" ht="43.5" x14ac:dyDescent="0.35">
      <c r="A531" s="400">
        <v>1457</v>
      </c>
      <c r="B531" s="400" t="s">
        <v>1848</v>
      </c>
      <c r="C531" s="401" t="s">
        <v>1850</v>
      </c>
      <c r="D531" s="402">
        <v>29824</v>
      </c>
      <c r="E531" s="402">
        <v>41807</v>
      </c>
      <c r="F531" s="400">
        <v>11983</v>
      </c>
      <c r="G531" s="400">
        <v>32.807665982204</v>
      </c>
      <c r="H531" s="401" t="s">
        <v>12</v>
      </c>
      <c r="I531" s="401" t="s">
        <v>341</v>
      </c>
      <c r="J531" s="400" t="b">
        <v>0</v>
      </c>
      <c r="K531" s="401" t="s">
        <v>211</v>
      </c>
      <c r="L531" s="401" t="s">
        <v>752</v>
      </c>
      <c r="M531" s="401" t="s">
        <v>359</v>
      </c>
      <c r="N531" s="401" t="s">
        <v>359</v>
      </c>
      <c r="O531" s="401" t="s">
        <v>358</v>
      </c>
      <c r="P531" s="401" t="s">
        <v>356</v>
      </c>
    </row>
    <row r="532" spans="1:16" ht="43.5" x14ac:dyDescent="0.35">
      <c r="A532" s="400">
        <v>1458</v>
      </c>
      <c r="B532" s="400" t="s">
        <v>1848</v>
      </c>
      <c r="C532" s="401" t="s">
        <v>1851</v>
      </c>
      <c r="D532" s="402">
        <v>28308</v>
      </c>
      <c r="E532" s="402">
        <v>41807</v>
      </c>
      <c r="F532" s="400">
        <v>13499</v>
      </c>
      <c r="G532" s="400">
        <v>36.958247775496197</v>
      </c>
      <c r="H532" s="401" t="s">
        <v>11</v>
      </c>
      <c r="I532" s="401" t="s">
        <v>341</v>
      </c>
      <c r="J532" s="400" t="b">
        <v>0</v>
      </c>
      <c r="K532" s="401" t="s">
        <v>211</v>
      </c>
      <c r="L532" s="401" t="s">
        <v>752</v>
      </c>
      <c r="M532" s="401" t="s">
        <v>359</v>
      </c>
      <c r="N532" s="401" t="s">
        <v>359</v>
      </c>
      <c r="O532" s="401" t="s">
        <v>358</v>
      </c>
      <c r="P532" s="401" t="s">
        <v>356</v>
      </c>
    </row>
    <row r="533" spans="1:16" ht="43.5" x14ac:dyDescent="0.35">
      <c r="A533" s="400">
        <v>1459</v>
      </c>
      <c r="B533" s="400" t="s">
        <v>1848</v>
      </c>
      <c r="C533" s="401" t="s">
        <v>1852</v>
      </c>
      <c r="D533" s="402">
        <v>33297</v>
      </c>
      <c r="E533" s="402">
        <v>41807</v>
      </c>
      <c r="F533" s="400">
        <v>8510</v>
      </c>
      <c r="G533" s="400">
        <v>23.299110198494201</v>
      </c>
      <c r="H533" s="401" t="s">
        <v>12</v>
      </c>
      <c r="I533" s="401" t="s">
        <v>341</v>
      </c>
      <c r="J533" s="400" t="b">
        <v>0</v>
      </c>
      <c r="K533" s="401" t="s">
        <v>211</v>
      </c>
      <c r="L533" s="401" t="s">
        <v>752</v>
      </c>
      <c r="M533" s="401" t="s">
        <v>359</v>
      </c>
      <c r="N533" s="401" t="s">
        <v>359</v>
      </c>
      <c r="O533" s="401" t="s">
        <v>358</v>
      </c>
      <c r="P533" s="401" t="s">
        <v>356</v>
      </c>
    </row>
    <row r="534" spans="1:16" ht="43.5" x14ac:dyDescent="0.35">
      <c r="A534" s="400">
        <v>1460</v>
      </c>
      <c r="B534" s="400" t="s">
        <v>1848</v>
      </c>
      <c r="C534" s="401" t="s">
        <v>1853</v>
      </c>
      <c r="D534" s="402">
        <v>30332</v>
      </c>
      <c r="E534" s="402">
        <v>41807</v>
      </c>
      <c r="F534" s="400">
        <v>11475</v>
      </c>
      <c r="G534" s="400">
        <v>31.416837782340899</v>
      </c>
      <c r="H534" s="401" t="s">
        <v>12</v>
      </c>
      <c r="I534" s="401" t="s">
        <v>341</v>
      </c>
      <c r="J534" s="400" t="b">
        <v>0</v>
      </c>
      <c r="K534" s="401" t="s">
        <v>211</v>
      </c>
      <c r="L534" s="401" t="s">
        <v>752</v>
      </c>
      <c r="M534" s="401" t="s">
        <v>359</v>
      </c>
      <c r="N534" s="401" t="s">
        <v>359</v>
      </c>
      <c r="O534" s="401" t="s">
        <v>358</v>
      </c>
      <c r="P534" s="401" t="s">
        <v>356</v>
      </c>
    </row>
    <row r="535" spans="1:16" ht="43.5" x14ac:dyDescent="0.35">
      <c r="A535" s="400">
        <v>1461</v>
      </c>
      <c r="B535" s="400" t="s">
        <v>1848</v>
      </c>
      <c r="C535" s="401" t="s">
        <v>1854</v>
      </c>
      <c r="D535" s="402">
        <v>34106</v>
      </c>
      <c r="E535" s="402">
        <v>41807</v>
      </c>
      <c r="F535" s="400">
        <v>7701</v>
      </c>
      <c r="G535" s="400">
        <v>21.084188911704299</v>
      </c>
      <c r="H535" s="401" t="s">
        <v>11</v>
      </c>
      <c r="I535" s="401" t="s">
        <v>341</v>
      </c>
      <c r="J535" s="400" t="b">
        <v>0</v>
      </c>
      <c r="K535" s="401" t="s">
        <v>211</v>
      </c>
      <c r="L535" s="401" t="s">
        <v>752</v>
      </c>
      <c r="M535" s="401" t="s">
        <v>359</v>
      </c>
      <c r="N535" s="401" t="s">
        <v>359</v>
      </c>
      <c r="O535" s="401" t="s">
        <v>358</v>
      </c>
      <c r="P535" s="401" t="s">
        <v>356</v>
      </c>
    </row>
    <row r="536" spans="1:16" ht="43.5" x14ac:dyDescent="0.35">
      <c r="A536" s="400">
        <v>1462</v>
      </c>
      <c r="B536" s="400" t="s">
        <v>1848</v>
      </c>
      <c r="C536" s="401" t="s">
        <v>1855</v>
      </c>
      <c r="D536" s="402">
        <v>26754</v>
      </c>
      <c r="E536" s="402">
        <v>41807</v>
      </c>
      <c r="F536" s="400">
        <v>15053</v>
      </c>
      <c r="G536" s="400">
        <v>41.2128678986995</v>
      </c>
      <c r="H536" s="401" t="s">
        <v>12</v>
      </c>
      <c r="I536" s="401" t="s">
        <v>341</v>
      </c>
      <c r="J536" s="400" t="b">
        <v>0</v>
      </c>
      <c r="K536" s="401" t="s">
        <v>211</v>
      </c>
      <c r="L536" s="401" t="s">
        <v>752</v>
      </c>
      <c r="M536" s="401" t="s">
        <v>359</v>
      </c>
      <c r="N536" s="401" t="s">
        <v>359</v>
      </c>
      <c r="O536" s="401" t="s">
        <v>358</v>
      </c>
      <c r="P536" s="401" t="s">
        <v>356</v>
      </c>
    </row>
    <row r="537" spans="1:16" ht="43.5" x14ac:dyDescent="0.35">
      <c r="A537" s="400">
        <v>1463</v>
      </c>
      <c r="B537" s="400" t="s">
        <v>1856</v>
      </c>
      <c r="C537" s="401" t="s">
        <v>413</v>
      </c>
      <c r="D537" s="402">
        <v>28979</v>
      </c>
      <c r="E537" s="402">
        <v>41442</v>
      </c>
      <c r="F537" s="400">
        <v>12463</v>
      </c>
      <c r="G537" s="400">
        <v>34.1218343600274</v>
      </c>
      <c r="H537" s="401" t="s">
        <v>11</v>
      </c>
      <c r="I537" s="401" t="s">
        <v>347</v>
      </c>
      <c r="J537" s="400" t="b">
        <v>0</v>
      </c>
      <c r="K537" s="401" t="s">
        <v>211</v>
      </c>
      <c r="L537" s="401" t="s">
        <v>412</v>
      </c>
      <c r="M537" s="401" t="s">
        <v>359</v>
      </c>
      <c r="N537" s="401" t="s">
        <v>359</v>
      </c>
      <c r="O537" s="401" t="s">
        <v>358</v>
      </c>
      <c r="P537" s="401" t="s">
        <v>356</v>
      </c>
    </row>
    <row r="538" spans="1:16" ht="43.5" x14ac:dyDescent="0.35">
      <c r="A538" s="400">
        <v>1464</v>
      </c>
      <c r="B538" s="400" t="s">
        <v>1856</v>
      </c>
      <c r="C538" s="401" t="s">
        <v>1857</v>
      </c>
      <c r="D538" s="402">
        <v>29781</v>
      </c>
      <c r="E538" s="402">
        <v>41442</v>
      </c>
      <c r="F538" s="400">
        <v>11661</v>
      </c>
      <c r="G538" s="400">
        <v>31.926078028747401</v>
      </c>
      <c r="H538" s="401" t="s">
        <v>11</v>
      </c>
      <c r="I538" s="401" t="s">
        <v>341</v>
      </c>
      <c r="J538" s="400" t="b">
        <v>0</v>
      </c>
      <c r="K538" s="401" t="s">
        <v>211</v>
      </c>
      <c r="L538" s="401" t="s">
        <v>412</v>
      </c>
      <c r="M538" s="401" t="s">
        <v>359</v>
      </c>
      <c r="N538" s="401" t="s">
        <v>359</v>
      </c>
      <c r="O538" s="401" t="s">
        <v>358</v>
      </c>
      <c r="P538" s="401" t="s">
        <v>356</v>
      </c>
    </row>
    <row r="539" spans="1:16" ht="29" x14ac:dyDescent="0.35">
      <c r="A539" s="400">
        <v>1465</v>
      </c>
      <c r="B539" s="400" t="s">
        <v>1856</v>
      </c>
      <c r="C539" s="401" t="s">
        <v>1858</v>
      </c>
      <c r="D539" s="402">
        <v>33584</v>
      </c>
      <c r="E539" s="402">
        <v>41442</v>
      </c>
      <c r="F539" s="400">
        <v>7858</v>
      </c>
      <c r="G539" s="400">
        <v>21.5140314852841</v>
      </c>
      <c r="H539" s="401" t="s">
        <v>12</v>
      </c>
      <c r="I539" s="401" t="s">
        <v>345</v>
      </c>
      <c r="J539" s="400" t="b">
        <v>0</v>
      </c>
      <c r="K539" s="401" t="s">
        <v>211</v>
      </c>
      <c r="L539" s="401" t="s">
        <v>412</v>
      </c>
      <c r="M539" s="401" t="s">
        <v>359</v>
      </c>
      <c r="N539" s="401" t="s">
        <v>359</v>
      </c>
      <c r="O539" s="401" t="s">
        <v>358</v>
      </c>
      <c r="P539" s="401" t="s">
        <v>356</v>
      </c>
    </row>
    <row r="540" spans="1:16" ht="43.5" x14ac:dyDescent="0.35">
      <c r="A540" s="400">
        <v>1466</v>
      </c>
      <c r="B540" s="400" t="s">
        <v>1856</v>
      </c>
      <c r="C540" s="401" t="s">
        <v>1859</v>
      </c>
      <c r="D540" s="402">
        <v>27394</v>
      </c>
      <c r="E540" s="402">
        <v>41442</v>
      </c>
      <c r="F540" s="400">
        <v>14048</v>
      </c>
      <c r="G540" s="400">
        <v>38.461327857631801</v>
      </c>
      <c r="H540" s="401" t="s">
        <v>12</v>
      </c>
      <c r="I540" s="401" t="s">
        <v>341</v>
      </c>
      <c r="J540" s="400" t="b">
        <v>0</v>
      </c>
      <c r="K540" s="401" t="s">
        <v>211</v>
      </c>
      <c r="L540" s="401" t="s">
        <v>412</v>
      </c>
      <c r="M540" s="401" t="s">
        <v>359</v>
      </c>
      <c r="N540" s="401" t="s">
        <v>359</v>
      </c>
      <c r="O540" s="401" t="s">
        <v>358</v>
      </c>
      <c r="P540" s="401" t="s">
        <v>356</v>
      </c>
    </row>
    <row r="541" spans="1:16" ht="43.5" x14ac:dyDescent="0.35">
      <c r="A541" s="400">
        <v>1467</v>
      </c>
      <c r="B541" s="400" t="s">
        <v>1860</v>
      </c>
      <c r="C541" s="401" t="s">
        <v>580</v>
      </c>
      <c r="D541" s="402">
        <v>33969</v>
      </c>
      <c r="E541" s="402">
        <v>41807</v>
      </c>
      <c r="F541" s="400">
        <v>7838</v>
      </c>
      <c r="G541" s="400">
        <v>21.459274469541398</v>
      </c>
      <c r="H541" s="401" t="s">
        <v>12</v>
      </c>
      <c r="I541" s="401" t="s">
        <v>341</v>
      </c>
      <c r="J541" s="400" t="b">
        <v>0</v>
      </c>
      <c r="K541" s="401" t="s">
        <v>211</v>
      </c>
      <c r="L541" s="401" t="s">
        <v>579</v>
      </c>
      <c r="M541" s="401" t="s">
        <v>359</v>
      </c>
      <c r="N541" s="401" t="s">
        <v>359</v>
      </c>
      <c r="O541" s="401" t="s">
        <v>358</v>
      </c>
      <c r="P541" s="401" t="s">
        <v>356</v>
      </c>
    </row>
    <row r="542" spans="1:16" ht="29" x14ac:dyDescent="0.35">
      <c r="A542" s="400">
        <v>1468</v>
      </c>
      <c r="B542" s="400" t="s">
        <v>1860</v>
      </c>
      <c r="C542" s="401" t="s">
        <v>1861</v>
      </c>
      <c r="D542" s="402">
        <v>29176</v>
      </c>
      <c r="E542" s="402">
        <v>41807</v>
      </c>
      <c r="F542" s="400">
        <v>12631</v>
      </c>
      <c r="G542" s="400">
        <v>34.581793292265601</v>
      </c>
      <c r="H542" s="401" t="s">
        <v>12</v>
      </c>
      <c r="I542" s="401" t="s">
        <v>345</v>
      </c>
      <c r="J542" s="400" t="b">
        <v>0</v>
      </c>
      <c r="K542" s="401" t="s">
        <v>211</v>
      </c>
      <c r="L542" s="401" t="s">
        <v>579</v>
      </c>
      <c r="M542" s="401" t="s">
        <v>359</v>
      </c>
      <c r="N542" s="401" t="s">
        <v>359</v>
      </c>
      <c r="O542" s="401" t="s">
        <v>358</v>
      </c>
      <c r="P542" s="401" t="s">
        <v>356</v>
      </c>
    </row>
    <row r="543" spans="1:16" ht="43.5" x14ac:dyDescent="0.35">
      <c r="A543" s="400">
        <v>1469</v>
      </c>
      <c r="B543" s="400" t="s">
        <v>1860</v>
      </c>
      <c r="C543" s="401" t="s">
        <v>1862</v>
      </c>
      <c r="D543" s="402">
        <v>34286</v>
      </c>
      <c r="E543" s="402">
        <v>41807</v>
      </c>
      <c r="F543" s="400">
        <v>7521</v>
      </c>
      <c r="G543" s="400">
        <v>20.591375770020498</v>
      </c>
      <c r="H543" s="401" t="s">
        <v>11</v>
      </c>
      <c r="I543" s="401" t="s">
        <v>341</v>
      </c>
      <c r="J543" s="400" t="b">
        <v>0</v>
      </c>
      <c r="K543" s="401" t="s">
        <v>211</v>
      </c>
      <c r="L543" s="401" t="s">
        <v>579</v>
      </c>
      <c r="M543" s="401" t="s">
        <v>359</v>
      </c>
      <c r="N543" s="401" t="s">
        <v>359</v>
      </c>
      <c r="O543" s="401" t="s">
        <v>358</v>
      </c>
      <c r="P543" s="401" t="s">
        <v>356</v>
      </c>
    </row>
    <row r="544" spans="1:16" ht="43.5" x14ac:dyDescent="0.35">
      <c r="A544" s="400">
        <v>1470</v>
      </c>
      <c r="B544" s="400" t="s">
        <v>1860</v>
      </c>
      <c r="C544" s="401" t="s">
        <v>1863</v>
      </c>
      <c r="D544" s="402">
        <v>28849</v>
      </c>
      <c r="E544" s="402">
        <v>41807</v>
      </c>
      <c r="F544" s="400">
        <v>12958</v>
      </c>
      <c r="G544" s="400">
        <v>35.477070499657799</v>
      </c>
      <c r="H544" s="401" t="s">
        <v>12</v>
      </c>
      <c r="I544" s="401" t="s">
        <v>341</v>
      </c>
      <c r="J544" s="400" t="b">
        <v>0</v>
      </c>
      <c r="K544" s="401" t="s">
        <v>211</v>
      </c>
      <c r="L544" s="401" t="s">
        <v>579</v>
      </c>
      <c r="M544" s="401" t="s">
        <v>359</v>
      </c>
      <c r="N544" s="401" t="s">
        <v>359</v>
      </c>
      <c r="O544" s="401" t="s">
        <v>358</v>
      </c>
      <c r="P544" s="401" t="s">
        <v>356</v>
      </c>
    </row>
    <row r="545" spans="1:16" ht="43.5" x14ac:dyDescent="0.35">
      <c r="A545" s="400">
        <v>1471</v>
      </c>
      <c r="B545" s="400" t="s">
        <v>1860</v>
      </c>
      <c r="C545" s="401" t="s">
        <v>1864</v>
      </c>
      <c r="D545" s="402">
        <v>31644</v>
      </c>
      <c r="E545" s="402">
        <v>41807</v>
      </c>
      <c r="F545" s="400">
        <v>10163</v>
      </c>
      <c r="G545" s="400">
        <v>27.824777549623501</v>
      </c>
      <c r="H545" s="401" t="s">
        <v>12</v>
      </c>
      <c r="I545" s="401" t="s">
        <v>341</v>
      </c>
      <c r="J545" s="400" t="b">
        <v>0</v>
      </c>
      <c r="K545" s="401" t="s">
        <v>211</v>
      </c>
      <c r="L545" s="401" t="s">
        <v>579</v>
      </c>
      <c r="M545" s="401" t="s">
        <v>359</v>
      </c>
      <c r="N545" s="401" t="s">
        <v>359</v>
      </c>
      <c r="O545" s="401" t="s">
        <v>358</v>
      </c>
      <c r="P545" s="401" t="s">
        <v>356</v>
      </c>
    </row>
    <row r="546" spans="1:16" ht="43.5" x14ac:dyDescent="0.35">
      <c r="A546" s="400">
        <v>1472</v>
      </c>
      <c r="B546" s="400" t="s">
        <v>1865</v>
      </c>
      <c r="C546" s="401" t="s">
        <v>1195</v>
      </c>
      <c r="D546" s="402">
        <v>33822</v>
      </c>
      <c r="E546" s="402">
        <v>41807</v>
      </c>
      <c r="F546" s="400">
        <v>7985</v>
      </c>
      <c r="G546" s="400">
        <v>21.861738535249799</v>
      </c>
      <c r="H546" s="401" t="s">
        <v>11</v>
      </c>
      <c r="I546" s="401" t="s">
        <v>341</v>
      </c>
      <c r="J546" s="400" t="b">
        <v>0</v>
      </c>
      <c r="K546" s="401" t="s">
        <v>211</v>
      </c>
      <c r="L546" s="401" t="s">
        <v>1194</v>
      </c>
      <c r="M546" s="401" t="s">
        <v>359</v>
      </c>
      <c r="N546" s="401" t="s">
        <v>359</v>
      </c>
      <c r="O546" s="401" t="s">
        <v>358</v>
      </c>
      <c r="P546" s="401" t="s">
        <v>356</v>
      </c>
    </row>
    <row r="547" spans="1:16" ht="43.5" x14ac:dyDescent="0.35">
      <c r="A547" s="400">
        <v>1473</v>
      </c>
      <c r="B547" s="400" t="s">
        <v>1865</v>
      </c>
      <c r="C547" s="401" t="s">
        <v>1866</v>
      </c>
      <c r="D547" s="402">
        <v>34862</v>
      </c>
      <c r="E547" s="402">
        <v>41807</v>
      </c>
      <c r="F547" s="400">
        <v>6945</v>
      </c>
      <c r="G547" s="400">
        <v>19.014373716632399</v>
      </c>
      <c r="H547" s="401" t="s">
        <v>12</v>
      </c>
      <c r="I547" s="401" t="s">
        <v>341</v>
      </c>
      <c r="J547" s="400" t="b">
        <v>0</v>
      </c>
      <c r="K547" s="401" t="s">
        <v>211</v>
      </c>
      <c r="L547" s="401" t="s">
        <v>1194</v>
      </c>
      <c r="M547" s="401" t="s">
        <v>359</v>
      </c>
      <c r="N547" s="401" t="s">
        <v>359</v>
      </c>
      <c r="O547" s="401" t="s">
        <v>358</v>
      </c>
      <c r="P547" s="401" t="s">
        <v>356</v>
      </c>
    </row>
    <row r="548" spans="1:16" ht="43.5" x14ac:dyDescent="0.35">
      <c r="A548" s="400">
        <v>1474</v>
      </c>
      <c r="B548" s="400" t="s">
        <v>1865</v>
      </c>
      <c r="C548" s="401" t="s">
        <v>1867</v>
      </c>
      <c r="D548" s="402">
        <v>34326</v>
      </c>
      <c r="E548" s="402">
        <v>41807</v>
      </c>
      <c r="F548" s="400">
        <v>7481</v>
      </c>
      <c r="G548" s="400">
        <v>20.481861738535301</v>
      </c>
      <c r="H548" s="401" t="s">
        <v>12</v>
      </c>
      <c r="I548" s="401" t="s">
        <v>341</v>
      </c>
      <c r="J548" s="400" t="b">
        <v>0</v>
      </c>
      <c r="K548" s="401" t="s">
        <v>211</v>
      </c>
      <c r="L548" s="401" t="s">
        <v>1194</v>
      </c>
      <c r="M548" s="401" t="s">
        <v>359</v>
      </c>
      <c r="N548" s="401" t="s">
        <v>359</v>
      </c>
      <c r="O548" s="401" t="s">
        <v>358</v>
      </c>
      <c r="P548" s="401" t="s">
        <v>356</v>
      </c>
    </row>
    <row r="549" spans="1:16" ht="43.5" x14ac:dyDescent="0.35">
      <c r="A549" s="400">
        <v>1475</v>
      </c>
      <c r="B549" s="400" t="s">
        <v>1865</v>
      </c>
      <c r="C549" s="401" t="s">
        <v>1868</v>
      </c>
      <c r="D549" s="402">
        <v>35033</v>
      </c>
      <c r="E549" s="402">
        <v>41807</v>
      </c>
      <c r="F549" s="400">
        <v>6774</v>
      </c>
      <c r="G549" s="400">
        <v>18.546201232032899</v>
      </c>
      <c r="H549" s="401" t="s">
        <v>12</v>
      </c>
      <c r="I549" s="401" t="s">
        <v>341</v>
      </c>
      <c r="J549" s="400" t="b">
        <v>0</v>
      </c>
      <c r="K549" s="401" t="s">
        <v>211</v>
      </c>
      <c r="L549" s="401" t="s">
        <v>1194</v>
      </c>
      <c r="M549" s="401" t="s">
        <v>359</v>
      </c>
      <c r="N549" s="401" t="s">
        <v>359</v>
      </c>
      <c r="O549" s="401" t="s">
        <v>358</v>
      </c>
      <c r="P549" s="401" t="s">
        <v>356</v>
      </c>
    </row>
    <row r="550" spans="1:16" ht="43.5" x14ac:dyDescent="0.35">
      <c r="A550" s="400">
        <v>1476</v>
      </c>
      <c r="B550" s="400" t="s">
        <v>1865</v>
      </c>
      <c r="C550" s="401" t="s">
        <v>1869</v>
      </c>
      <c r="D550" s="402">
        <v>28403</v>
      </c>
      <c r="E550" s="402">
        <v>41807</v>
      </c>
      <c r="F550" s="400">
        <v>13404</v>
      </c>
      <c r="G550" s="400">
        <v>36.698151950718703</v>
      </c>
      <c r="H550" s="401" t="s">
        <v>12</v>
      </c>
      <c r="I550" s="401" t="s">
        <v>341</v>
      </c>
      <c r="J550" s="400" t="b">
        <v>0</v>
      </c>
      <c r="K550" s="401" t="s">
        <v>211</v>
      </c>
      <c r="L550" s="401" t="s">
        <v>1194</v>
      </c>
      <c r="M550" s="401" t="s">
        <v>359</v>
      </c>
      <c r="N550" s="401" t="s">
        <v>359</v>
      </c>
      <c r="O550" s="401" t="s">
        <v>358</v>
      </c>
      <c r="P550" s="401" t="s">
        <v>356</v>
      </c>
    </row>
    <row r="551" spans="1:16" ht="43.5" x14ac:dyDescent="0.35">
      <c r="A551" s="400">
        <v>1477</v>
      </c>
      <c r="B551" s="400" t="s">
        <v>1870</v>
      </c>
      <c r="C551" s="401" t="s">
        <v>1871</v>
      </c>
      <c r="D551" s="402">
        <v>28034</v>
      </c>
      <c r="E551" s="402">
        <v>41807</v>
      </c>
      <c r="F551" s="400">
        <v>13773</v>
      </c>
      <c r="G551" s="400">
        <v>37.708418891170403</v>
      </c>
      <c r="H551" s="401" t="s">
        <v>11</v>
      </c>
      <c r="I551" s="401" t="s">
        <v>341</v>
      </c>
      <c r="J551" s="400" t="b">
        <v>0</v>
      </c>
      <c r="K551" s="401" t="s">
        <v>211</v>
      </c>
      <c r="L551" s="401" t="s">
        <v>1124</v>
      </c>
      <c r="M551" s="401" t="s">
        <v>359</v>
      </c>
      <c r="N551" s="401" t="s">
        <v>359</v>
      </c>
      <c r="O551" s="401" t="s">
        <v>358</v>
      </c>
      <c r="P551" s="401" t="s">
        <v>356</v>
      </c>
    </row>
    <row r="552" spans="1:16" ht="43.5" x14ac:dyDescent="0.35">
      <c r="A552" s="400">
        <v>1478</v>
      </c>
      <c r="B552" s="400" t="s">
        <v>1870</v>
      </c>
      <c r="C552" s="401" t="s">
        <v>1872</v>
      </c>
      <c r="D552" s="402">
        <v>29560</v>
      </c>
      <c r="E552" s="402">
        <v>41807</v>
      </c>
      <c r="F552" s="400">
        <v>12247</v>
      </c>
      <c r="G552" s="400">
        <v>33.530458590006802</v>
      </c>
      <c r="H552" s="401" t="s">
        <v>12</v>
      </c>
      <c r="I552" s="401" t="s">
        <v>341</v>
      </c>
      <c r="J552" s="400" t="b">
        <v>0</v>
      </c>
      <c r="K552" s="401" t="s">
        <v>211</v>
      </c>
      <c r="L552" s="401" t="s">
        <v>1124</v>
      </c>
      <c r="M552" s="401" t="s">
        <v>359</v>
      </c>
      <c r="N552" s="401" t="s">
        <v>359</v>
      </c>
      <c r="O552" s="401" t="s">
        <v>358</v>
      </c>
      <c r="P552" s="401" t="s">
        <v>356</v>
      </c>
    </row>
    <row r="553" spans="1:16" ht="29" x14ac:dyDescent="0.35">
      <c r="A553" s="400">
        <v>1479</v>
      </c>
      <c r="B553" s="400" t="s">
        <v>1870</v>
      </c>
      <c r="C553" s="401" t="s">
        <v>1873</v>
      </c>
      <c r="D553" s="402">
        <v>29112</v>
      </c>
      <c r="E553" s="402">
        <v>41807</v>
      </c>
      <c r="F553" s="400">
        <v>12695</v>
      </c>
      <c r="G553" s="400">
        <v>34.757015742641997</v>
      </c>
      <c r="H553" s="401" t="s">
        <v>12</v>
      </c>
      <c r="I553" s="401" t="s">
        <v>345</v>
      </c>
      <c r="J553" s="400" t="b">
        <v>0</v>
      </c>
      <c r="K553" s="401" t="s">
        <v>211</v>
      </c>
      <c r="L553" s="401" t="s">
        <v>1124</v>
      </c>
      <c r="M553" s="401" t="s">
        <v>359</v>
      </c>
      <c r="N553" s="401" t="s">
        <v>359</v>
      </c>
      <c r="O553" s="401" t="s">
        <v>358</v>
      </c>
      <c r="P553" s="401" t="s">
        <v>356</v>
      </c>
    </row>
    <row r="554" spans="1:16" ht="43.5" x14ac:dyDescent="0.35">
      <c r="A554" s="400">
        <v>1480</v>
      </c>
      <c r="B554" s="400" t="s">
        <v>1870</v>
      </c>
      <c r="C554" s="401" t="s">
        <v>1874</v>
      </c>
      <c r="D554" s="402">
        <v>27346</v>
      </c>
      <c r="E554" s="402">
        <v>41807</v>
      </c>
      <c r="F554" s="400">
        <v>14461</v>
      </c>
      <c r="G554" s="400">
        <v>39.592060232717301</v>
      </c>
      <c r="H554" s="401" t="s">
        <v>12</v>
      </c>
      <c r="I554" s="401" t="s">
        <v>341</v>
      </c>
      <c r="J554" s="400" t="b">
        <v>0</v>
      </c>
      <c r="K554" s="401" t="s">
        <v>211</v>
      </c>
      <c r="L554" s="401" t="s">
        <v>1124</v>
      </c>
      <c r="M554" s="401" t="s">
        <v>359</v>
      </c>
      <c r="N554" s="401" t="s">
        <v>359</v>
      </c>
      <c r="O554" s="401" t="s">
        <v>358</v>
      </c>
      <c r="P554" s="401" t="s">
        <v>356</v>
      </c>
    </row>
    <row r="555" spans="1:16" ht="43.5" x14ac:dyDescent="0.35">
      <c r="A555" s="400">
        <v>1481</v>
      </c>
      <c r="B555" s="400" t="s">
        <v>1870</v>
      </c>
      <c r="C555" s="401" t="s">
        <v>1875</v>
      </c>
      <c r="D555" s="402">
        <v>25720</v>
      </c>
      <c r="E555" s="402">
        <v>41807</v>
      </c>
      <c r="F555" s="400">
        <v>16087</v>
      </c>
      <c r="G555" s="400">
        <v>44.043805612594099</v>
      </c>
      <c r="H555" s="401" t="s">
        <v>11</v>
      </c>
      <c r="I555" s="401" t="s">
        <v>341</v>
      </c>
      <c r="J555" s="400" t="b">
        <v>0</v>
      </c>
      <c r="K555" s="401" t="s">
        <v>211</v>
      </c>
      <c r="L555" s="401" t="s">
        <v>1124</v>
      </c>
      <c r="M555" s="401" t="s">
        <v>359</v>
      </c>
      <c r="N555" s="401" t="s">
        <v>359</v>
      </c>
      <c r="O555" s="401" t="s">
        <v>358</v>
      </c>
      <c r="P555" s="401" t="s">
        <v>356</v>
      </c>
    </row>
    <row r="556" spans="1:16" ht="43.5" x14ac:dyDescent="0.35">
      <c r="A556" s="400">
        <v>1482</v>
      </c>
      <c r="B556" s="400" t="s">
        <v>1870</v>
      </c>
      <c r="C556" s="401" t="s">
        <v>1876</v>
      </c>
      <c r="D556" s="402">
        <v>30343</v>
      </c>
      <c r="E556" s="402">
        <v>41807</v>
      </c>
      <c r="F556" s="400">
        <v>11464</v>
      </c>
      <c r="G556" s="400">
        <v>31.386721423682399</v>
      </c>
      <c r="H556" s="401" t="s">
        <v>12</v>
      </c>
      <c r="I556" s="401" t="s">
        <v>341</v>
      </c>
      <c r="J556" s="400" t="b">
        <v>0</v>
      </c>
      <c r="K556" s="401" t="s">
        <v>211</v>
      </c>
      <c r="L556" s="401" t="s">
        <v>1124</v>
      </c>
      <c r="M556" s="401" t="s">
        <v>359</v>
      </c>
      <c r="N556" s="401" t="s">
        <v>359</v>
      </c>
      <c r="O556" s="401" t="s">
        <v>358</v>
      </c>
      <c r="P556" s="401" t="s">
        <v>356</v>
      </c>
    </row>
    <row r="557" spans="1:16" ht="43.5" x14ac:dyDescent="0.35">
      <c r="A557" s="400">
        <v>1483</v>
      </c>
      <c r="B557" s="400" t="s">
        <v>1870</v>
      </c>
      <c r="C557" s="401" t="s">
        <v>1877</v>
      </c>
      <c r="D557" s="402">
        <v>29706</v>
      </c>
      <c r="E557" s="402">
        <v>41807</v>
      </c>
      <c r="F557" s="400">
        <v>12101</v>
      </c>
      <c r="G557" s="400">
        <v>33.1307323750856</v>
      </c>
      <c r="H557" s="401" t="s">
        <v>12</v>
      </c>
      <c r="I557" s="401" t="s">
        <v>341</v>
      </c>
      <c r="J557" s="400" t="b">
        <v>0</v>
      </c>
      <c r="K557" s="401" t="s">
        <v>211</v>
      </c>
      <c r="L557" s="401" t="s">
        <v>1124</v>
      </c>
      <c r="M557" s="401" t="s">
        <v>359</v>
      </c>
      <c r="N557" s="401" t="s">
        <v>359</v>
      </c>
      <c r="O557" s="401" t="s">
        <v>358</v>
      </c>
      <c r="P557" s="401" t="s">
        <v>356</v>
      </c>
    </row>
    <row r="558" spans="1:16" ht="29" x14ac:dyDescent="0.35">
      <c r="A558" s="400">
        <v>1484</v>
      </c>
      <c r="B558" s="400" t="s">
        <v>1878</v>
      </c>
      <c r="C558" s="401" t="s">
        <v>1879</v>
      </c>
      <c r="D558" s="402">
        <v>33223</v>
      </c>
      <c r="E558" s="402">
        <v>41807</v>
      </c>
      <c r="F558" s="400">
        <v>8584</v>
      </c>
      <c r="G558" s="400">
        <v>23.501711156742001</v>
      </c>
      <c r="H558" s="401" t="s">
        <v>12</v>
      </c>
      <c r="I558" s="401" t="s">
        <v>3162</v>
      </c>
      <c r="J558" s="400" t="b">
        <v>0</v>
      </c>
      <c r="K558" s="401" t="s">
        <v>211</v>
      </c>
      <c r="L558" s="401" t="s">
        <v>1013</v>
      </c>
      <c r="M558" s="401" t="s">
        <v>359</v>
      </c>
      <c r="N558" s="401" t="s">
        <v>359</v>
      </c>
      <c r="O558" s="401" t="s">
        <v>358</v>
      </c>
      <c r="P558" s="401" t="s">
        <v>356</v>
      </c>
    </row>
    <row r="559" spans="1:16" ht="29" x14ac:dyDescent="0.35">
      <c r="A559" s="400">
        <v>1485</v>
      </c>
      <c r="B559" s="400" t="s">
        <v>1878</v>
      </c>
      <c r="C559" s="401" t="s">
        <v>1880</v>
      </c>
      <c r="D559" s="402">
        <v>32159</v>
      </c>
      <c r="E559" s="402">
        <v>41807</v>
      </c>
      <c r="F559" s="400">
        <v>9648</v>
      </c>
      <c r="G559" s="400">
        <v>26.4147843942505</v>
      </c>
      <c r="H559" s="401" t="s">
        <v>11</v>
      </c>
      <c r="I559" s="401" t="s">
        <v>3162</v>
      </c>
      <c r="J559" s="400" t="b">
        <v>0</v>
      </c>
      <c r="K559" s="401" t="s">
        <v>211</v>
      </c>
      <c r="L559" s="401" t="s">
        <v>1013</v>
      </c>
      <c r="M559" s="401" t="s">
        <v>359</v>
      </c>
      <c r="N559" s="401" t="s">
        <v>359</v>
      </c>
      <c r="O559" s="401" t="s">
        <v>358</v>
      </c>
      <c r="P559" s="401" t="s">
        <v>356</v>
      </c>
    </row>
    <row r="560" spans="1:16" ht="29" x14ac:dyDescent="0.35">
      <c r="A560" s="400">
        <v>1486</v>
      </c>
      <c r="B560" s="400" t="s">
        <v>1878</v>
      </c>
      <c r="C560" s="401" t="s">
        <v>1881</v>
      </c>
      <c r="D560" s="402">
        <v>28367</v>
      </c>
      <c r="E560" s="402">
        <v>41807</v>
      </c>
      <c r="F560" s="400">
        <v>13440</v>
      </c>
      <c r="G560" s="400">
        <v>36.796714579055397</v>
      </c>
      <c r="H560" s="401" t="s">
        <v>11</v>
      </c>
      <c r="I560" s="401" t="s">
        <v>3162</v>
      </c>
      <c r="J560" s="400" t="b">
        <v>0</v>
      </c>
      <c r="K560" s="401" t="s">
        <v>211</v>
      </c>
      <c r="L560" s="401" t="s">
        <v>1013</v>
      </c>
      <c r="M560" s="401" t="s">
        <v>359</v>
      </c>
      <c r="N560" s="401" t="s">
        <v>359</v>
      </c>
      <c r="O560" s="401" t="s">
        <v>358</v>
      </c>
      <c r="P560" s="401" t="s">
        <v>356</v>
      </c>
    </row>
    <row r="561" spans="1:16" ht="29" x14ac:dyDescent="0.35">
      <c r="A561" s="400">
        <v>1487</v>
      </c>
      <c r="B561" s="400" t="s">
        <v>1878</v>
      </c>
      <c r="C561" s="401" t="s">
        <v>1882</v>
      </c>
      <c r="D561" s="402">
        <v>25971</v>
      </c>
      <c r="E561" s="402">
        <v>41807</v>
      </c>
      <c r="F561" s="400">
        <v>15836</v>
      </c>
      <c r="G561" s="400">
        <v>43.356605065023999</v>
      </c>
      <c r="H561" s="401" t="s">
        <v>11</v>
      </c>
      <c r="I561" s="401" t="s">
        <v>3162</v>
      </c>
      <c r="J561" s="400" t="b">
        <v>0</v>
      </c>
      <c r="K561" s="401" t="s">
        <v>211</v>
      </c>
      <c r="L561" s="401" t="s">
        <v>1013</v>
      </c>
      <c r="M561" s="401" t="s">
        <v>359</v>
      </c>
      <c r="N561" s="401" t="s">
        <v>359</v>
      </c>
      <c r="O561" s="401" t="s">
        <v>358</v>
      </c>
      <c r="P561" s="401" t="s">
        <v>356</v>
      </c>
    </row>
    <row r="562" spans="1:16" ht="29" x14ac:dyDescent="0.35">
      <c r="A562" s="400">
        <v>1488</v>
      </c>
      <c r="B562" s="400" t="s">
        <v>1878</v>
      </c>
      <c r="C562" s="401" t="s">
        <v>1883</v>
      </c>
      <c r="D562" s="402">
        <v>29817</v>
      </c>
      <c r="E562" s="402">
        <v>41807</v>
      </c>
      <c r="F562" s="400">
        <v>11990</v>
      </c>
      <c r="G562" s="400">
        <v>32.8268309377139</v>
      </c>
      <c r="H562" s="401" t="s">
        <v>12</v>
      </c>
      <c r="I562" s="401" t="s">
        <v>3162</v>
      </c>
      <c r="J562" s="400" t="b">
        <v>0</v>
      </c>
      <c r="K562" s="401" t="s">
        <v>211</v>
      </c>
      <c r="L562" s="401" t="s">
        <v>1013</v>
      </c>
      <c r="M562" s="401" t="s">
        <v>359</v>
      </c>
      <c r="N562" s="401" t="s">
        <v>359</v>
      </c>
      <c r="O562" s="401" t="s">
        <v>358</v>
      </c>
      <c r="P562" s="401" t="s">
        <v>356</v>
      </c>
    </row>
    <row r="563" spans="1:16" ht="29" x14ac:dyDescent="0.35">
      <c r="A563" s="400">
        <v>1489</v>
      </c>
      <c r="B563" s="400" t="s">
        <v>1878</v>
      </c>
      <c r="C563" s="401" t="s">
        <v>1884</v>
      </c>
      <c r="D563" s="402">
        <v>33470</v>
      </c>
      <c r="E563" s="402">
        <v>41807</v>
      </c>
      <c r="F563" s="400">
        <v>8337</v>
      </c>
      <c r="G563" s="400">
        <v>22.825462012320301</v>
      </c>
      <c r="H563" s="401" t="s">
        <v>12</v>
      </c>
      <c r="I563" s="401" t="s">
        <v>3162</v>
      </c>
      <c r="J563" s="400" t="b">
        <v>0</v>
      </c>
      <c r="K563" s="401" t="s">
        <v>211</v>
      </c>
      <c r="L563" s="401" t="s">
        <v>1013</v>
      </c>
      <c r="M563" s="401" t="s">
        <v>359</v>
      </c>
      <c r="N563" s="401" t="s">
        <v>359</v>
      </c>
      <c r="O563" s="401" t="s">
        <v>358</v>
      </c>
      <c r="P563" s="401" t="s">
        <v>356</v>
      </c>
    </row>
    <row r="564" spans="1:16" ht="29" x14ac:dyDescent="0.35">
      <c r="A564" s="400">
        <v>1490</v>
      </c>
      <c r="B564" s="400" t="s">
        <v>1878</v>
      </c>
      <c r="C564" s="401" t="s">
        <v>1885</v>
      </c>
      <c r="D564" s="402">
        <v>29920</v>
      </c>
      <c r="E564" s="402">
        <v>41807</v>
      </c>
      <c r="F564" s="400">
        <v>11887</v>
      </c>
      <c r="G564" s="400">
        <v>32.5448323066393</v>
      </c>
      <c r="H564" s="401" t="s">
        <v>12</v>
      </c>
      <c r="I564" s="401" t="s">
        <v>3162</v>
      </c>
      <c r="J564" s="400" t="b">
        <v>0</v>
      </c>
      <c r="K564" s="401" t="s">
        <v>211</v>
      </c>
      <c r="L564" s="401" t="s">
        <v>1013</v>
      </c>
      <c r="M564" s="401" t="s">
        <v>359</v>
      </c>
      <c r="N564" s="401" t="s">
        <v>359</v>
      </c>
      <c r="O564" s="401" t="s">
        <v>358</v>
      </c>
      <c r="P564" s="401" t="s">
        <v>356</v>
      </c>
    </row>
    <row r="565" spans="1:16" ht="29" x14ac:dyDescent="0.35">
      <c r="A565" s="400">
        <v>1491</v>
      </c>
      <c r="B565" s="400" t="s">
        <v>1886</v>
      </c>
      <c r="C565" s="401" t="s">
        <v>838</v>
      </c>
      <c r="D565" s="402">
        <v>30682</v>
      </c>
      <c r="E565" s="402">
        <v>41807</v>
      </c>
      <c r="F565" s="400">
        <v>11125</v>
      </c>
      <c r="G565" s="400">
        <v>30.458590006844599</v>
      </c>
      <c r="H565" s="401" t="s">
        <v>11</v>
      </c>
      <c r="I565" s="401" t="s">
        <v>345</v>
      </c>
      <c r="J565" s="400" t="b">
        <v>0</v>
      </c>
      <c r="K565" s="401" t="s">
        <v>211</v>
      </c>
      <c r="L565" s="401" t="s">
        <v>837</v>
      </c>
      <c r="M565" s="401" t="s">
        <v>359</v>
      </c>
      <c r="N565" s="401" t="s">
        <v>359</v>
      </c>
      <c r="O565" s="401" t="s">
        <v>358</v>
      </c>
      <c r="P565" s="401" t="s">
        <v>356</v>
      </c>
    </row>
    <row r="566" spans="1:16" ht="29" x14ac:dyDescent="0.35">
      <c r="A566" s="400">
        <v>1492</v>
      </c>
      <c r="B566" s="400" t="s">
        <v>1886</v>
      </c>
      <c r="C566" s="401" t="s">
        <v>1887</v>
      </c>
      <c r="D566" s="402">
        <v>32633</v>
      </c>
      <c r="E566" s="402">
        <v>41807</v>
      </c>
      <c r="F566" s="400">
        <v>9174</v>
      </c>
      <c r="G566" s="400">
        <v>25.117043121149901</v>
      </c>
      <c r="H566" s="401" t="s">
        <v>12</v>
      </c>
      <c r="I566" s="401" t="s">
        <v>345</v>
      </c>
      <c r="J566" s="400" t="b">
        <v>0</v>
      </c>
      <c r="K566" s="401" t="s">
        <v>211</v>
      </c>
      <c r="L566" s="401" t="s">
        <v>837</v>
      </c>
      <c r="M566" s="401" t="s">
        <v>359</v>
      </c>
      <c r="N566" s="401" t="s">
        <v>359</v>
      </c>
      <c r="O566" s="401" t="s">
        <v>358</v>
      </c>
      <c r="P566" s="401" t="s">
        <v>356</v>
      </c>
    </row>
    <row r="567" spans="1:16" ht="43.5" x14ac:dyDescent="0.35">
      <c r="A567" s="400">
        <v>1493</v>
      </c>
      <c r="B567" s="400" t="s">
        <v>1886</v>
      </c>
      <c r="C567" s="401" t="s">
        <v>1888</v>
      </c>
      <c r="D567" s="402">
        <v>28490</v>
      </c>
      <c r="E567" s="402">
        <v>41807</v>
      </c>
      <c r="F567" s="400">
        <v>13317</v>
      </c>
      <c r="G567" s="400">
        <v>36.459958932238202</v>
      </c>
      <c r="H567" s="401" t="s">
        <v>11</v>
      </c>
      <c r="I567" s="401" t="s">
        <v>341</v>
      </c>
      <c r="J567" s="400" t="b">
        <v>0</v>
      </c>
      <c r="K567" s="401" t="s">
        <v>211</v>
      </c>
      <c r="L567" s="401" t="s">
        <v>837</v>
      </c>
      <c r="M567" s="401" t="s">
        <v>359</v>
      </c>
      <c r="N567" s="401" t="s">
        <v>359</v>
      </c>
      <c r="O567" s="401" t="s">
        <v>358</v>
      </c>
      <c r="P567" s="401" t="s">
        <v>356</v>
      </c>
    </row>
    <row r="568" spans="1:16" ht="43.5" x14ac:dyDescent="0.35">
      <c r="A568" s="400">
        <v>1494</v>
      </c>
      <c r="B568" s="400" t="s">
        <v>1886</v>
      </c>
      <c r="C568" s="401" t="s">
        <v>1889</v>
      </c>
      <c r="D568" s="402">
        <v>31642</v>
      </c>
      <c r="E568" s="402">
        <v>41807</v>
      </c>
      <c r="F568" s="400">
        <v>10165</v>
      </c>
      <c r="G568" s="400">
        <v>27.830253251197799</v>
      </c>
      <c r="H568" s="401" t="s">
        <v>12</v>
      </c>
      <c r="I568" s="401" t="s">
        <v>341</v>
      </c>
      <c r="J568" s="400" t="b">
        <v>0</v>
      </c>
      <c r="K568" s="401" t="s">
        <v>211</v>
      </c>
      <c r="L568" s="401" t="s">
        <v>837</v>
      </c>
      <c r="M568" s="401" t="s">
        <v>359</v>
      </c>
      <c r="N568" s="401" t="s">
        <v>359</v>
      </c>
      <c r="O568" s="401" t="s">
        <v>358</v>
      </c>
      <c r="P568" s="401" t="s">
        <v>356</v>
      </c>
    </row>
    <row r="569" spans="1:16" ht="29" x14ac:dyDescent="0.35">
      <c r="A569" s="400">
        <v>1495</v>
      </c>
      <c r="B569" s="400" t="s">
        <v>1890</v>
      </c>
      <c r="C569" s="401" t="s">
        <v>1891</v>
      </c>
      <c r="D569" s="402">
        <v>30524</v>
      </c>
      <c r="E569" s="402">
        <v>41807</v>
      </c>
      <c r="F569" s="400">
        <v>11283</v>
      </c>
      <c r="G569" s="400">
        <v>30.891170431211499</v>
      </c>
      <c r="H569" s="401" t="s">
        <v>12</v>
      </c>
      <c r="I569" s="401" t="s">
        <v>345</v>
      </c>
      <c r="J569" s="400" t="b">
        <v>0</v>
      </c>
      <c r="K569" s="401" t="s">
        <v>211</v>
      </c>
      <c r="L569" s="401" t="s">
        <v>476</v>
      </c>
      <c r="M569" s="401" t="s">
        <v>359</v>
      </c>
      <c r="N569" s="401" t="s">
        <v>359</v>
      </c>
      <c r="O569" s="401" t="s">
        <v>358</v>
      </c>
      <c r="P569" s="401" t="s">
        <v>356</v>
      </c>
    </row>
    <row r="570" spans="1:16" ht="43.5" x14ac:dyDescent="0.35">
      <c r="A570" s="400">
        <v>1496</v>
      </c>
      <c r="B570" s="400" t="s">
        <v>1890</v>
      </c>
      <c r="C570" s="401" t="s">
        <v>1892</v>
      </c>
      <c r="D570" s="402">
        <v>32308</v>
      </c>
      <c r="E570" s="402">
        <v>41807</v>
      </c>
      <c r="F570" s="400">
        <v>9499</v>
      </c>
      <c r="G570" s="400">
        <v>26.006844626967801</v>
      </c>
      <c r="H570" s="401" t="s">
        <v>12</v>
      </c>
      <c r="I570" s="401" t="s">
        <v>341</v>
      </c>
      <c r="J570" s="400" t="b">
        <v>0</v>
      </c>
      <c r="K570" s="401" t="s">
        <v>211</v>
      </c>
      <c r="L570" s="401" t="s">
        <v>476</v>
      </c>
      <c r="M570" s="401" t="s">
        <v>359</v>
      </c>
      <c r="N570" s="401" t="s">
        <v>359</v>
      </c>
      <c r="O570" s="401" t="s">
        <v>358</v>
      </c>
      <c r="P570" s="401" t="s">
        <v>356</v>
      </c>
    </row>
    <row r="571" spans="1:16" ht="43.5" x14ac:dyDescent="0.35">
      <c r="A571" s="400">
        <v>1497</v>
      </c>
      <c r="B571" s="400" t="s">
        <v>1890</v>
      </c>
      <c r="C571" s="401" t="s">
        <v>1893</v>
      </c>
      <c r="D571" s="402">
        <v>30701</v>
      </c>
      <c r="E571" s="402">
        <v>41807</v>
      </c>
      <c r="F571" s="400">
        <v>11106</v>
      </c>
      <c r="G571" s="400">
        <v>30.406570841889099</v>
      </c>
      <c r="H571" s="401" t="s">
        <v>11</v>
      </c>
      <c r="I571" s="401" t="s">
        <v>341</v>
      </c>
      <c r="J571" s="400" t="b">
        <v>0</v>
      </c>
      <c r="K571" s="401" t="s">
        <v>211</v>
      </c>
      <c r="L571" s="401" t="s">
        <v>476</v>
      </c>
      <c r="M571" s="401" t="s">
        <v>359</v>
      </c>
      <c r="N571" s="401" t="s">
        <v>359</v>
      </c>
      <c r="O571" s="401" t="s">
        <v>358</v>
      </c>
      <c r="P571" s="401" t="s">
        <v>356</v>
      </c>
    </row>
    <row r="572" spans="1:16" ht="43.5" x14ac:dyDescent="0.35">
      <c r="A572" s="400">
        <v>1498</v>
      </c>
      <c r="B572" s="400" t="s">
        <v>1890</v>
      </c>
      <c r="C572" s="401" t="s">
        <v>1894</v>
      </c>
      <c r="D572" s="402">
        <v>28703</v>
      </c>
      <c r="E572" s="402">
        <v>41807</v>
      </c>
      <c r="F572" s="400">
        <v>13104</v>
      </c>
      <c r="G572" s="400">
        <v>35.8767967145791</v>
      </c>
      <c r="H572" s="401" t="s">
        <v>11</v>
      </c>
      <c r="I572" s="401" t="s">
        <v>341</v>
      </c>
      <c r="J572" s="400" t="b">
        <v>0</v>
      </c>
      <c r="K572" s="401" t="s">
        <v>211</v>
      </c>
      <c r="L572" s="401" t="s">
        <v>476</v>
      </c>
      <c r="M572" s="401" t="s">
        <v>359</v>
      </c>
      <c r="N572" s="401" t="s">
        <v>359</v>
      </c>
      <c r="O572" s="401" t="s">
        <v>358</v>
      </c>
      <c r="P572" s="401" t="s">
        <v>356</v>
      </c>
    </row>
    <row r="573" spans="1:16" ht="43.5" x14ac:dyDescent="0.35">
      <c r="A573" s="400">
        <v>1499</v>
      </c>
      <c r="B573" s="400" t="s">
        <v>1890</v>
      </c>
      <c r="C573" s="401" t="s">
        <v>1895</v>
      </c>
      <c r="D573" s="402">
        <v>23775</v>
      </c>
      <c r="E573" s="402">
        <v>41807</v>
      </c>
      <c r="F573" s="400">
        <v>18032</v>
      </c>
      <c r="G573" s="400">
        <v>49.368925393566002</v>
      </c>
      <c r="H573" s="401" t="s">
        <v>11</v>
      </c>
      <c r="I573" s="401" t="s">
        <v>341</v>
      </c>
      <c r="J573" s="400" t="b">
        <v>0</v>
      </c>
      <c r="K573" s="401" t="s">
        <v>211</v>
      </c>
      <c r="L573" s="401" t="s">
        <v>476</v>
      </c>
      <c r="M573" s="401" t="s">
        <v>359</v>
      </c>
      <c r="N573" s="401" t="s">
        <v>359</v>
      </c>
      <c r="O573" s="401" t="s">
        <v>358</v>
      </c>
      <c r="P573" s="401" t="s">
        <v>356</v>
      </c>
    </row>
    <row r="574" spans="1:16" ht="43.5" x14ac:dyDescent="0.35">
      <c r="A574" s="400">
        <v>1500</v>
      </c>
      <c r="B574" s="400" t="s">
        <v>1890</v>
      </c>
      <c r="C574" s="401" t="s">
        <v>1896</v>
      </c>
      <c r="D574" s="402">
        <v>23773</v>
      </c>
      <c r="E574" s="402">
        <v>41807</v>
      </c>
      <c r="F574" s="400">
        <v>18034</v>
      </c>
      <c r="G574" s="400">
        <v>49.3744010951403</v>
      </c>
      <c r="H574" s="401" t="s">
        <v>11</v>
      </c>
      <c r="I574" s="401" t="s">
        <v>341</v>
      </c>
      <c r="J574" s="400" t="b">
        <v>0</v>
      </c>
      <c r="K574" s="401" t="s">
        <v>211</v>
      </c>
      <c r="L574" s="401" t="s">
        <v>476</v>
      </c>
      <c r="M574" s="401" t="s">
        <v>359</v>
      </c>
      <c r="N574" s="401" t="s">
        <v>359</v>
      </c>
      <c r="O574" s="401" t="s">
        <v>358</v>
      </c>
      <c r="P574" s="401" t="s">
        <v>356</v>
      </c>
    </row>
    <row r="575" spans="1:16" ht="29" x14ac:dyDescent="0.35">
      <c r="A575" s="400">
        <v>1501</v>
      </c>
      <c r="B575" s="400" t="s">
        <v>1897</v>
      </c>
      <c r="C575" s="401" t="s">
        <v>615</v>
      </c>
      <c r="D575" s="402">
        <v>32874</v>
      </c>
      <c r="E575" s="402">
        <v>41807</v>
      </c>
      <c r="F575" s="400">
        <v>8933</v>
      </c>
      <c r="G575" s="400">
        <v>24.457221081451099</v>
      </c>
      <c r="H575" s="401" t="s">
        <v>11</v>
      </c>
      <c r="I575" s="401" t="s">
        <v>345</v>
      </c>
      <c r="J575" s="400" t="b">
        <v>0</v>
      </c>
      <c r="K575" s="401" t="s">
        <v>211</v>
      </c>
      <c r="L575" s="401" t="s">
        <v>614</v>
      </c>
      <c r="M575" s="401" t="s">
        <v>359</v>
      </c>
      <c r="N575" s="401" t="s">
        <v>359</v>
      </c>
      <c r="O575" s="401" t="s">
        <v>358</v>
      </c>
      <c r="P575" s="401" t="s">
        <v>356</v>
      </c>
    </row>
    <row r="576" spans="1:16" ht="29" x14ac:dyDescent="0.35">
      <c r="A576" s="400">
        <v>1502</v>
      </c>
      <c r="B576" s="400" t="s">
        <v>1897</v>
      </c>
      <c r="C576" s="401" t="s">
        <v>1898</v>
      </c>
      <c r="D576" s="402">
        <v>32696</v>
      </c>
      <c r="E576" s="402">
        <v>41807</v>
      </c>
      <c r="F576" s="400">
        <v>9111</v>
      </c>
      <c r="G576" s="400">
        <v>24.944558521560602</v>
      </c>
      <c r="H576" s="401" t="s">
        <v>11</v>
      </c>
      <c r="I576" s="401" t="s">
        <v>345</v>
      </c>
      <c r="J576" s="400" t="b">
        <v>0</v>
      </c>
      <c r="K576" s="401" t="s">
        <v>211</v>
      </c>
      <c r="L576" s="401" t="s">
        <v>614</v>
      </c>
      <c r="M576" s="401" t="s">
        <v>359</v>
      </c>
      <c r="N576" s="401" t="s">
        <v>359</v>
      </c>
      <c r="O576" s="401" t="s">
        <v>358</v>
      </c>
      <c r="P576" s="401" t="s">
        <v>356</v>
      </c>
    </row>
    <row r="577" spans="1:16" ht="43.5" x14ac:dyDescent="0.35">
      <c r="A577" s="400">
        <v>1503</v>
      </c>
      <c r="B577" s="400" t="s">
        <v>1897</v>
      </c>
      <c r="C577" s="401" t="s">
        <v>1899</v>
      </c>
      <c r="D577" s="402">
        <v>32432</v>
      </c>
      <c r="E577" s="402">
        <v>41807</v>
      </c>
      <c r="F577" s="400">
        <v>9375</v>
      </c>
      <c r="G577" s="400">
        <v>25.667351129363499</v>
      </c>
      <c r="H577" s="401" t="s">
        <v>12</v>
      </c>
      <c r="I577" s="401" t="s">
        <v>341</v>
      </c>
      <c r="J577" s="400" t="b">
        <v>0</v>
      </c>
      <c r="K577" s="401" t="s">
        <v>211</v>
      </c>
      <c r="L577" s="401" t="s">
        <v>614</v>
      </c>
      <c r="M577" s="401" t="s">
        <v>359</v>
      </c>
      <c r="N577" s="401" t="s">
        <v>359</v>
      </c>
      <c r="O577" s="401" t="s">
        <v>358</v>
      </c>
      <c r="P577" s="401" t="s">
        <v>356</v>
      </c>
    </row>
    <row r="578" spans="1:16" ht="43.5" x14ac:dyDescent="0.35">
      <c r="A578" s="400">
        <v>1504</v>
      </c>
      <c r="B578" s="400" t="s">
        <v>1897</v>
      </c>
      <c r="C578" s="401" t="s">
        <v>1900</v>
      </c>
      <c r="D578" s="402">
        <v>30170</v>
      </c>
      <c r="E578" s="402">
        <v>41807</v>
      </c>
      <c r="F578" s="400">
        <v>11637</v>
      </c>
      <c r="G578" s="400">
        <v>31.860369609856299</v>
      </c>
      <c r="H578" s="401" t="s">
        <v>11</v>
      </c>
      <c r="I578" s="401" t="s">
        <v>341</v>
      </c>
      <c r="J578" s="400" t="b">
        <v>0</v>
      </c>
      <c r="K578" s="401" t="s">
        <v>211</v>
      </c>
      <c r="L578" s="401" t="s">
        <v>614</v>
      </c>
      <c r="M578" s="401" t="s">
        <v>359</v>
      </c>
      <c r="N578" s="401" t="s">
        <v>359</v>
      </c>
      <c r="O578" s="401" t="s">
        <v>358</v>
      </c>
      <c r="P578" s="401" t="s">
        <v>356</v>
      </c>
    </row>
    <row r="579" spans="1:16" ht="43.5" x14ac:dyDescent="0.35">
      <c r="A579" s="400">
        <v>1505</v>
      </c>
      <c r="B579" s="400" t="s">
        <v>1897</v>
      </c>
      <c r="C579" s="401" t="s">
        <v>1901</v>
      </c>
      <c r="D579" s="402">
        <v>31664</v>
      </c>
      <c r="E579" s="402">
        <v>41807</v>
      </c>
      <c r="F579" s="400">
        <v>10143</v>
      </c>
      <c r="G579" s="400">
        <v>27.770020533880899</v>
      </c>
      <c r="H579" s="401" t="s">
        <v>12</v>
      </c>
      <c r="I579" s="401" t="s">
        <v>341</v>
      </c>
      <c r="J579" s="400" t="b">
        <v>0</v>
      </c>
      <c r="K579" s="401" t="s">
        <v>211</v>
      </c>
      <c r="L579" s="401" t="s">
        <v>614</v>
      </c>
      <c r="M579" s="401" t="s">
        <v>359</v>
      </c>
      <c r="N579" s="401" t="s">
        <v>359</v>
      </c>
      <c r="O579" s="401" t="s">
        <v>358</v>
      </c>
      <c r="P579" s="401" t="s">
        <v>356</v>
      </c>
    </row>
    <row r="580" spans="1:16" ht="43.5" x14ac:dyDescent="0.35">
      <c r="A580" s="400">
        <v>1506</v>
      </c>
      <c r="B580" s="400" t="s">
        <v>1897</v>
      </c>
      <c r="C580" s="401" t="s">
        <v>1902</v>
      </c>
      <c r="D580" s="402">
        <v>30650</v>
      </c>
      <c r="E580" s="402">
        <v>41807</v>
      </c>
      <c r="F580" s="400">
        <v>11157</v>
      </c>
      <c r="G580" s="400">
        <v>30.546201232032899</v>
      </c>
      <c r="H580" s="401" t="s">
        <v>11</v>
      </c>
      <c r="I580" s="401" t="s">
        <v>341</v>
      </c>
      <c r="J580" s="400" t="b">
        <v>0</v>
      </c>
      <c r="K580" s="401" t="s">
        <v>211</v>
      </c>
      <c r="L580" s="401" t="s">
        <v>614</v>
      </c>
      <c r="M580" s="401" t="s">
        <v>359</v>
      </c>
      <c r="N580" s="401" t="s">
        <v>359</v>
      </c>
      <c r="O580" s="401" t="s">
        <v>358</v>
      </c>
      <c r="P580" s="401" t="s">
        <v>356</v>
      </c>
    </row>
    <row r="581" spans="1:16" ht="43.5" x14ac:dyDescent="0.35">
      <c r="A581" s="400">
        <v>1507</v>
      </c>
      <c r="B581" s="400" t="s">
        <v>1897</v>
      </c>
      <c r="C581" s="401" t="s">
        <v>1903</v>
      </c>
      <c r="D581" s="402">
        <v>32719</v>
      </c>
      <c r="E581" s="402">
        <v>41807</v>
      </c>
      <c r="F581" s="400">
        <v>9088</v>
      </c>
      <c r="G581" s="400">
        <v>24.881587953456499</v>
      </c>
      <c r="H581" s="401" t="s">
        <v>12</v>
      </c>
      <c r="I581" s="401" t="s">
        <v>341</v>
      </c>
      <c r="J581" s="400" t="b">
        <v>0</v>
      </c>
      <c r="K581" s="401" t="s">
        <v>211</v>
      </c>
      <c r="L581" s="401" t="s">
        <v>614</v>
      </c>
      <c r="M581" s="401" t="s">
        <v>359</v>
      </c>
      <c r="N581" s="401" t="s">
        <v>359</v>
      </c>
      <c r="O581" s="401" t="s">
        <v>358</v>
      </c>
      <c r="P581" s="401" t="s">
        <v>356</v>
      </c>
    </row>
    <row r="582" spans="1:16" ht="43.5" x14ac:dyDescent="0.35">
      <c r="A582" s="400">
        <v>1508</v>
      </c>
      <c r="B582" s="400" t="s">
        <v>1897</v>
      </c>
      <c r="C582" s="401" t="s">
        <v>1904</v>
      </c>
      <c r="D582" s="402">
        <v>31934</v>
      </c>
      <c r="E582" s="402">
        <v>41807</v>
      </c>
      <c r="F582" s="400">
        <v>9873</v>
      </c>
      <c r="G582" s="400">
        <v>27.0308008213552</v>
      </c>
      <c r="H582" s="401" t="s">
        <v>11</v>
      </c>
      <c r="I582" s="401" t="s">
        <v>347</v>
      </c>
      <c r="J582" s="400" t="b">
        <v>0</v>
      </c>
      <c r="K582" s="401" t="s">
        <v>211</v>
      </c>
      <c r="L582" s="401" t="s">
        <v>614</v>
      </c>
      <c r="M582" s="401" t="s">
        <v>359</v>
      </c>
      <c r="N582" s="401" t="s">
        <v>359</v>
      </c>
      <c r="O582" s="401" t="s">
        <v>358</v>
      </c>
      <c r="P582" s="401" t="s">
        <v>356</v>
      </c>
    </row>
    <row r="583" spans="1:16" ht="29" x14ac:dyDescent="0.35">
      <c r="A583" s="400">
        <v>1509</v>
      </c>
      <c r="B583" s="400" t="s">
        <v>1897</v>
      </c>
      <c r="C583" s="401" t="s">
        <v>1905</v>
      </c>
      <c r="D583" s="402">
        <v>33589</v>
      </c>
      <c r="E583" s="402">
        <v>41807</v>
      </c>
      <c r="F583" s="400">
        <v>8218</v>
      </c>
      <c r="G583" s="400">
        <v>22.499657768651598</v>
      </c>
      <c r="H583" s="401" t="s">
        <v>11</v>
      </c>
      <c r="I583" s="401" t="s">
        <v>345</v>
      </c>
      <c r="J583" s="400" t="b">
        <v>0</v>
      </c>
      <c r="K583" s="401" t="s">
        <v>211</v>
      </c>
      <c r="L583" s="401" t="s">
        <v>614</v>
      </c>
      <c r="M583" s="401" t="s">
        <v>359</v>
      </c>
      <c r="N583" s="401" t="s">
        <v>359</v>
      </c>
      <c r="O583" s="401" t="s">
        <v>358</v>
      </c>
      <c r="P583" s="401" t="s">
        <v>356</v>
      </c>
    </row>
    <row r="584" spans="1:16" ht="29" x14ac:dyDescent="0.35">
      <c r="A584" s="400">
        <v>1510</v>
      </c>
      <c r="B584" s="400" t="s">
        <v>1897</v>
      </c>
      <c r="C584" s="401" t="s">
        <v>1906</v>
      </c>
      <c r="D584" s="402">
        <v>34189</v>
      </c>
      <c r="E584" s="402">
        <v>41807</v>
      </c>
      <c r="F584" s="400">
        <v>7618</v>
      </c>
      <c r="G584" s="400">
        <v>20.8569472963724</v>
      </c>
      <c r="H584" s="401" t="s">
        <v>12</v>
      </c>
      <c r="I584" s="401" t="s">
        <v>345</v>
      </c>
      <c r="J584" s="400" t="b">
        <v>0</v>
      </c>
      <c r="K584" s="401" t="s">
        <v>211</v>
      </c>
      <c r="L584" s="401" t="s">
        <v>614</v>
      </c>
      <c r="M584" s="401" t="s">
        <v>359</v>
      </c>
      <c r="N584" s="401" t="s">
        <v>359</v>
      </c>
      <c r="O584" s="401" t="s">
        <v>358</v>
      </c>
      <c r="P584" s="401" t="s">
        <v>356</v>
      </c>
    </row>
    <row r="585" spans="1:16" ht="29" x14ac:dyDescent="0.35">
      <c r="A585" s="400">
        <v>1511</v>
      </c>
      <c r="B585" s="400" t="s">
        <v>1907</v>
      </c>
      <c r="C585" s="401" t="s">
        <v>1908</v>
      </c>
      <c r="D585" s="402">
        <v>31506</v>
      </c>
      <c r="E585" s="402">
        <v>41807</v>
      </c>
      <c r="F585" s="400">
        <v>10301</v>
      </c>
      <c r="G585" s="400">
        <v>28.2026009582478</v>
      </c>
      <c r="H585" s="401" t="s">
        <v>12</v>
      </c>
      <c r="I585" s="401" t="s">
        <v>345</v>
      </c>
      <c r="J585" s="400" t="b">
        <v>0</v>
      </c>
      <c r="K585" s="401" t="s">
        <v>211</v>
      </c>
      <c r="L585" s="401" t="s">
        <v>485</v>
      </c>
      <c r="M585" s="401" t="s">
        <v>359</v>
      </c>
      <c r="N585" s="401" t="s">
        <v>359</v>
      </c>
      <c r="O585" s="401" t="s">
        <v>358</v>
      </c>
      <c r="P585" s="401" t="s">
        <v>356</v>
      </c>
    </row>
    <row r="586" spans="1:16" ht="43.5" x14ac:dyDescent="0.35">
      <c r="A586" s="400">
        <v>1512</v>
      </c>
      <c r="B586" s="400" t="s">
        <v>1907</v>
      </c>
      <c r="C586" s="401" t="s">
        <v>1909</v>
      </c>
      <c r="D586" s="402">
        <v>33188</v>
      </c>
      <c r="E586" s="402">
        <v>41807</v>
      </c>
      <c r="F586" s="400">
        <v>8619</v>
      </c>
      <c r="G586" s="400">
        <v>23.597535934291599</v>
      </c>
      <c r="H586" s="401" t="s">
        <v>12</v>
      </c>
      <c r="I586" s="401" t="s">
        <v>341</v>
      </c>
      <c r="J586" s="400" t="b">
        <v>0</v>
      </c>
      <c r="K586" s="401" t="s">
        <v>211</v>
      </c>
      <c r="L586" s="401" t="s">
        <v>485</v>
      </c>
      <c r="M586" s="401" t="s">
        <v>359</v>
      </c>
      <c r="N586" s="401" t="s">
        <v>359</v>
      </c>
      <c r="O586" s="401" t="s">
        <v>358</v>
      </c>
      <c r="P586" s="401" t="s">
        <v>356</v>
      </c>
    </row>
    <row r="587" spans="1:16" ht="43.5" x14ac:dyDescent="0.35">
      <c r="A587" s="400">
        <v>1513</v>
      </c>
      <c r="B587" s="400" t="s">
        <v>1907</v>
      </c>
      <c r="C587" s="401" t="s">
        <v>1910</v>
      </c>
      <c r="D587" s="402">
        <v>28886</v>
      </c>
      <c r="E587" s="402">
        <v>41807</v>
      </c>
      <c r="F587" s="400">
        <v>12921</v>
      </c>
      <c r="G587" s="400">
        <v>35.375770020533899</v>
      </c>
      <c r="H587" s="401" t="s">
        <v>12</v>
      </c>
      <c r="I587" s="401" t="s">
        <v>341</v>
      </c>
      <c r="J587" s="400" t="b">
        <v>0</v>
      </c>
      <c r="K587" s="401" t="s">
        <v>211</v>
      </c>
      <c r="L587" s="401" t="s">
        <v>485</v>
      </c>
      <c r="M587" s="401" t="s">
        <v>359</v>
      </c>
      <c r="N587" s="401" t="s">
        <v>359</v>
      </c>
      <c r="O587" s="401" t="s">
        <v>358</v>
      </c>
      <c r="P587" s="401" t="s">
        <v>356</v>
      </c>
    </row>
    <row r="588" spans="1:16" ht="43.5" x14ac:dyDescent="0.35">
      <c r="A588" s="400">
        <v>1514</v>
      </c>
      <c r="B588" s="400" t="s">
        <v>1907</v>
      </c>
      <c r="C588" s="401" t="s">
        <v>1911</v>
      </c>
      <c r="D588" s="402">
        <v>31639</v>
      </c>
      <c r="E588" s="402">
        <v>41807</v>
      </c>
      <c r="F588" s="400">
        <v>10168</v>
      </c>
      <c r="G588" s="400">
        <v>27.8384668035592</v>
      </c>
      <c r="H588" s="401" t="s">
        <v>11</v>
      </c>
      <c r="I588" s="401" t="s">
        <v>341</v>
      </c>
      <c r="J588" s="400" t="b">
        <v>0</v>
      </c>
      <c r="K588" s="401" t="s">
        <v>211</v>
      </c>
      <c r="L588" s="401" t="s">
        <v>485</v>
      </c>
      <c r="M588" s="401" t="s">
        <v>359</v>
      </c>
      <c r="N588" s="401" t="s">
        <v>359</v>
      </c>
      <c r="O588" s="401" t="s">
        <v>358</v>
      </c>
      <c r="P588" s="401" t="s">
        <v>356</v>
      </c>
    </row>
    <row r="589" spans="1:16" ht="43.5" x14ac:dyDescent="0.35">
      <c r="A589" s="400">
        <v>1515</v>
      </c>
      <c r="B589" s="400" t="s">
        <v>1912</v>
      </c>
      <c r="C589" s="401" t="s">
        <v>1913</v>
      </c>
      <c r="D589" s="402">
        <v>32648</v>
      </c>
      <c r="E589" s="402">
        <v>41795</v>
      </c>
      <c r="F589" s="400">
        <v>9147</v>
      </c>
      <c r="G589" s="400">
        <v>25.043121149897299</v>
      </c>
      <c r="H589" s="401" t="s">
        <v>11</v>
      </c>
      <c r="I589" s="401" t="s">
        <v>341</v>
      </c>
      <c r="J589" s="400" t="b">
        <v>1</v>
      </c>
      <c r="K589" s="401" t="s">
        <v>211</v>
      </c>
      <c r="L589" s="401" t="s">
        <v>1191</v>
      </c>
      <c r="M589" s="401" t="s">
        <v>529</v>
      </c>
      <c r="N589" s="401" t="s">
        <v>529</v>
      </c>
      <c r="O589" s="401" t="s">
        <v>358</v>
      </c>
      <c r="P589" s="401" t="s">
        <v>356</v>
      </c>
    </row>
    <row r="590" spans="1:16" ht="43.5" x14ac:dyDescent="0.35">
      <c r="A590" s="400">
        <v>1516</v>
      </c>
      <c r="B590" s="400" t="s">
        <v>1912</v>
      </c>
      <c r="C590" s="401" t="s">
        <v>1914</v>
      </c>
      <c r="D590" s="402">
        <v>33038</v>
      </c>
      <c r="E590" s="402">
        <v>41795</v>
      </c>
      <c r="F590" s="400">
        <v>8757</v>
      </c>
      <c r="G590" s="400">
        <v>23.975359342915802</v>
      </c>
      <c r="H590" s="401" t="s">
        <v>12</v>
      </c>
      <c r="I590" s="401" t="s">
        <v>341</v>
      </c>
      <c r="J590" s="400" t="b">
        <v>0</v>
      </c>
      <c r="K590" s="401" t="s">
        <v>211</v>
      </c>
      <c r="L590" s="401" t="s">
        <v>1191</v>
      </c>
      <c r="M590" s="401" t="s">
        <v>529</v>
      </c>
      <c r="N590" s="401" t="s">
        <v>529</v>
      </c>
      <c r="O590" s="401" t="s">
        <v>358</v>
      </c>
      <c r="P590" s="401" t="s">
        <v>356</v>
      </c>
    </row>
    <row r="591" spans="1:16" ht="43.5" x14ac:dyDescent="0.35">
      <c r="A591" s="400">
        <v>1517</v>
      </c>
      <c r="B591" s="400" t="s">
        <v>1912</v>
      </c>
      <c r="C591" s="401" t="s">
        <v>1915</v>
      </c>
      <c r="D591" s="402">
        <v>30014</v>
      </c>
      <c r="E591" s="402">
        <v>41795</v>
      </c>
      <c r="F591" s="400">
        <v>11781</v>
      </c>
      <c r="G591" s="400">
        <v>32.254620123203303</v>
      </c>
      <c r="H591" s="401" t="s">
        <v>11</v>
      </c>
      <c r="I591" s="401" t="s">
        <v>341</v>
      </c>
      <c r="J591" s="400" t="b">
        <v>0</v>
      </c>
      <c r="K591" s="401" t="s">
        <v>211</v>
      </c>
      <c r="L591" s="401" t="s">
        <v>1191</v>
      </c>
      <c r="M591" s="401" t="s">
        <v>529</v>
      </c>
      <c r="N591" s="401" t="s">
        <v>529</v>
      </c>
      <c r="O591" s="401" t="s">
        <v>358</v>
      </c>
      <c r="P591" s="401" t="s">
        <v>356</v>
      </c>
    </row>
    <row r="592" spans="1:16" ht="43.5" x14ac:dyDescent="0.35">
      <c r="A592" s="400">
        <v>1518</v>
      </c>
      <c r="B592" s="400" t="s">
        <v>1912</v>
      </c>
      <c r="C592" s="401" t="s">
        <v>1916</v>
      </c>
      <c r="D592" s="402">
        <v>33404</v>
      </c>
      <c r="E592" s="402">
        <v>41795</v>
      </c>
      <c r="F592" s="400">
        <v>8391</v>
      </c>
      <c r="G592" s="400">
        <v>22.973305954825499</v>
      </c>
      <c r="H592" s="401" t="s">
        <v>12</v>
      </c>
      <c r="I592" s="401" t="s">
        <v>341</v>
      </c>
      <c r="J592" s="400" t="b">
        <v>0</v>
      </c>
      <c r="K592" s="401" t="s">
        <v>211</v>
      </c>
      <c r="L592" s="401" t="s">
        <v>1191</v>
      </c>
      <c r="M592" s="401" t="s">
        <v>529</v>
      </c>
      <c r="N592" s="401" t="s">
        <v>529</v>
      </c>
      <c r="O592" s="401" t="s">
        <v>358</v>
      </c>
      <c r="P592" s="401" t="s">
        <v>356</v>
      </c>
    </row>
    <row r="593" spans="1:16" ht="29" x14ac:dyDescent="0.35">
      <c r="A593" s="400">
        <v>1519</v>
      </c>
      <c r="B593" s="400" t="s">
        <v>1917</v>
      </c>
      <c r="C593" s="401" t="s">
        <v>685</v>
      </c>
      <c r="D593" s="402">
        <v>31546</v>
      </c>
      <c r="E593" s="402">
        <v>41807</v>
      </c>
      <c r="F593" s="400">
        <v>10261</v>
      </c>
      <c r="G593" s="400">
        <v>28.093086926762499</v>
      </c>
      <c r="H593" s="401" t="s">
        <v>11</v>
      </c>
      <c r="I593" s="401" t="s">
        <v>345</v>
      </c>
      <c r="J593" s="400" t="b">
        <v>1</v>
      </c>
      <c r="K593" s="401" t="s">
        <v>211</v>
      </c>
      <c r="L593" s="401" t="s">
        <v>684</v>
      </c>
      <c r="M593" s="401" t="s">
        <v>529</v>
      </c>
      <c r="N593" s="401" t="s">
        <v>529</v>
      </c>
      <c r="O593" s="401" t="s">
        <v>358</v>
      </c>
      <c r="P593" s="401" t="s">
        <v>356</v>
      </c>
    </row>
    <row r="594" spans="1:16" ht="43.5" x14ac:dyDescent="0.35">
      <c r="A594" s="400">
        <v>1520</v>
      </c>
      <c r="B594" s="400" t="s">
        <v>1917</v>
      </c>
      <c r="C594" s="401" t="s">
        <v>1918</v>
      </c>
      <c r="D594" s="402">
        <v>29539</v>
      </c>
      <c r="E594" s="402">
        <v>41807</v>
      </c>
      <c r="F594" s="400">
        <v>12268</v>
      </c>
      <c r="G594" s="400">
        <v>33.587953456536603</v>
      </c>
      <c r="H594" s="401" t="s">
        <v>12</v>
      </c>
      <c r="I594" s="401" t="s">
        <v>341</v>
      </c>
      <c r="J594" s="400" t="b">
        <v>0</v>
      </c>
      <c r="K594" s="401" t="s">
        <v>211</v>
      </c>
      <c r="L594" s="401" t="s">
        <v>684</v>
      </c>
      <c r="M594" s="401" t="s">
        <v>529</v>
      </c>
      <c r="N594" s="401" t="s">
        <v>529</v>
      </c>
      <c r="O594" s="401" t="s">
        <v>358</v>
      </c>
      <c r="P594" s="401" t="s">
        <v>356</v>
      </c>
    </row>
    <row r="595" spans="1:16" ht="43.5" x14ac:dyDescent="0.35">
      <c r="A595" s="400">
        <v>1521</v>
      </c>
      <c r="B595" s="400" t="s">
        <v>1917</v>
      </c>
      <c r="C595" s="401" t="s">
        <v>1919</v>
      </c>
      <c r="D595" s="402">
        <v>29772</v>
      </c>
      <c r="E595" s="402">
        <v>41807</v>
      </c>
      <c r="F595" s="400">
        <v>12035</v>
      </c>
      <c r="G595" s="400">
        <v>32.9500342231348</v>
      </c>
      <c r="H595" s="401" t="s">
        <v>12</v>
      </c>
      <c r="I595" s="401" t="s">
        <v>341</v>
      </c>
      <c r="J595" s="400" t="b">
        <v>0</v>
      </c>
      <c r="K595" s="401" t="s">
        <v>211</v>
      </c>
      <c r="L595" s="401" t="s">
        <v>684</v>
      </c>
      <c r="M595" s="401" t="s">
        <v>529</v>
      </c>
      <c r="N595" s="401" t="s">
        <v>529</v>
      </c>
      <c r="O595" s="401" t="s">
        <v>358</v>
      </c>
      <c r="P595" s="401" t="s">
        <v>356</v>
      </c>
    </row>
    <row r="596" spans="1:16" ht="43.5" x14ac:dyDescent="0.35">
      <c r="A596" s="400">
        <v>1522</v>
      </c>
      <c r="B596" s="400" t="s">
        <v>1917</v>
      </c>
      <c r="C596" s="401" t="s">
        <v>1920</v>
      </c>
      <c r="D596" s="402">
        <v>30326</v>
      </c>
      <c r="E596" s="402">
        <v>41807</v>
      </c>
      <c r="F596" s="400">
        <v>11481</v>
      </c>
      <c r="G596" s="400">
        <v>31.4332648870637</v>
      </c>
      <c r="H596" s="401" t="s">
        <v>12</v>
      </c>
      <c r="I596" s="401" t="s">
        <v>341</v>
      </c>
      <c r="J596" s="400" t="b">
        <v>0</v>
      </c>
      <c r="K596" s="401" t="s">
        <v>211</v>
      </c>
      <c r="L596" s="401" t="s">
        <v>684</v>
      </c>
      <c r="M596" s="401" t="s">
        <v>529</v>
      </c>
      <c r="N596" s="401" t="s">
        <v>529</v>
      </c>
      <c r="O596" s="401" t="s">
        <v>358</v>
      </c>
      <c r="P596" s="401" t="s">
        <v>356</v>
      </c>
    </row>
    <row r="597" spans="1:16" ht="43.5" x14ac:dyDescent="0.35">
      <c r="A597" s="400">
        <v>1523</v>
      </c>
      <c r="B597" s="400" t="s">
        <v>1917</v>
      </c>
      <c r="C597" s="401" t="s">
        <v>1921</v>
      </c>
      <c r="D597" s="402">
        <v>27797</v>
      </c>
      <c r="E597" s="402">
        <v>41807</v>
      </c>
      <c r="F597" s="400">
        <v>14010</v>
      </c>
      <c r="G597" s="400">
        <v>38.357289527720702</v>
      </c>
      <c r="H597" s="401" t="s">
        <v>12</v>
      </c>
      <c r="I597" s="401" t="s">
        <v>341</v>
      </c>
      <c r="J597" s="400" t="b">
        <v>0</v>
      </c>
      <c r="K597" s="401" t="s">
        <v>211</v>
      </c>
      <c r="L597" s="401" t="s">
        <v>684</v>
      </c>
      <c r="M597" s="401" t="s">
        <v>529</v>
      </c>
      <c r="N597" s="401" t="s">
        <v>529</v>
      </c>
      <c r="O597" s="401" t="s">
        <v>358</v>
      </c>
      <c r="P597" s="401" t="s">
        <v>356</v>
      </c>
    </row>
    <row r="598" spans="1:16" ht="43.5" x14ac:dyDescent="0.35">
      <c r="A598" s="400">
        <v>1524</v>
      </c>
      <c r="B598" s="400" t="s">
        <v>1917</v>
      </c>
      <c r="C598" s="401" t="s">
        <v>1922</v>
      </c>
      <c r="D598" s="402">
        <v>27194</v>
      </c>
      <c r="E598" s="402">
        <v>41807</v>
      </c>
      <c r="F598" s="400">
        <v>14613</v>
      </c>
      <c r="G598" s="400">
        <v>40.008213552361397</v>
      </c>
      <c r="H598" s="401" t="s">
        <v>12</v>
      </c>
      <c r="I598" s="401" t="s">
        <v>341</v>
      </c>
      <c r="J598" s="400" t="b">
        <v>0</v>
      </c>
      <c r="K598" s="401" t="s">
        <v>211</v>
      </c>
      <c r="L598" s="401" t="s">
        <v>684</v>
      </c>
      <c r="M598" s="401" t="s">
        <v>529</v>
      </c>
      <c r="N598" s="401" t="s">
        <v>529</v>
      </c>
      <c r="O598" s="401" t="s">
        <v>358</v>
      </c>
      <c r="P598" s="401" t="s">
        <v>356</v>
      </c>
    </row>
    <row r="599" spans="1:16" ht="43.5" x14ac:dyDescent="0.35">
      <c r="A599" s="400">
        <v>1525</v>
      </c>
      <c r="B599" s="400" t="s">
        <v>1923</v>
      </c>
      <c r="C599" s="401" t="s">
        <v>1924</v>
      </c>
      <c r="D599" s="402">
        <v>31201</v>
      </c>
      <c r="E599" s="402">
        <v>41807</v>
      </c>
      <c r="F599" s="400">
        <v>10606</v>
      </c>
      <c r="G599" s="400">
        <v>29.037645448323101</v>
      </c>
      <c r="H599" s="401" t="s">
        <v>11</v>
      </c>
      <c r="I599" s="401" t="s">
        <v>341</v>
      </c>
      <c r="J599" s="400" t="b">
        <v>1</v>
      </c>
      <c r="K599" s="401" t="s">
        <v>211</v>
      </c>
      <c r="L599" s="401" t="s">
        <v>1017</v>
      </c>
      <c r="M599" s="401" t="s">
        <v>529</v>
      </c>
      <c r="N599" s="401" t="s">
        <v>529</v>
      </c>
      <c r="O599" s="401" t="s">
        <v>358</v>
      </c>
      <c r="P599" s="401" t="s">
        <v>356</v>
      </c>
    </row>
    <row r="600" spans="1:16" ht="43.5" x14ac:dyDescent="0.35">
      <c r="A600" s="400">
        <v>1526</v>
      </c>
      <c r="B600" s="400" t="s">
        <v>1923</v>
      </c>
      <c r="C600" s="401" t="s">
        <v>1925</v>
      </c>
      <c r="D600" s="402">
        <v>29721</v>
      </c>
      <c r="E600" s="402">
        <v>41807</v>
      </c>
      <c r="F600" s="400">
        <v>12086</v>
      </c>
      <c r="G600" s="400">
        <v>33.0896646132786</v>
      </c>
      <c r="H600" s="401" t="s">
        <v>11</v>
      </c>
      <c r="I600" s="401" t="s">
        <v>341</v>
      </c>
      <c r="J600" s="400" t="b">
        <v>1</v>
      </c>
      <c r="K600" s="401" t="s">
        <v>211</v>
      </c>
      <c r="L600" s="401" t="s">
        <v>1017</v>
      </c>
      <c r="M600" s="401" t="s">
        <v>529</v>
      </c>
      <c r="N600" s="401" t="s">
        <v>529</v>
      </c>
      <c r="O600" s="401" t="s">
        <v>358</v>
      </c>
      <c r="P600" s="401" t="s">
        <v>356</v>
      </c>
    </row>
    <row r="601" spans="1:16" ht="43.5" x14ac:dyDescent="0.35">
      <c r="A601" s="400">
        <v>1527</v>
      </c>
      <c r="B601" s="400" t="s">
        <v>1923</v>
      </c>
      <c r="C601" s="401" t="s">
        <v>1926</v>
      </c>
      <c r="D601" s="402">
        <v>31901</v>
      </c>
      <c r="E601" s="402">
        <v>41807</v>
      </c>
      <c r="F601" s="400">
        <v>9906</v>
      </c>
      <c r="G601" s="400">
        <v>27.1211498973306</v>
      </c>
      <c r="H601" s="401" t="s">
        <v>12</v>
      </c>
      <c r="I601" s="401" t="s">
        <v>341</v>
      </c>
      <c r="J601" s="400" t="b">
        <v>0</v>
      </c>
      <c r="K601" s="401" t="s">
        <v>211</v>
      </c>
      <c r="L601" s="401" t="s">
        <v>1017</v>
      </c>
      <c r="M601" s="401" t="s">
        <v>529</v>
      </c>
      <c r="N601" s="401" t="s">
        <v>529</v>
      </c>
      <c r="O601" s="401" t="s">
        <v>358</v>
      </c>
      <c r="P601" s="401" t="s">
        <v>356</v>
      </c>
    </row>
    <row r="602" spans="1:16" ht="43.5" x14ac:dyDescent="0.35">
      <c r="A602" s="400">
        <v>1528</v>
      </c>
      <c r="B602" s="400" t="s">
        <v>1923</v>
      </c>
      <c r="C602" s="401" t="s">
        <v>1927</v>
      </c>
      <c r="D602" s="402">
        <v>30511</v>
      </c>
      <c r="E602" s="402">
        <v>41807</v>
      </c>
      <c r="F602" s="400">
        <v>11296</v>
      </c>
      <c r="G602" s="400">
        <v>30.926762491444201</v>
      </c>
      <c r="H602" s="401" t="s">
        <v>12</v>
      </c>
      <c r="I602" s="401" t="s">
        <v>341</v>
      </c>
      <c r="J602" s="400" t="b">
        <v>0</v>
      </c>
      <c r="K602" s="401" t="s">
        <v>211</v>
      </c>
      <c r="L602" s="401" t="s">
        <v>1017</v>
      </c>
      <c r="M602" s="401" t="s">
        <v>529</v>
      </c>
      <c r="N602" s="401" t="s">
        <v>529</v>
      </c>
      <c r="O602" s="401" t="s">
        <v>358</v>
      </c>
      <c r="P602" s="401" t="s">
        <v>356</v>
      </c>
    </row>
    <row r="603" spans="1:16" ht="43.5" x14ac:dyDescent="0.35">
      <c r="A603" s="400">
        <v>1529</v>
      </c>
      <c r="B603" s="400" t="s">
        <v>1923</v>
      </c>
      <c r="C603" s="401" t="s">
        <v>1928</v>
      </c>
      <c r="D603" s="402">
        <v>31690</v>
      </c>
      <c r="E603" s="402">
        <v>41807</v>
      </c>
      <c r="F603" s="400">
        <v>10117</v>
      </c>
      <c r="G603" s="400">
        <v>27.698836413415499</v>
      </c>
      <c r="H603" s="401" t="s">
        <v>11</v>
      </c>
      <c r="I603" s="401" t="s">
        <v>341</v>
      </c>
      <c r="J603" s="400" t="b">
        <v>0</v>
      </c>
      <c r="K603" s="401" t="s">
        <v>211</v>
      </c>
      <c r="L603" s="401" t="s">
        <v>1017</v>
      </c>
      <c r="M603" s="401" t="s">
        <v>529</v>
      </c>
      <c r="N603" s="401" t="s">
        <v>529</v>
      </c>
      <c r="O603" s="401" t="s">
        <v>358</v>
      </c>
      <c r="P603" s="401" t="s">
        <v>356</v>
      </c>
    </row>
    <row r="604" spans="1:16" ht="29" x14ac:dyDescent="0.35">
      <c r="A604" s="400">
        <v>1530</v>
      </c>
      <c r="B604" s="400" t="s">
        <v>1923</v>
      </c>
      <c r="C604" s="401" t="s">
        <v>1929</v>
      </c>
      <c r="D604" s="402">
        <v>31000</v>
      </c>
      <c r="E604" s="402">
        <v>41807</v>
      </c>
      <c r="F604" s="400">
        <v>10807</v>
      </c>
      <c r="G604" s="400">
        <v>29.587953456536599</v>
      </c>
      <c r="H604" s="401" t="s">
        <v>11</v>
      </c>
      <c r="I604" s="401" t="s">
        <v>345</v>
      </c>
      <c r="J604" s="400" t="b">
        <v>0</v>
      </c>
      <c r="K604" s="401" t="s">
        <v>211</v>
      </c>
      <c r="L604" s="401" t="s">
        <v>1017</v>
      </c>
      <c r="M604" s="401" t="s">
        <v>529</v>
      </c>
      <c r="N604" s="401" t="s">
        <v>529</v>
      </c>
      <c r="O604" s="401" t="s">
        <v>358</v>
      </c>
      <c r="P604" s="401" t="s">
        <v>356</v>
      </c>
    </row>
    <row r="605" spans="1:16" ht="29" x14ac:dyDescent="0.35">
      <c r="A605" s="400">
        <v>1531</v>
      </c>
      <c r="B605" s="400" t="s">
        <v>1923</v>
      </c>
      <c r="C605" s="401" t="s">
        <v>1018</v>
      </c>
      <c r="D605" s="402">
        <v>28597</v>
      </c>
      <c r="E605" s="402">
        <v>41807</v>
      </c>
      <c r="F605" s="400">
        <v>13210</v>
      </c>
      <c r="G605" s="400">
        <v>36.167008898015098</v>
      </c>
      <c r="H605" s="401" t="s">
        <v>11</v>
      </c>
      <c r="I605" s="401" t="s">
        <v>345</v>
      </c>
      <c r="J605" s="400" t="b">
        <v>0</v>
      </c>
      <c r="K605" s="401" t="s">
        <v>211</v>
      </c>
      <c r="L605" s="401" t="s">
        <v>1017</v>
      </c>
      <c r="M605" s="401" t="s">
        <v>529</v>
      </c>
      <c r="N605" s="401" t="s">
        <v>529</v>
      </c>
      <c r="O605" s="401" t="s">
        <v>358</v>
      </c>
      <c r="P605" s="401" t="s">
        <v>356</v>
      </c>
    </row>
    <row r="606" spans="1:16" ht="29" x14ac:dyDescent="0.35">
      <c r="A606" s="400">
        <v>1532</v>
      </c>
      <c r="B606" s="400" t="s">
        <v>1930</v>
      </c>
      <c r="C606" s="401" t="s">
        <v>936</v>
      </c>
      <c r="D606" s="402">
        <v>30075</v>
      </c>
      <c r="E606" s="402">
        <v>41807</v>
      </c>
      <c r="F606" s="400">
        <v>11732</v>
      </c>
      <c r="G606" s="400">
        <v>32.1204654346338</v>
      </c>
      <c r="H606" s="401" t="s">
        <v>11</v>
      </c>
      <c r="I606" s="401" t="s">
        <v>345</v>
      </c>
      <c r="J606" s="400" t="b">
        <v>1</v>
      </c>
      <c r="K606" s="401" t="s">
        <v>211</v>
      </c>
      <c r="L606" s="401" t="s">
        <v>935</v>
      </c>
      <c r="M606" s="401" t="s">
        <v>529</v>
      </c>
      <c r="N606" s="401" t="s">
        <v>529</v>
      </c>
      <c r="O606" s="401" t="s">
        <v>358</v>
      </c>
      <c r="P606" s="401" t="s">
        <v>356</v>
      </c>
    </row>
    <row r="607" spans="1:16" ht="29" x14ac:dyDescent="0.35">
      <c r="A607" s="400">
        <v>1533</v>
      </c>
      <c r="B607" s="400" t="s">
        <v>1930</v>
      </c>
      <c r="C607" s="401" t="s">
        <v>1931</v>
      </c>
      <c r="D607" s="402">
        <v>30361</v>
      </c>
      <c r="E607" s="402">
        <v>41807</v>
      </c>
      <c r="F607" s="400">
        <v>11446</v>
      </c>
      <c r="G607" s="400">
        <v>31.337440109513999</v>
      </c>
      <c r="H607" s="401" t="s">
        <v>11</v>
      </c>
      <c r="I607" s="401" t="s">
        <v>345</v>
      </c>
      <c r="J607" s="400" t="b">
        <v>1</v>
      </c>
      <c r="K607" s="401" t="s">
        <v>211</v>
      </c>
      <c r="L607" s="401" t="s">
        <v>935</v>
      </c>
      <c r="M607" s="401" t="s">
        <v>529</v>
      </c>
      <c r="N607" s="401" t="s">
        <v>529</v>
      </c>
      <c r="O607" s="401" t="s">
        <v>358</v>
      </c>
      <c r="P607" s="401" t="s">
        <v>356</v>
      </c>
    </row>
    <row r="608" spans="1:16" ht="29" x14ac:dyDescent="0.35">
      <c r="A608" s="400">
        <v>1534</v>
      </c>
      <c r="B608" s="400" t="s">
        <v>1930</v>
      </c>
      <c r="C608" s="401" t="s">
        <v>1932</v>
      </c>
      <c r="D608" s="402">
        <v>31154</v>
      </c>
      <c r="E608" s="402">
        <v>41807</v>
      </c>
      <c r="F608" s="400">
        <v>10653</v>
      </c>
      <c r="G608" s="400">
        <v>29.166324435318302</v>
      </c>
      <c r="H608" s="401" t="s">
        <v>11</v>
      </c>
      <c r="I608" s="401" t="s">
        <v>345</v>
      </c>
      <c r="J608" s="400" t="b">
        <v>0</v>
      </c>
      <c r="K608" s="401" t="s">
        <v>211</v>
      </c>
      <c r="L608" s="401" t="s">
        <v>935</v>
      </c>
      <c r="M608" s="401" t="s">
        <v>529</v>
      </c>
      <c r="N608" s="401" t="s">
        <v>529</v>
      </c>
      <c r="O608" s="401" t="s">
        <v>358</v>
      </c>
      <c r="P608" s="401" t="s">
        <v>356</v>
      </c>
    </row>
    <row r="609" spans="1:16" ht="29" x14ac:dyDescent="0.35">
      <c r="A609" s="400">
        <v>1535</v>
      </c>
      <c r="B609" s="400" t="s">
        <v>1930</v>
      </c>
      <c r="C609" s="401" t="s">
        <v>1933</v>
      </c>
      <c r="D609" s="402">
        <v>31331</v>
      </c>
      <c r="E609" s="402">
        <v>41807</v>
      </c>
      <c r="F609" s="400">
        <v>10476</v>
      </c>
      <c r="G609" s="400">
        <v>28.681724845995902</v>
      </c>
      <c r="H609" s="401" t="s">
        <v>12</v>
      </c>
      <c r="I609" s="401" t="s">
        <v>345</v>
      </c>
      <c r="J609" s="400" t="b">
        <v>0</v>
      </c>
      <c r="K609" s="401" t="s">
        <v>211</v>
      </c>
      <c r="L609" s="401" t="s">
        <v>935</v>
      </c>
      <c r="M609" s="401" t="s">
        <v>529</v>
      </c>
      <c r="N609" s="401" t="s">
        <v>529</v>
      </c>
      <c r="O609" s="401" t="s">
        <v>358</v>
      </c>
      <c r="P609" s="401" t="s">
        <v>356</v>
      </c>
    </row>
    <row r="610" spans="1:16" ht="29" x14ac:dyDescent="0.35">
      <c r="A610" s="400">
        <v>1536</v>
      </c>
      <c r="B610" s="400" t="s">
        <v>1930</v>
      </c>
      <c r="C610" s="401" t="s">
        <v>1934</v>
      </c>
      <c r="D610" s="402">
        <v>29567</v>
      </c>
      <c r="E610" s="402">
        <v>41807</v>
      </c>
      <c r="F610" s="400">
        <v>12240</v>
      </c>
      <c r="G610" s="400">
        <v>33.511293634496901</v>
      </c>
      <c r="H610" s="401" t="s">
        <v>11</v>
      </c>
      <c r="I610" s="401" t="s">
        <v>345</v>
      </c>
      <c r="J610" s="400" t="b">
        <v>0</v>
      </c>
      <c r="K610" s="401" t="s">
        <v>211</v>
      </c>
      <c r="L610" s="401" t="s">
        <v>935</v>
      </c>
      <c r="M610" s="401" t="s">
        <v>529</v>
      </c>
      <c r="N610" s="401" t="s">
        <v>529</v>
      </c>
      <c r="O610" s="401" t="s">
        <v>358</v>
      </c>
      <c r="P610" s="401" t="s">
        <v>356</v>
      </c>
    </row>
    <row r="611" spans="1:16" ht="29" x14ac:dyDescent="0.35">
      <c r="A611" s="400">
        <v>1537</v>
      </c>
      <c r="B611" s="400" t="s">
        <v>1930</v>
      </c>
      <c r="C611" s="401" t="s">
        <v>1935</v>
      </c>
      <c r="D611" s="402">
        <v>30393</v>
      </c>
      <c r="E611" s="402">
        <v>41807</v>
      </c>
      <c r="F611" s="400">
        <v>11414</v>
      </c>
      <c r="G611" s="400">
        <v>31.249828884325801</v>
      </c>
      <c r="H611" s="401" t="s">
        <v>12</v>
      </c>
      <c r="I611" s="401" t="s">
        <v>345</v>
      </c>
      <c r="J611" s="400" t="b">
        <v>0</v>
      </c>
      <c r="K611" s="401" t="s">
        <v>211</v>
      </c>
      <c r="L611" s="401" t="s">
        <v>935</v>
      </c>
      <c r="M611" s="401" t="s">
        <v>529</v>
      </c>
      <c r="N611" s="401" t="s">
        <v>529</v>
      </c>
      <c r="O611" s="401" t="s">
        <v>358</v>
      </c>
      <c r="P611" s="401" t="s">
        <v>356</v>
      </c>
    </row>
    <row r="612" spans="1:16" ht="29" x14ac:dyDescent="0.35">
      <c r="A612" s="400">
        <v>1538</v>
      </c>
      <c r="B612" s="400" t="s">
        <v>1936</v>
      </c>
      <c r="C612" s="401" t="s">
        <v>1937</v>
      </c>
      <c r="D612" s="402">
        <v>26788</v>
      </c>
      <c r="E612" s="402">
        <v>41807</v>
      </c>
      <c r="F612" s="400">
        <v>15019</v>
      </c>
      <c r="G612" s="400">
        <v>41.119780971936997</v>
      </c>
      <c r="H612" s="401" t="s">
        <v>11</v>
      </c>
      <c r="I612" s="401" t="s">
        <v>345</v>
      </c>
      <c r="J612" s="400" t="b">
        <v>0</v>
      </c>
      <c r="K612" s="401" t="s">
        <v>211</v>
      </c>
      <c r="L612" s="401" t="s">
        <v>524</v>
      </c>
      <c r="M612" s="401" t="s">
        <v>529</v>
      </c>
      <c r="N612" s="401" t="s">
        <v>529</v>
      </c>
      <c r="O612" s="401" t="s">
        <v>527</v>
      </c>
      <c r="P612" s="401" t="s">
        <v>356</v>
      </c>
    </row>
    <row r="613" spans="1:16" ht="29" x14ac:dyDescent="0.35">
      <c r="A613" s="400">
        <v>1539</v>
      </c>
      <c r="B613" s="400" t="s">
        <v>1936</v>
      </c>
      <c r="C613" s="401" t="s">
        <v>1938</v>
      </c>
      <c r="D613" s="402">
        <v>32187</v>
      </c>
      <c r="E613" s="402">
        <v>41807</v>
      </c>
      <c r="F613" s="400">
        <v>9620</v>
      </c>
      <c r="G613" s="400">
        <v>26.338124572210798</v>
      </c>
      <c r="H613" s="401" t="s">
        <v>11</v>
      </c>
      <c r="I613" s="401" t="s">
        <v>345</v>
      </c>
      <c r="J613" s="400" t="b">
        <v>0</v>
      </c>
      <c r="K613" s="401" t="s">
        <v>211</v>
      </c>
      <c r="L613" s="401" t="s">
        <v>524</v>
      </c>
      <c r="M613" s="401" t="s">
        <v>529</v>
      </c>
      <c r="N613" s="401" t="s">
        <v>529</v>
      </c>
      <c r="O613" s="401" t="s">
        <v>527</v>
      </c>
      <c r="P613" s="401" t="s">
        <v>356</v>
      </c>
    </row>
    <row r="614" spans="1:16" ht="43.5" x14ac:dyDescent="0.35">
      <c r="A614" s="400">
        <v>1540</v>
      </c>
      <c r="B614" s="400" t="s">
        <v>1936</v>
      </c>
      <c r="C614" s="401" t="s">
        <v>1939</v>
      </c>
      <c r="D614" s="402">
        <v>33395</v>
      </c>
      <c r="E614" s="402">
        <v>41807</v>
      </c>
      <c r="F614" s="400">
        <v>8412</v>
      </c>
      <c r="G614" s="400">
        <v>23.0308008213552</v>
      </c>
      <c r="H614" s="401" t="s">
        <v>12</v>
      </c>
      <c r="I614" s="401" t="s">
        <v>341</v>
      </c>
      <c r="J614" s="400" t="b">
        <v>0</v>
      </c>
      <c r="K614" s="401" t="s">
        <v>211</v>
      </c>
      <c r="L614" s="401" t="s">
        <v>524</v>
      </c>
      <c r="M614" s="401" t="s">
        <v>529</v>
      </c>
      <c r="N614" s="401" t="s">
        <v>529</v>
      </c>
      <c r="O614" s="401" t="s">
        <v>527</v>
      </c>
      <c r="P614" s="401" t="s">
        <v>356</v>
      </c>
    </row>
    <row r="615" spans="1:16" ht="29" x14ac:dyDescent="0.35">
      <c r="A615" s="400">
        <v>1541</v>
      </c>
      <c r="B615" s="400" t="s">
        <v>1936</v>
      </c>
      <c r="C615" s="401" t="s">
        <v>1940</v>
      </c>
      <c r="D615" s="402">
        <v>31974</v>
      </c>
      <c r="E615" s="402">
        <v>41807</v>
      </c>
      <c r="F615" s="400">
        <v>9833</v>
      </c>
      <c r="G615" s="400">
        <v>26.9212867898699</v>
      </c>
      <c r="H615" s="401" t="s">
        <v>11</v>
      </c>
      <c r="I615" s="401" t="s">
        <v>345</v>
      </c>
      <c r="J615" s="400" t="b">
        <v>0</v>
      </c>
      <c r="K615" s="401" t="s">
        <v>211</v>
      </c>
      <c r="L615" s="401" t="s">
        <v>524</v>
      </c>
      <c r="M615" s="401" t="s">
        <v>529</v>
      </c>
      <c r="N615" s="401" t="s">
        <v>529</v>
      </c>
      <c r="O615" s="401" t="s">
        <v>527</v>
      </c>
      <c r="P615" s="401" t="s">
        <v>356</v>
      </c>
    </row>
    <row r="616" spans="1:16" ht="43.5" x14ac:dyDescent="0.35">
      <c r="A616" s="400">
        <v>1542</v>
      </c>
      <c r="B616" s="400" t="s">
        <v>1936</v>
      </c>
      <c r="C616" s="401" t="s">
        <v>1941</v>
      </c>
      <c r="D616" s="402">
        <v>32738</v>
      </c>
      <c r="E616" s="402">
        <v>41807</v>
      </c>
      <c r="F616" s="400">
        <v>9069</v>
      </c>
      <c r="G616" s="400">
        <v>24.829568788501</v>
      </c>
      <c r="H616" s="401" t="s">
        <v>12</v>
      </c>
      <c r="I616" s="401" t="s">
        <v>341</v>
      </c>
      <c r="J616" s="400" t="b">
        <v>0</v>
      </c>
      <c r="K616" s="401" t="s">
        <v>211</v>
      </c>
      <c r="L616" s="401" t="s">
        <v>524</v>
      </c>
      <c r="M616" s="401" t="s">
        <v>529</v>
      </c>
      <c r="N616" s="401" t="s">
        <v>529</v>
      </c>
      <c r="O616" s="401" t="s">
        <v>527</v>
      </c>
      <c r="P616" s="401" t="s">
        <v>356</v>
      </c>
    </row>
    <row r="617" spans="1:16" ht="43.5" x14ac:dyDescent="0.35">
      <c r="A617" s="400">
        <v>1543</v>
      </c>
      <c r="B617" s="400" t="s">
        <v>1936</v>
      </c>
      <c r="C617" s="401" t="s">
        <v>1942</v>
      </c>
      <c r="D617" s="402">
        <v>25035</v>
      </c>
      <c r="E617" s="402">
        <v>41807</v>
      </c>
      <c r="F617" s="400">
        <v>16772</v>
      </c>
      <c r="G617" s="400">
        <v>45.9192334017796</v>
      </c>
      <c r="H617" s="401" t="s">
        <v>12</v>
      </c>
      <c r="I617" s="401" t="s">
        <v>341</v>
      </c>
      <c r="J617" s="400" t="b">
        <v>0</v>
      </c>
      <c r="K617" s="401" t="s">
        <v>211</v>
      </c>
      <c r="L617" s="401" t="s">
        <v>524</v>
      </c>
      <c r="M617" s="401" t="s">
        <v>529</v>
      </c>
      <c r="N617" s="401" t="s">
        <v>529</v>
      </c>
      <c r="O617" s="401" t="s">
        <v>527</v>
      </c>
      <c r="P617" s="401" t="s">
        <v>356</v>
      </c>
    </row>
    <row r="618" spans="1:16" ht="43.5" x14ac:dyDescent="0.35">
      <c r="A618" s="400">
        <v>1544</v>
      </c>
      <c r="B618" s="400" t="s">
        <v>1936</v>
      </c>
      <c r="C618" s="401" t="s">
        <v>1943</v>
      </c>
      <c r="D618" s="402">
        <v>32362</v>
      </c>
      <c r="E618" s="402">
        <v>41807</v>
      </c>
      <c r="F618" s="400">
        <v>9445</v>
      </c>
      <c r="G618" s="400">
        <v>25.8590006844627</v>
      </c>
      <c r="H618" s="401" t="s">
        <v>11</v>
      </c>
      <c r="I618" s="401" t="s">
        <v>341</v>
      </c>
      <c r="J618" s="400" t="b">
        <v>0</v>
      </c>
      <c r="K618" s="401" t="s">
        <v>211</v>
      </c>
      <c r="L618" s="401" t="s">
        <v>524</v>
      </c>
      <c r="M618" s="401" t="s">
        <v>529</v>
      </c>
      <c r="N618" s="401" t="s">
        <v>529</v>
      </c>
      <c r="O618" s="401" t="s">
        <v>527</v>
      </c>
      <c r="P618" s="401" t="s">
        <v>356</v>
      </c>
    </row>
    <row r="619" spans="1:16" ht="29" x14ac:dyDescent="0.35">
      <c r="A619" s="400">
        <v>1545</v>
      </c>
      <c r="B619" s="400" t="s">
        <v>1936</v>
      </c>
      <c r="C619" s="401" t="s">
        <v>1944</v>
      </c>
      <c r="D619" s="402">
        <v>32033</v>
      </c>
      <c r="E619" s="402">
        <v>41807</v>
      </c>
      <c r="F619" s="400">
        <v>9774</v>
      </c>
      <c r="G619" s="400">
        <v>26.759753593429199</v>
      </c>
      <c r="H619" s="401" t="s">
        <v>11</v>
      </c>
      <c r="I619" s="401" t="s">
        <v>345</v>
      </c>
      <c r="J619" s="400" t="b">
        <v>0</v>
      </c>
      <c r="K619" s="401" t="s">
        <v>211</v>
      </c>
      <c r="L619" s="401" t="s">
        <v>524</v>
      </c>
      <c r="M619" s="401" t="s">
        <v>529</v>
      </c>
      <c r="N619" s="401" t="s">
        <v>529</v>
      </c>
      <c r="O619" s="401" t="s">
        <v>527</v>
      </c>
      <c r="P619" s="401" t="s">
        <v>356</v>
      </c>
    </row>
    <row r="620" spans="1:16" ht="43.5" x14ac:dyDescent="0.35">
      <c r="A620" s="400">
        <v>1546</v>
      </c>
      <c r="B620" s="400" t="s">
        <v>1936</v>
      </c>
      <c r="C620" s="401" t="s">
        <v>1945</v>
      </c>
      <c r="D620" s="402">
        <v>32982</v>
      </c>
      <c r="E620" s="402">
        <v>41807</v>
      </c>
      <c r="F620" s="400">
        <v>8825</v>
      </c>
      <c r="G620" s="400">
        <v>24.1615331964408</v>
      </c>
      <c r="H620" s="401" t="s">
        <v>12</v>
      </c>
      <c r="I620" s="401" t="s">
        <v>341</v>
      </c>
      <c r="J620" s="400" t="b">
        <v>0</v>
      </c>
      <c r="K620" s="401" t="s">
        <v>211</v>
      </c>
      <c r="L620" s="401" t="s">
        <v>524</v>
      </c>
      <c r="M620" s="401" t="s">
        <v>529</v>
      </c>
      <c r="N620" s="401" t="s">
        <v>529</v>
      </c>
      <c r="O620" s="401" t="s">
        <v>527</v>
      </c>
      <c r="P620" s="401" t="s">
        <v>356</v>
      </c>
    </row>
    <row r="621" spans="1:16" ht="43.5" x14ac:dyDescent="0.35">
      <c r="A621" s="400">
        <v>1547</v>
      </c>
      <c r="B621" s="400" t="s">
        <v>1936</v>
      </c>
      <c r="C621" s="401" t="s">
        <v>1946</v>
      </c>
      <c r="D621" s="402">
        <v>30373</v>
      </c>
      <c r="E621" s="402">
        <v>41807</v>
      </c>
      <c r="F621" s="400">
        <v>11434</v>
      </c>
      <c r="G621" s="400">
        <v>31.3045859000684</v>
      </c>
      <c r="H621" s="401" t="s">
        <v>11</v>
      </c>
      <c r="I621" s="401" t="s">
        <v>341</v>
      </c>
      <c r="J621" s="400" t="b">
        <v>0</v>
      </c>
      <c r="K621" s="401" t="s">
        <v>211</v>
      </c>
      <c r="L621" s="401" t="s">
        <v>524</v>
      </c>
      <c r="M621" s="401" t="s">
        <v>529</v>
      </c>
      <c r="N621" s="401" t="s">
        <v>529</v>
      </c>
      <c r="O621" s="401" t="s">
        <v>527</v>
      </c>
      <c r="P621" s="401" t="s">
        <v>356</v>
      </c>
    </row>
    <row r="622" spans="1:16" ht="29" x14ac:dyDescent="0.35">
      <c r="A622" s="400">
        <v>1548</v>
      </c>
      <c r="B622" s="400" t="s">
        <v>1947</v>
      </c>
      <c r="C622" s="401" t="s">
        <v>1948</v>
      </c>
      <c r="D622" s="402">
        <v>29082</v>
      </c>
      <c r="E622" s="402">
        <v>41795</v>
      </c>
      <c r="F622" s="400">
        <v>12713</v>
      </c>
      <c r="G622" s="400">
        <v>34.806297056810401</v>
      </c>
      <c r="H622" s="401" t="s">
        <v>11</v>
      </c>
      <c r="I622" s="401" t="s">
        <v>345</v>
      </c>
      <c r="J622" s="400" t="b">
        <v>0</v>
      </c>
      <c r="K622" s="401" t="s">
        <v>211</v>
      </c>
      <c r="L622" s="401" t="s">
        <v>920</v>
      </c>
      <c r="M622" s="401" t="s">
        <v>529</v>
      </c>
      <c r="N622" s="401" t="s">
        <v>529</v>
      </c>
      <c r="O622" s="401" t="s">
        <v>527</v>
      </c>
      <c r="P622" s="401" t="s">
        <v>356</v>
      </c>
    </row>
    <row r="623" spans="1:16" ht="43.5" x14ac:dyDescent="0.35">
      <c r="A623" s="400">
        <v>1549</v>
      </c>
      <c r="B623" s="400" t="s">
        <v>1947</v>
      </c>
      <c r="C623" s="401" t="s">
        <v>1949</v>
      </c>
      <c r="D623" s="402">
        <v>30567</v>
      </c>
      <c r="E623" s="402">
        <v>41795</v>
      </c>
      <c r="F623" s="400">
        <v>11228</v>
      </c>
      <c r="G623" s="400">
        <v>30.740588637919199</v>
      </c>
      <c r="H623" s="401" t="s">
        <v>11</v>
      </c>
      <c r="I623" s="401" t="s">
        <v>341</v>
      </c>
      <c r="J623" s="400" t="b">
        <v>0</v>
      </c>
      <c r="K623" s="401" t="s">
        <v>211</v>
      </c>
      <c r="L623" s="401" t="s">
        <v>920</v>
      </c>
      <c r="M623" s="401" t="s">
        <v>529</v>
      </c>
      <c r="N623" s="401" t="s">
        <v>529</v>
      </c>
      <c r="O623" s="401" t="s">
        <v>527</v>
      </c>
      <c r="P623" s="401" t="s">
        <v>356</v>
      </c>
    </row>
    <row r="624" spans="1:16" ht="43.5" x14ac:dyDescent="0.35">
      <c r="A624" s="400">
        <v>1550</v>
      </c>
      <c r="B624" s="400" t="s">
        <v>1947</v>
      </c>
      <c r="C624" s="401" t="s">
        <v>1950</v>
      </c>
      <c r="D624" s="402">
        <v>31975</v>
      </c>
      <c r="E624" s="402">
        <v>41795</v>
      </c>
      <c r="F624" s="400">
        <v>9820</v>
      </c>
      <c r="G624" s="400">
        <v>26.885694729637201</v>
      </c>
      <c r="H624" s="401" t="s">
        <v>12</v>
      </c>
      <c r="I624" s="401" t="s">
        <v>341</v>
      </c>
      <c r="J624" s="400" t="b">
        <v>0</v>
      </c>
      <c r="K624" s="401" t="s">
        <v>211</v>
      </c>
      <c r="L624" s="401" t="s">
        <v>920</v>
      </c>
      <c r="M624" s="401" t="s">
        <v>529</v>
      </c>
      <c r="N624" s="401" t="s">
        <v>529</v>
      </c>
      <c r="O624" s="401" t="s">
        <v>527</v>
      </c>
      <c r="P624" s="401" t="s">
        <v>356</v>
      </c>
    </row>
    <row r="625" spans="1:16" ht="43.5" x14ac:dyDescent="0.35">
      <c r="A625" s="400">
        <v>1551</v>
      </c>
      <c r="B625" s="400" t="s">
        <v>1947</v>
      </c>
      <c r="C625" s="401" t="s">
        <v>1951</v>
      </c>
      <c r="D625" s="402">
        <v>27894</v>
      </c>
      <c r="E625" s="402">
        <v>41795</v>
      </c>
      <c r="F625" s="400">
        <v>13901</v>
      </c>
      <c r="G625" s="400">
        <v>38.058863791923301</v>
      </c>
      <c r="H625" s="401" t="s">
        <v>12</v>
      </c>
      <c r="I625" s="401" t="s">
        <v>341</v>
      </c>
      <c r="J625" s="400" t="b">
        <v>0</v>
      </c>
      <c r="K625" s="401" t="s">
        <v>211</v>
      </c>
      <c r="L625" s="401" t="s">
        <v>920</v>
      </c>
      <c r="M625" s="401" t="s">
        <v>529</v>
      </c>
      <c r="N625" s="401" t="s">
        <v>529</v>
      </c>
      <c r="O625" s="401" t="s">
        <v>527</v>
      </c>
      <c r="P625" s="401" t="s">
        <v>356</v>
      </c>
    </row>
    <row r="626" spans="1:16" ht="43.5" x14ac:dyDescent="0.35">
      <c r="A626" s="400">
        <v>1552</v>
      </c>
      <c r="B626" s="400" t="s">
        <v>1947</v>
      </c>
      <c r="C626" s="401" t="s">
        <v>1952</v>
      </c>
      <c r="D626" s="402">
        <v>31200</v>
      </c>
      <c r="E626" s="402">
        <v>41795</v>
      </c>
      <c r="F626" s="400">
        <v>10595</v>
      </c>
      <c r="G626" s="400">
        <v>29.007529089664601</v>
      </c>
      <c r="H626" s="401" t="s">
        <v>12</v>
      </c>
      <c r="I626" s="401" t="s">
        <v>341</v>
      </c>
      <c r="J626" s="400" t="b">
        <v>0</v>
      </c>
      <c r="K626" s="401" t="s">
        <v>211</v>
      </c>
      <c r="L626" s="401" t="s">
        <v>920</v>
      </c>
      <c r="M626" s="401" t="s">
        <v>529</v>
      </c>
      <c r="N626" s="401" t="s">
        <v>529</v>
      </c>
      <c r="O626" s="401" t="s">
        <v>527</v>
      </c>
      <c r="P626" s="401" t="s">
        <v>356</v>
      </c>
    </row>
    <row r="627" spans="1:16" ht="43.5" x14ac:dyDescent="0.35">
      <c r="A627" s="400">
        <v>1553</v>
      </c>
      <c r="B627" s="400" t="s">
        <v>1947</v>
      </c>
      <c r="C627" s="401" t="s">
        <v>1953</v>
      </c>
      <c r="D627" s="402">
        <v>29931</v>
      </c>
      <c r="E627" s="402">
        <v>41795</v>
      </c>
      <c r="F627" s="400">
        <v>11864</v>
      </c>
      <c r="G627" s="400">
        <v>32.481861738535301</v>
      </c>
      <c r="H627" s="401" t="s">
        <v>12</v>
      </c>
      <c r="I627" s="401" t="s">
        <v>341</v>
      </c>
      <c r="J627" s="400" t="b">
        <v>0</v>
      </c>
      <c r="K627" s="401" t="s">
        <v>211</v>
      </c>
      <c r="L627" s="401" t="s">
        <v>920</v>
      </c>
      <c r="M627" s="401" t="s">
        <v>529</v>
      </c>
      <c r="N627" s="401" t="s">
        <v>529</v>
      </c>
      <c r="O627" s="401" t="s">
        <v>527</v>
      </c>
      <c r="P627" s="401" t="s">
        <v>356</v>
      </c>
    </row>
    <row r="628" spans="1:16" ht="43.5" x14ac:dyDescent="0.35">
      <c r="A628" s="400">
        <v>1554</v>
      </c>
      <c r="B628" s="400" t="s">
        <v>1947</v>
      </c>
      <c r="C628" s="401" t="s">
        <v>1954</v>
      </c>
      <c r="D628" s="402">
        <v>30094</v>
      </c>
      <c r="E628" s="402">
        <v>41795</v>
      </c>
      <c r="F628" s="400">
        <v>11701</v>
      </c>
      <c r="G628" s="400">
        <v>32.035592060232702</v>
      </c>
      <c r="H628" s="401" t="s">
        <v>11</v>
      </c>
      <c r="I628" s="401" t="s">
        <v>341</v>
      </c>
      <c r="J628" s="400" t="b">
        <v>0</v>
      </c>
      <c r="K628" s="401" t="s">
        <v>211</v>
      </c>
      <c r="L628" s="401" t="s">
        <v>920</v>
      </c>
      <c r="M628" s="401" t="s">
        <v>529</v>
      </c>
      <c r="N628" s="401" t="s">
        <v>529</v>
      </c>
      <c r="O628" s="401" t="s">
        <v>527</v>
      </c>
      <c r="P628" s="401" t="s">
        <v>356</v>
      </c>
    </row>
    <row r="629" spans="1:16" ht="29" x14ac:dyDescent="0.35">
      <c r="A629" s="400">
        <v>1555</v>
      </c>
      <c r="B629" s="400" t="s">
        <v>1955</v>
      </c>
      <c r="C629" s="401" t="s">
        <v>1956</v>
      </c>
      <c r="D629" s="402">
        <v>28311</v>
      </c>
      <c r="E629" s="402">
        <v>41796</v>
      </c>
      <c r="F629" s="400">
        <v>13485</v>
      </c>
      <c r="G629" s="400">
        <v>36.919917864476403</v>
      </c>
      <c r="H629" s="401" t="s">
        <v>11</v>
      </c>
      <c r="I629" s="401" t="s">
        <v>338</v>
      </c>
      <c r="J629" s="400" t="b">
        <v>0</v>
      </c>
      <c r="K629" s="401" t="s">
        <v>211</v>
      </c>
      <c r="L629" s="401" t="s">
        <v>481</v>
      </c>
      <c r="M629" s="401" t="s">
        <v>359</v>
      </c>
      <c r="N629" s="401" t="s">
        <v>359</v>
      </c>
      <c r="O629" s="401" t="s">
        <v>358</v>
      </c>
      <c r="P629" s="401" t="s">
        <v>356</v>
      </c>
    </row>
    <row r="630" spans="1:16" ht="29" x14ac:dyDescent="0.35">
      <c r="A630" s="400">
        <v>1556</v>
      </c>
      <c r="B630" s="400" t="s">
        <v>1955</v>
      </c>
      <c r="C630" s="401" t="s">
        <v>1957</v>
      </c>
      <c r="D630" s="402">
        <v>33073</v>
      </c>
      <c r="E630" s="402">
        <v>41796</v>
      </c>
      <c r="F630" s="400">
        <v>8723</v>
      </c>
      <c r="G630" s="400">
        <v>23.882272416153299</v>
      </c>
      <c r="H630" s="401" t="s">
        <v>12</v>
      </c>
      <c r="I630" s="401" t="s">
        <v>342</v>
      </c>
      <c r="J630" s="400" t="b">
        <v>0</v>
      </c>
      <c r="K630" s="401" t="s">
        <v>211</v>
      </c>
      <c r="L630" s="401" t="s">
        <v>481</v>
      </c>
      <c r="M630" s="401" t="s">
        <v>359</v>
      </c>
      <c r="N630" s="401" t="s">
        <v>359</v>
      </c>
      <c r="O630" s="401" t="s">
        <v>358</v>
      </c>
      <c r="P630" s="401" t="s">
        <v>356</v>
      </c>
    </row>
    <row r="631" spans="1:16" ht="29" x14ac:dyDescent="0.35">
      <c r="A631" s="400">
        <v>1557</v>
      </c>
      <c r="B631" s="400" t="s">
        <v>1955</v>
      </c>
      <c r="C631" s="401" t="s">
        <v>1958</v>
      </c>
      <c r="D631" s="402">
        <v>30456</v>
      </c>
      <c r="E631" s="402">
        <v>41796</v>
      </c>
      <c r="F631" s="400">
        <v>11340</v>
      </c>
      <c r="G631" s="400">
        <v>31.047227926078001</v>
      </c>
      <c r="H631" s="401" t="s">
        <v>12</v>
      </c>
      <c r="I631" s="401" t="s">
        <v>337</v>
      </c>
      <c r="J631" s="400" t="b">
        <v>0</v>
      </c>
      <c r="K631" s="401" t="s">
        <v>211</v>
      </c>
      <c r="L631" s="401" t="s">
        <v>481</v>
      </c>
      <c r="M631" s="401" t="s">
        <v>359</v>
      </c>
      <c r="N631" s="401" t="s">
        <v>359</v>
      </c>
      <c r="O631" s="401" t="s">
        <v>358</v>
      </c>
      <c r="P631" s="401" t="s">
        <v>356</v>
      </c>
    </row>
    <row r="632" spans="1:16" ht="29" x14ac:dyDescent="0.35">
      <c r="A632" s="400">
        <v>1558</v>
      </c>
      <c r="B632" s="400" t="s">
        <v>1955</v>
      </c>
      <c r="C632" s="401" t="s">
        <v>1959</v>
      </c>
      <c r="D632" s="402">
        <v>29505</v>
      </c>
      <c r="E632" s="402">
        <v>41796</v>
      </c>
      <c r="F632" s="400">
        <v>12291</v>
      </c>
      <c r="G632" s="400">
        <v>33.650924024640702</v>
      </c>
      <c r="H632" s="401" t="s">
        <v>12</v>
      </c>
      <c r="I632" s="401" t="s">
        <v>342</v>
      </c>
      <c r="J632" s="400" t="b">
        <v>0</v>
      </c>
      <c r="K632" s="401" t="s">
        <v>211</v>
      </c>
      <c r="L632" s="401" t="s">
        <v>481</v>
      </c>
      <c r="M632" s="401" t="s">
        <v>359</v>
      </c>
      <c r="N632" s="401" t="s">
        <v>359</v>
      </c>
      <c r="O632" s="401" t="s">
        <v>358</v>
      </c>
      <c r="P632" s="401" t="s">
        <v>356</v>
      </c>
    </row>
    <row r="633" spans="1:16" ht="29" x14ac:dyDescent="0.35">
      <c r="A633" s="400">
        <v>1559</v>
      </c>
      <c r="B633" s="400" t="s">
        <v>1955</v>
      </c>
      <c r="C633" s="401" t="s">
        <v>1960</v>
      </c>
      <c r="D633" s="402">
        <v>30094</v>
      </c>
      <c r="E633" s="402">
        <v>41796</v>
      </c>
      <c r="F633" s="400">
        <v>11702</v>
      </c>
      <c r="G633" s="400">
        <v>32.0383299110199</v>
      </c>
      <c r="H633" s="401" t="s">
        <v>12</v>
      </c>
      <c r="I633" s="401" t="s">
        <v>342</v>
      </c>
      <c r="J633" s="400" t="b">
        <v>0</v>
      </c>
      <c r="K633" s="401" t="s">
        <v>211</v>
      </c>
      <c r="L633" s="401" t="s">
        <v>481</v>
      </c>
      <c r="M633" s="401" t="s">
        <v>359</v>
      </c>
      <c r="N633" s="401" t="s">
        <v>359</v>
      </c>
      <c r="O633" s="401" t="s">
        <v>358</v>
      </c>
      <c r="P633" s="401" t="s">
        <v>356</v>
      </c>
    </row>
    <row r="634" spans="1:16" ht="29" x14ac:dyDescent="0.35">
      <c r="A634" s="400">
        <v>1560</v>
      </c>
      <c r="B634" s="400" t="s">
        <v>1955</v>
      </c>
      <c r="C634" s="401" t="s">
        <v>1961</v>
      </c>
      <c r="D634" s="402">
        <v>28594</v>
      </c>
      <c r="E634" s="402">
        <v>41796</v>
      </c>
      <c r="F634" s="400">
        <v>13202</v>
      </c>
      <c r="G634" s="400">
        <v>36.145106091717999</v>
      </c>
      <c r="H634" s="401" t="s">
        <v>11</v>
      </c>
      <c r="I634" s="401" t="s">
        <v>342</v>
      </c>
      <c r="J634" s="400" t="b">
        <v>0</v>
      </c>
      <c r="K634" s="401" t="s">
        <v>211</v>
      </c>
      <c r="L634" s="401" t="s">
        <v>481</v>
      </c>
      <c r="M634" s="401" t="s">
        <v>359</v>
      </c>
      <c r="N634" s="401" t="s">
        <v>359</v>
      </c>
      <c r="O634" s="401" t="s">
        <v>358</v>
      </c>
      <c r="P634" s="401" t="s">
        <v>356</v>
      </c>
    </row>
    <row r="635" spans="1:16" ht="29" x14ac:dyDescent="0.35">
      <c r="A635" s="400">
        <v>1561</v>
      </c>
      <c r="B635" s="400" t="s">
        <v>1955</v>
      </c>
      <c r="C635" s="401" t="s">
        <v>1962</v>
      </c>
      <c r="D635" s="402">
        <v>30758</v>
      </c>
      <c r="E635" s="402">
        <v>41796</v>
      </c>
      <c r="F635" s="400">
        <v>11038</v>
      </c>
      <c r="G635" s="400">
        <v>30.220396988364101</v>
      </c>
      <c r="H635" s="401" t="s">
        <v>12</v>
      </c>
      <c r="I635" s="401" t="s">
        <v>342</v>
      </c>
      <c r="J635" s="400" t="b">
        <v>0</v>
      </c>
      <c r="K635" s="401" t="s">
        <v>211</v>
      </c>
      <c r="L635" s="401" t="s">
        <v>481</v>
      </c>
      <c r="M635" s="401" t="s">
        <v>359</v>
      </c>
      <c r="N635" s="401" t="s">
        <v>359</v>
      </c>
      <c r="O635" s="401" t="s">
        <v>358</v>
      </c>
      <c r="P635" s="401" t="s">
        <v>356</v>
      </c>
    </row>
    <row r="636" spans="1:16" ht="29" x14ac:dyDescent="0.35">
      <c r="A636" s="400">
        <v>1562</v>
      </c>
      <c r="B636" s="400" t="s">
        <v>1955</v>
      </c>
      <c r="C636" s="401" t="s">
        <v>1963</v>
      </c>
      <c r="D636" s="402">
        <v>29504</v>
      </c>
      <c r="E636" s="402">
        <v>41796</v>
      </c>
      <c r="F636" s="400">
        <v>12292</v>
      </c>
      <c r="G636" s="400">
        <v>33.653661875427801</v>
      </c>
      <c r="H636" s="401" t="s">
        <v>11</v>
      </c>
      <c r="I636" s="401" t="s">
        <v>337</v>
      </c>
      <c r="J636" s="400" t="b">
        <v>0</v>
      </c>
      <c r="K636" s="401" t="s">
        <v>211</v>
      </c>
      <c r="L636" s="401" t="s">
        <v>481</v>
      </c>
      <c r="M636" s="401" t="s">
        <v>359</v>
      </c>
      <c r="N636" s="401" t="s">
        <v>359</v>
      </c>
      <c r="O636" s="401" t="s">
        <v>358</v>
      </c>
      <c r="P636" s="401" t="s">
        <v>356</v>
      </c>
    </row>
    <row r="637" spans="1:16" ht="29" x14ac:dyDescent="0.35">
      <c r="A637" s="400">
        <v>1563</v>
      </c>
      <c r="B637" s="400" t="s">
        <v>1955</v>
      </c>
      <c r="C637" s="401" t="s">
        <v>1964</v>
      </c>
      <c r="D637" s="402">
        <v>31878</v>
      </c>
      <c r="E637" s="402">
        <v>41796</v>
      </c>
      <c r="F637" s="400">
        <v>9918</v>
      </c>
      <c r="G637" s="400">
        <v>27.154004106776199</v>
      </c>
      <c r="H637" s="401" t="s">
        <v>12</v>
      </c>
      <c r="I637" s="401" t="s">
        <v>342</v>
      </c>
      <c r="J637" s="400" t="b">
        <v>0</v>
      </c>
      <c r="K637" s="401" t="s">
        <v>211</v>
      </c>
      <c r="L637" s="401" t="s">
        <v>481</v>
      </c>
      <c r="M637" s="401" t="s">
        <v>359</v>
      </c>
      <c r="N637" s="401" t="s">
        <v>359</v>
      </c>
      <c r="O637" s="401" t="s">
        <v>358</v>
      </c>
      <c r="P637" s="401" t="s">
        <v>356</v>
      </c>
    </row>
    <row r="638" spans="1:16" ht="29" x14ac:dyDescent="0.35">
      <c r="A638" s="400">
        <v>1564</v>
      </c>
      <c r="B638" s="400" t="s">
        <v>1955</v>
      </c>
      <c r="C638" s="401" t="s">
        <v>1965</v>
      </c>
      <c r="D638" s="402">
        <v>22260</v>
      </c>
      <c r="E638" s="402">
        <v>41796</v>
      </c>
      <c r="F638" s="400">
        <v>19536</v>
      </c>
      <c r="G638" s="400">
        <v>53.486652977412703</v>
      </c>
      <c r="H638" s="401" t="s">
        <v>12</v>
      </c>
      <c r="I638" s="401" t="s">
        <v>337</v>
      </c>
      <c r="J638" s="400" t="b">
        <v>0</v>
      </c>
      <c r="K638" s="401" t="s">
        <v>211</v>
      </c>
      <c r="L638" s="401" t="s">
        <v>481</v>
      </c>
      <c r="M638" s="401" t="s">
        <v>359</v>
      </c>
      <c r="N638" s="401" t="s">
        <v>359</v>
      </c>
      <c r="O638" s="401" t="s">
        <v>358</v>
      </c>
      <c r="P638" s="401" t="s">
        <v>356</v>
      </c>
    </row>
    <row r="639" spans="1:16" ht="29" x14ac:dyDescent="0.35">
      <c r="A639" s="400">
        <v>1565</v>
      </c>
      <c r="B639" s="400" t="s">
        <v>1966</v>
      </c>
      <c r="C639" s="401" t="s">
        <v>1967</v>
      </c>
      <c r="D639" s="402">
        <v>30776</v>
      </c>
      <c r="E639" s="402">
        <v>41807</v>
      </c>
      <c r="F639" s="400">
        <v>11031</v>
      </c>
      <c r="G639" s="400">
        <v>30.2012320328542</v>
      </c>
      <c r="H639" s="401" t="s">
        <v>11</v>
      </c>
      <c r="I639" s="401" t="s">
        <v>345</v>
      </c>
      <c r="J639" s="400" t="b">
        <v>1</v>
      </c>
      <c r="K639" s="401" t="s">
        <v>211</v>
      </c>
      <c r="L639" s="401" t="s">
        <v>792</v>
      </c>
      <c r="M639" s="401" t="s">
        <v>529</v>
      </c>
      <c r="N639" s="401" t="s">
        <v>529</v>
      </c>
      <c r="O639" s="401" t="s">
        <v>527</v>
      </c>
      <c r="P639" s="401" t="s">
        <v>356</v>
      </c>
    </row>
    <row r="640" spans="1:16" ht="43.5" x14ac:dyDescent="0.35">
      <c r="A640" s="400">
        <v>1566</v>
      </c>
      <c r="B640" s="400" t="s">
        <v>1966</v>
      </c>
      <c r="C640" s="401" t="s">
        <v>1968</v>
      </c>
      <c r="D640" s="402">
        <v>30238</v>
      </c>
      <c r="E640" s="402">
        <v>41807</v>
      </c>
      <c r="F640" s="400">
        <v>11569</v>
      </c>
      <c r="G640" s="400">
        <v>31.674195756331301</v>
      </c>
      <c r="H640" s="401" t="s">
        <v>11</v>
      </c>
      <c r="I640" s="401" t="s">
        <v>341</v>
      </c>
      <c r="J640" s="400" t="b">
        <v>1</v>
      </c>
      <c r="K640" s="401" t="s">
        <v>211</v>
      </c>
      <c r="L640" s="401" t="s">
        <v>792</v>
      </c>
      <c r="M640" s="401" t="s">
        <v>529</v>
      </c>
      <c r="N640" s="401" t="s">
        <v>529</v>
      </c>
      <c r="O640" s="401" t="s">
        <v>527</v>
      </c>
      <c r="P640" s="401" t="s">
        <v>356</v>
      </c>
    </row>
    <row r="641" spans="1:16" ht="29" x14ac:dyDescent="0.35">
      <c r="A641" s="400">
        <v>1567</v>
      </c>
      <c r="B641" s="400" t="s">
        <v>1966</v>
      </c>
      <c r="C641" s="401" t="s">
        <v>1969</v>
      </c>
      <c r="D641" s="402">
        <v>30698</v>
      </c>
      <c r="E641" s="402">
        <v>41807</v>
      </c>
      <c r="F641" s="400">
        <v>11109</v>
      </c>
      <c r="G641" s="400">
        <v>30.4147843942505</v>
      </c>
      <c r="H641" s="401" t="s">
        <v>11</v>
      </c>
      <c r="I641" s="401" t="s">
        <v>345</v>
      </c>
      <c r="J641" s="400" t="b">
        <v>0</v>
      </c>
      <c r="K641" s="401" t="s">
        <v>211</v>
      </c>
      <c r="L641" s="401" t="s">
        <v>792</v>
      </c>
      <c r="M641" s="401" t="s">
        <v>529</v>
      </c>
      <c r="N641" s="401" t="s">
        <v>529</v>
      </c>
      <c r="O641" s="401" t="s">
        <v>527</v>
      </c>
      <c r="P641" s="401" t="s">
        <v>356</v>
      </c>
    </row>
    <row r="642" spans="1:16" ht="43.5" x14ac:dyDescent="0.35">
      <c r="A642" s="400">
        <v>1568</v>
      </c>
      <c r="B642" s="400" t="s">
        <v>1966</v>
      </c>
      <c r="C642" s="401" t="s">
        <v>1970</v>
      </c>
      <c r="D642" s="402">
        <v>31859</v>
      </c>
      <c r="E642" s="402">
        <v>41807</v>
      </c>
      <c r="F642" s="400">
        <v>9948</v>
      </c>
      <c r="G642" s="400">
        <v>27.236139630390099</v>
      </c>
      <c r="H642" s="401" t="s">
        <v>11</v>
      </c>
      <c r="I642" s="401" t="s">
        <v>341</v>
      </c>
      <c r="J642" s="400" t="b">
        <v>0</v>
      </c>
      <c r="K642" s="401" t="s">
        <v>211</v>
      </c>
      <c r="L642" s="401" t="s">
        <v>792</v>
      </c>
      <c r="M642" s="401" t="s">
        <v>529</v>
      </c>
      <c r="N642" s="401" t="s">
        <v>529</v>
      </c>
      <c r="O642" s="401" t="s">
        <v>527</v>
      </c>
      <c r="P642" s="401" t="s">
        <v>356</v>
      </c>
    </row>
    <row r="643" spans="1:16" ht="43.5" x14ac:dyDescent="0.35">
      <c r="A643" s="400">
        <v>1569</v>
      </c>
      <c r="B643" s="400" t="s">
        <v>1966</v>
      </c>
      <c r="C643" s="401" t="s">
        <v>1971</v>
      </c>
      <c r="D643" s="402">
        <v>29127</v>
      </c>
      <c r="E643" s="402">
        <v>41807</v>
      </c>
      <c r="F643" s="400">
        <v>12680</v>
      </c>
      <c r="G643" s="400">
        <v>34.715947980834997</v>
      </c>
      <c r="H643" s="401" t="s">
        <v>11</v>
      </c>
      <c r="I643" s="401" t="s">
        <v>341</v>
      </c>
      <c r="J643" s="400" t="b">
        <v>0</v>
      </c>
      <c r="K643" s="401" t="s">
        <v>211</v>
      </c>
      <c r="L643" s="401" t="s">
        <v>792</v>
      </c>
      <c r="M643" s="401" t="s">
        <v>529</v>
      </c>
      <c r="N643" s="401" t="s">
        <v>529</v>
      </c>
      <c r="O643" s="401" t="s">
        <v>527</v>
      </c>
      <c r="P643" s="401" t="s">
        <v>356</v>
      </c>
    </row>
    <row r="644" spans="1:16" ht="43.5" x14ac:dyDescent="0.35">
      <c r="A644" s="400">
        <v>1570</v>
      </c>
      <c r="B644" s="400" t="s">
        <v>1966</v>
      </c>
      <c r="C644" s="401" t="s">
        <v>1972</v>
      </c>
      <c r="D644" s="402">
        <v>27986</v>
      </c>
      <c r="E644" s="402">
        <v>41807</v>
      </c>
      <c r="F644" s="400">
        <v>13821</v>
      </c>
      <c r="G644" s="400">
        <v>37.839835728952799</v>
      </c>
      <c r="H644" s="401" t="s">
        <v>12</v>
      </c>
      <c r="I644" s="401" t="s">
        <v>341</v>
      </c>
      <c r="J644" s="400" t="b">
        <v>0</v>
      </c>
      <c r="K644" s="401" t="s">
        <v>211</v>
      </c>
      <c r="L644" s="401" t="s">
        <v>792</v>
      </c>
      <c r="M644" s="401" t="s">
        <v>529</v>
      </c>
      <c r="N644" s="401" t="s">
        <v>529</v>
      </c>
      <c r="O644" s="401" t="s">
        <v>527</v>
      </c>
      <c r="P644" s="401" t="s">
        <v>356</v>
      </c>
    </row>
    <row r="645" spans="1:16" ht="43.5" x14ac:dyDescent="0.35">
      <c r="A645" s="400">
        <v>1571</v>
      </c>
      <c r="B645" s="400" t="s">
        <v>1966</v>
      </c>
      <c r="C645" s="401" t="s">
        <v>1973</v>
      </c>
      <c r="D645" s="402">
        <v>33314</v>
      </c>
      <c r="E645" s="402">
        <v>41807</v>
      </c>
      <c r="F645" s="400">
        <v>8493</v>
      </c>
      <c r="G645" s="400">
        <v>23.2525667351129</v>
      </c>
      <c r="H645" s="401" t="s">
        <v>12</v>
      </c>
      <c r="I645" s="401" t="s">
        <v>341</v>
      </c>
      <c r="J645" s="400" t="b">
        <v>0</v>
      </c>
      <c r="K645" s="401" t="s">
        <v>211</v>
      </c>
      <c r="L645" s="401" t="s">
        <v>792</v>
      </c>
      <c r="M645" s="401" t="s">
        <v>529</v>
      </c>
      <c r="N645" s="401" t="s">
        <v>529</v>
      </c>
      <c r="O645" s="401" t="s">
        <v>527</v>
      </c>
      <c r="P645" s="401" t="s">
        <v>356</v>
      </c>
    </row>
    <row r="646" spans="1:16" ht="29" x14ac:dyDescent="0.35">
      <c r="A646" s="400">
        <v>1572</v>
      </c>
      <c r="B646" s="400" t="s">
        <v>1974</v>
      </c>
      <c r="C646" s="401" t="s">
        <v>1975</v>
      </c>
      <c r="D646" s="402">
        <v>24900</v>
      </c>
      <c r="E646" s="402">
        <v>41796</v>
      </c>
      <c r="F646" s="400">
        <v>16896</v>
      </c>
      <c r="G646" s="400">
        <v>46.258726899384001</v>
      </c>
      <c r="H646" s="401" t="s">
        <v>12</v>
      </c>
      <c r="I646" s="401" t="s">
        <v>337</v>
      </c>
      <c r="J646" s="400" t="b">
        <v>1</v>
      </c>
      <c r="K646" s="401" t="s">
        <v>211</v>
      </c>
      <c r="L646" s="401" t="s">
        <v>1005</v>
      </c>
      <c r="M646" s="401" t="s">
        <v>359</v>
      </c>
      <c r="N646" s="401" t="s">
        <v>359</v>
      </c>
      <c r="O646" s="401" t="s">
        <v>358</v>
      </c>
      <c r="P646" s="401" t="s">
        <v>356</v>
      </c>
    </row>
    <row r="647" spans="1:16" ht="29" x14ac:dyDescent="0.35">
      <c r="A647" s="400">
        <v>1573</v>
      </c>
      <c r="B647" s="400" t="s">
        <v>1974</v>
      </c>
      <c r="C647" s="401" t="s">
        <v>1976</v>
      </c>
      <c r="D647" s="402">
        <v>23115</v>
      </c>
      <c r="E647" s="402">
        <v>41796</v>
      </c>
      <c r="F647" s="400">
        <v>18681</v>
      </c>
      <c r="G647" s="400">
        <v>51.145790554414802</v>
      </c>
      <c r="H647" s="401" t="s">
        <v>12</v>
      </c>
      <c r="I647" s="401" t="s">
        <v>351</v>
      </c>
      <c r="J647" s="400" t="b">
        <v>0</v>
      </c>
      <c r="K647" s="401" t="s">
        <v>211</v>
      </c>
      <c r="L647" s="401" t="s">
        <v>1005</v>
      </c>
      <c r="M647" s="401" t="s">
        <v>359</v>
      </c>
      <c r="N647" s="401" t="s">
        <v>359</v>
      </c>
      <c r="O647" s="401" t="s">
        <v>358</v>
      </c>
      <c r="P647" s="401" t="s">
        <v>356</v>
      </c>
    </row>
    <row r="648" spans="1:16" ht="29" x14ac:dyDescent="0.35">
      <c r="A648" s="400">
        <v>1574</v>
      </c>
      <c r="B648" s="400" t="s">
        <v>1974</v>
      </c>
      <c r="C648" s="401" t="s">
        <v>1977</v>
      </c>
      <c r="D648" s="402">
        <v>27501</v>
      </c>
      <c r="E648" s="402">
        <v>41796</v>
      </c>
      <c r="F648" s="400">
        <v>14295</v>
      </c>
      <c r="G648" s="400">
        <v>39.137577002053398</v>
      </c>
      <c r="H648" s="401" t="s">
        <v>12</v>
      </c>
      <c r="I648" s="401" t="s">
        <v>344</v>
      </c>
      <c r="J648" s="400" t="b">
        <v>0</v>
      </c>
      <c r="K648" s="401" t="s">
        <v>211</v>
      </c>
      <c r="L648" s="401" t="s">
        <v>1005</v>
      </c>
      <c r="M648" s="401" t="s">
        <v>359</v>
      </c>
      <c r="N648" s="401" t="s">
        <v>359</v>
      </c>
      <c r="O648" s="401" t="s">
        <v>358</v>
      </c>
      <c r="P648" s="401" t="s">
        <v>356</v>
      </c>
    </row>
    <row r="649" spans="1:16" ht="29" x14ac:dyDescent="0.35">
      <c r="A649" s="400">
        <v>1575</v>
      </c>
      <c r="B649" s="400" t="s">
        <v>1974</v>
      </c>
      <c r="C649" s="401" t="s">
        <v>1978</v>
      </c>
      <c r="D649" s="402">
        <v>21929</v>
      </c>
      <c r="E649" s="402">
        <v>41796</v>
      </c>
      <c r="F649" s="400">
        <v>19867</v>
      </c>
      <c r="G649" s="400">
        <v>54.392881587953497</v>
      </c>
      <c r="H649" s="401" t="s">
        <v>12</v>
      </c>
      <c r="I649" s="401" t="s">
        <v>348</v>
      </c>
      <c r="J649" s="400" t="b">
        <v>0</v>
      </c>
      <c r="K649" s="401" t="s">
        <v>211</v>
      </c>
      <c r="L649" s="401" t="s">
        <v>1005</v>
      </c>
      <c r="M649" s="401" t="s">
        <v>359</v>
      </c>
      <c r="N649" s="401" t="s">
        <v>359</v>
      </c>
      <c r="O649" s="401" t="s">
        <v>358</v>
      </c>
      <c r="P649" s="401" t="s">
        <v>356</v>
      </c>
    </row>
    <row r="650" spans="1:16" ht="29" x14ac:dyDescent="0.35">
      <c r="A650" s="400">
        <v>1576</v>
      </c>
      <c r="B650" s="400" t="s">
        <v>1974</v>
      </c>
      <c r="C650" s="401" t="s">
        <v>1979</v>
      </c>
      <c r="D650" s="402">
        <v>30234</v>
      </c>
      <c r="E650" s="402">
        <v>41796</v>
      </c>
      <c r="F650" s="400">
        <v>11562</v>
      </c>
      <c r="G650" s="400">
        <v>31.6550308008214</v>
      </c>
      <c r="H650" s="401" t="s">
        <v>12</v>
      </c>
      <c r="I650" s="401" t="s">
        <v>346</v>
      </c>
      <c r="J650" s="400" t="b">
        <v>0</v>
      </c>
      <c r="K650" s="401" t="s">
        <v>211</v>
      </c>
      <c r="L650" s="401" t="s">
        <v>1005</v>
      </c>
      <c r="M650" s="401" t="s">
        <v>359</v>
      </c>
      <c r="N650" s="401" t="s">
        <v>359</v>
      </c>
      <c r="O650" s="401" t="s">
        <v>358</v>
      </c>
      <c r="P650" s="401" t="s">
        <v>356</v>
      </c>
    </row>
    <row r="651" spans="1:16" ht="29" x14ac:dyDescent="0.35">
      <c r="A651" s="400">
        <v>1577</v>
      </c>
      <c r="B651" s="400" t="s">
        <v>1974</v>
      </c>
      <c r="C651" s="401" t="s">
        <v>1980</v>
      </c>
      <c r="D651" s="402">
        <v>28229</v>
      </c>
      <c r="E651" s="402">
        <v>41796</v>
      </c>
      <c r="F651" s="400">
        <v>13567</v>
      </c>
      <c r="G651" s="400">
        <v>37.144421629021203</v>
      </c>
      <c r="H651" s="401" t="s">
        <v>12</v>
      </c>
      <c r="I651" s="401" t="s">
        <v>351</v>
      </c>
      <c r="J651" s="400" t="b">
        <v>0</v>
      </c>
      <c r="K651" s="401" t="s">
        <v>211</v>
      </c>
      <c r="L651" s="401" t="s">
        <v>1005</v>
      </c>
      <c r="M651" s="401" t="s">
        <v>359</v>
      </c>
      <c r="N651" s="401" t="s">
        <v>359</v>
      </c>
      <c r="O651" s="401" t="s">
        <v>358</v>
      </c>
      <c r="P651" s="401" t="s">
        <v>356</v>
      </c>
    </row>
    <row r="652" spans="1:16" ht="29" x14ac:dyDescent="0.35">
      <c r="A652" s="400">
        <v>1578</v>
      </c>
      <c r="B652" s="400" t="s">
        <v>1974</v>
      </c>
      <c r="C652" s="401" t="s">
        <v>1981</v>
      </c>
      <c r="D652" s="402">
        <v>30451</v>
      </c>
      <c r="E652" s="402">
        <v>41796</v>
      </c>
      <c r="F652" s="400">
        <v>11345</v>
      </c>
      <c r="G652" s="400">
        <v>31.0609171800137</v>
      </c>
      <c r="H652" s="401" t="s">
        <v>12</v>
      </c>
      <c r="I652" s="401" t="s">
        <v>339</v>
      </c>
      <c r="J652" s="400" t="b">
        <v>0</v>
      </c>
      <c r="K652" s="401" t="s">
        <v>211</v>
      </c>
      <c r="L652" s="401" t="s">
        <v>1005</v>
      </c>
      <c r="M652" s="401" t="s">
        <v>359</v>
      </c>
      <c r="N652" s="401" t="s">
        <v>359</v>
      </c>
      <c r="O652" s="401" t="s">
        <v>358</v>
      </c>
      <c r="P652" s="401" t="s">
        <v>356</v>
      </c>
    </row>
    <row r="653" spans="1:16" ht="29" x14ac:dyDescent="0.35">
      <c r="A653" s="400">
        <v>1579</v>
      </c>
      <c r="B653" s="400" t="s">
        <v>1974</v>
      </c>
      <c r="C653" s="401" t="s">
        <v>1982</v>
      </c>
      <c r="D653" s="402">
        <v>27558</v>
      </c>
      <c r="E653" s="402">
        <v>41796</v>
      </c>
      <c r="F653" s="400">
        <v>14238</v>
      </c>
      <c r="G653" s="400">
        <v>38.981519507186903</v>
      </c>
      <c r="H653" s="401" t="s">
        <v>12</v>
      </c>
      <c r="I653" s="401" t="s">
        <v>344</v>
      </c>
      <c r="J653" s="400" t="b">
        <v>0</v>
      </c>
      <c r="K653" s="401" t="s">
        <v>211</v>
      </c>
      <c r="L653" s="401" t="s">
        <v>1005</v>
      </c>
      <c r="M653" s="401" t="s">
        <v>359</v>
      </c>
      <c r="N653" s="401" t="s">
        <v>359</v>
      </c>
      <c r="O653" s="401" t="s">
        <v>358</v>
      </c>
      <c r="P653" s="401" t="s">
        <v>356</v>
      </c>
    </row>
    <row r="654" spans="1:16" ht="29" x14ac:dyDescent="0.35">
      <c r="A654" s="400">
        <v>1580</v>
      </c>
      <c r="B654" s="400" t="s">
        <v>1974</v>
      </c>
      <c r="C654" s="401" t="s">
        <v>1983</v>
      </c>
      <c r="D654" s="402">
        <v>31607</v>
      </c>
      <c r="E654" s="402">
        <v>41796</v>
      </c>
      <c r="F654" s="400">
        <v>10189</v>
      </c>
      <c r="G654" s="400">
        <v>27.895961670089001</v>
      </c>
      <c r="H654" s="401" t="s">
        <v>11</v>
      </c>
      <c r="I654" s="401" t="s">
        <v>342</v>
      </c>
      <c r="J654" s="400" t="b">
        <v>1</v>
      </c>
      <c r="K654" s="401" t="s">
        <v>211</v>
      </c>
      <c r="L654" s="401" t="s">
        <v>1005</v>
      </c>
      <c r="M654" s="401" t="s">
        <v>359</v>
      </c>
      <c r="N654" s="401" t="s">
        <v>359</v>
      </c>
      <c r="O654" s="401" t="s">
        <v>358</v>
      </c>
      <c r="P654" s="401" t="s">
        <v>356</v>
      </c>
    </row>
    <row r="655" spans="1:16" ht="29" x14ac:dyDescent="0.35">
      <c r="A655" s="400">
        <v>1581</v>
      </c>
      <c r="B655" s="400" t="s">
        <v>1974</v>
      </c>
      <c r="C655" s="401" t="s">
        <v>1006</v>
      </c>
      <c r="D655" s="402">
        <v>23064</v>
      </c>
      <c r="E655" s="402">
        <v>41796</v>
      </c>
      <c r="F655" s="400">
        <v>18732</v>
      </c>
      <c r="G655" s="400">
        <v>51.285420944558503</v>
      </c>
      <c r="H655" s="401" t="s">
        <v>11</v>
      </c>
      <c r="I655" s="401" t="s">
        <v>342</v>
      </c>
      <c r="J655" s="400" t="b">
        <v>0</v>
      </c>
      <c r="K655" s="401" t="s">
        <v>211</v>
      </c>
      <c r="L655" s="401" t="s">
        <v>1005</v>
      </c>
      <c r="M655" s="401" t="s">
        <v>359</v>
      </c>
      <c r="N655" s="401" t="s">
        <v>359</v>
      </c>
      <c r="O655" s="401" t="s">
        <v>358</v>
      </c>
      <c r="P655" s="401" t="s">
        <v>356</v>
      </c>
    </row>
    <row r="656" spans="1:16" ht="29" x14ac:dyDescent="0.35">
      <c r="A656" s="400">
        <v>1582</v>
      </c>
      <c r="B656" s="400" t="s">
        <v>1984</v>
      </c>
      <c r="C656" s="401" t="s">
        <v>1985</v>
      </c>
      <c r="D656" s="402">
        <v>26337</v>
      </c>
      <c r="E656" s="402">
        <v>41796</v>
      </c>
      <c r="F656" s="400">
        <v>15459</v>
      </c>
      <c r="G656" s="400">
        <v>42.324435318275199</v>
      </c>
      <c r="H656" s="401" t="s">
        <v>12</v>
      </c>
      <c r="I656" s="401" t="s">
        <v>339</v>
      </c>
      <c r="J656" s="400" t="b">
        <v>0</v>
      </c>
      <c r="K656" s="401" t="s">
        <v>211</v>
      </c>
      <c r="L656" s="401" t="s">
        <v>697</v>
      </c>
      <c r="M656" s="401" t="s">
        <v>359</v>
      </c>
      <c r="N656" s="401" t="s">
        <v>359</v>
      </c>
      <c r="O656" s="401" t="s">
        <v>358</v>
      </c>
      <c r="P656" s="401" t="s">
        <v>356</v>
      </c>
    </row>
    <row r="657" spans="1:16" ht="29" x14ac:dyDescent="0.35">
      <c r="A657" s="400">
        <v>1583</v>
      </c>
      <c r="B657" s="400" t="s">
        <v>1984</v>
      </c>
      <c r="C657" s="401" t="s">
        <v>1986</v>
      </c>
      <c r="D657" s="402">
        <v>23852</v>
      </c>
      <c r="E657" s="402">
        <v>41796</v>
      </c>
      <c r="F657" s="400">
        <v>17944</v>
      </c>
      <c r="G657" s="400">
        <v>49.127994524298401</v>
      </c>
      <c r="H657" s="401" t="s">
        <v>11</v>
      </c>
      <c r="I657" s="401" t="s">
        <v>3162</v>
      </c>
      <c r="J657" s="400" t="b">
        <v>0</v>
      </c>
      <c r="K657" s="401" t="s">
        <v>211</v>
      </c>
      <c r="L657" s="401" t="s">
        <v>697</v>
      </c>
      <c r="M657" s="401" t="s">
        <v>359</v>
      </c>
      <c r="N657" s="401" t="s">
        <v>359</v>
      </c>
      <c r="O657" s="401" t="s">
        <v>358</v>
      </c>
      <c r="P657" s="401" t="s">
        <v>356</v>
      </c>
    </row>
    <row r="658" spans="1:16" ht="29" x14ac:dyDescent="0.35">
      <c r="A658" s="400">
        <v>1584</v>
      </c>
      <c r="B658" s="400" t="s">
        <v>1984</v>
      </c>
      <c r="C658" s="401" t="s">
        <v>698</v>
      </c>
      <c r="D658" s="402">
        <v>27709</v>
      </c>
      <c r="E658" s="402">
        <v>41796</v>
      </c>
      <c r="F658" s="400">
        <v>14087</v>
      </c>
      <c r="G658" s="400">
        <v>38.568104038329899</v>
      </c>
      <c r="H658" s="401" t="s">
        <v>11</v>
      </c>
      <c r="I658" s="401" t="s">
        <v>339</v>
      </c>
      <c r="J658" s="400" t="b">
        <v>1</v>
      </c>
      <c r="K658" s="401" t="s">
        <v>211</v>
      </c>
      <c r="L658" s="401" t="s">
        <v>697</v>
      </c>
      <c r="M658" s="401" t="s">
        <v>359</v>
      </c>
      <c r="N658" s="401" t="s">
        <v>359</v>
      </c>
      <c r="O658" s="401" t="s">
        <v>358</v>
      </c>
      <c r="P658" s="401" t="s">
        <v>356</v>
      </c>
    </row>
    <row r="659" spans="1:16" ht="29" x14ac:dyDescent="0.35">
      <c r="A659" s="400">
        <v>1585</v>
      </c>
      <c r="B659" s="400" t="s">
        <v>1984</v>
      </c>
      <c r="C659" s="401" t="s">
        <v>1987</v>
      </c>
      <c r="D659" s="402">
        <v>27643</v>
      </c>
      <c r="E659" s="402">
        <v>41796</v>
      </c>
      <c r="F659" s="400">
        <v>14153</v>
      </c>
      <c r="G659" s="400">
        <v>38.7488021902806</v>
      </c>
      <c r="H659" s="401" t="s">
        <v>12</v>
      </c>
      <c r="I659" s="401" t="s">
        <v>3162</v>
      </c>
      <c r="J659" s="400" t="b">
        <v>0</v>
      </c>
      <c r="K659" s="401" t="s">
        <v>211</v>
      </c>
      <c r="L659" s="401" t="s">
        <v>697</v>
      </c>
      <c r="M659" s="401" t="s">
        <v>359</v>
      </c>
      <c r="N659" s="401" t="s">
        <v>359</v>
      </c>
      <c r="O659" s="401" t="s">
        <v>358</v>
      </c>
      <c r="P659" s="401" t="s">
        <v>356</v>
      </c>
    </row>
    <row r="660" spans="1:16" ht="29" x14ac:dyDescent="0.35">
      <c r="A660" s="400">
        <v>1586</v>
      </c>
      <c r="B660" s="400" t="s">
        <v>1984</v>
      </c>
      <c r="C660" s="401" t="s">
        <v>1988</v>
      </c>
      <c r="D660" s="402">
        <v>27951</v>
      </c>
      <c r="E660" s="402">
        <v>41796</v>
      </c>
      <c r="F660" s="400">
        <v>13845</v>
      </c>
      <c r="G660" s="400">
        <v>37.905544147843898</v>
      </c>
      <c r="H660" s="401" t="s">
        <v>12</v>
      </c>
      <c r="I660" s="401" t="s">
        <v>351</v>
      </c>
      <c r="J660" s="400" t="b">
        <v>0</v>
      </c>
      <c r="K660" s="401" t="s">
        <v>211</v>
      </c>
      <c r="L660" s="401" t="s">
        <v>697</v>
      </c>
      <c r="M660" s="401" t="s">
        <v>359</v>
      </c>
      <c r="N660" s="401" t="s">
        <v>359</v>
      </c>
      <c r="O660" s="401" t="s">
        <v>358</v>
      </c>
      <c r="P660" s="401" t="s">
        <v>356</v>
      </c>
    </row>
    <row r="661" spans="1:16" ht="29" x14ac:dyDescent="0.35">
      <c r="A661" s="400">
        <v>1587</v>
      </c>
      <c r="B661" s="400" t="s">
        <v>1984</v>
      </c>
      <c r="C661" s="401" t="s">
        <v>1989</v>
      </c>
      <c r="D661" s="402">
        <v>28124</v>
      </c>
      <c r="E661" s="402">
        <v>41796</v>
      </c>
      <c r="F661" s="400">
        <v>13672</v>
      </c>
      <c r="G661" s="400">
        <v>37.431895961670101</v>
      </c>
      <c r="H661" s="401" t="s">
        <v>12</v>
      </c>
      <c r="I661" s="401" t="s">
        <v>337</v>
      </c>
      <c r="J661" s="400" t="b">
        <v>1</v>
      </c>
      <c r="K661" s="401" t="s">
        <v>211</v>
      </c>
      <c r="L661" s="401" t="s">
        <v>697</v>
      </c>
      <c r="M661" s="401" t="s">
        <v>359</v>
      </c>
      <c r="N661" s="401" t="s">
        <v>359</v>
      </c>
      <c r="O661" s="401" t="s">
        <v>358</v>
      </c>
      <c r="P661" s="401" t="s">
        <v>356</v>
      </c>
    </row>
    <row r="662" spans="1:16" ht="29" x14ac:dyDescent="0.35">
      <c r="A662" s="400">
        <v>1588</v>
      </c>
      <c r="B662" s="400" t="s">
        <v>1984</v>
      </c>
      <c r="C662" s="401" t="s">
        <v>1990</v>
      </c>
      <c r="D662" s="402">
        <v>27141</v>
      </c>
      <c r="E662" s="402">
        <v>41796</v>
      </c>
      <c r="F662" s="400">
        <v>14655</v>
      </c>
      <c r="G662" s="400">
        <v>40.1232032854209</v>
      </c>
      <c r="H662" s="401" t="s">
        <v>12</v>
      </c>
      <c r="I662" s="401" t="s">
        <v>3162</v>
      </c>
      <c r="J662" s="400" t="b">
        <v>0</v>
      </c>
      <c r="K662" s="401" t="s">
        <v>211</v>
      </c>
      <c r="L662" s="401" t="s">
        <v>697</v>
      </c>
      <c r="M662" s="401" t="s">
        <v>359</v>
      </c>
      <c r="N662" s="401" t="s">
        <v>359</v>
      </c>
      <c r="O662" s="401" t="s">
        <v>358</v>
      </c>
      <c r="P662" s="401" t="s">
        <v>356</v>
      </c>
    </row>
    <row r="663" spans="1:16" ht="29" x14ac:dyDescent="0.35">
      <c r="A663" s="400">
        <v>1589</v>
      </c>
      <c r="B663" s="400" t="s">
        <v>1984</v>
      </c>
      <c r="C663" s="401" t="s">
        <v>1991</v>
      </c>
      <c r="D663" s="402">
        <v>27303</v>
      </c>
      <c r="E663" s="402">
        <v>41796</v>
      </c>
      <c r="F663" s="400">
        <v>14493</v>
      </c>
      <c r="G663" s="400">
        <v>39.679671457905499</v>
      </c>
      <c r="H663" s="401" t="s">
        <v>12</v>
      </c>
      <c r="I663" s="401" t="s">
        <v>337</v>
      </c>
      <c r="J663" s="400" t="b">
        <v>0</v>
      </c>
      <c r="K663" s="401" t="s">
        <v>211</v>
      </c>
      <c r="L663" s="401" t="s">
        <v>697</v>
      </c>
      <c r="M663" s="401" t="s">
        <v>359</v>
      </c>
      <c r="N663" s="401" t="s">
        <v>359</v>
      </c>
      <c r="O663" s="401" t="s">
        <v>358</v>
      </c>
      <c r="P663" s="401" t="s">
        <v>356</v>
      </c>
    </row>
    <row r="664" spans="1:16" ht="29" x14ac:dyDescent="0.35">
      <c r="A664" s="400">
        <v>1590</v>
      </c>
      <c r="B664" s="400" t="s">
        <v>1984</v>
      </c>
      <c r="C664" s="401" t="s">
        <v>1992</v>
      </c>
      <c r="D664" s="402">
        <v>28499</v>
      </c>
      <c r="E664" s="402">
        <v>41796</v>
      </c>
      <c r="F664" s="400">
        <v>13297</v>
      </c>
      <c r="G664" s="400">
        <v>36.405201916495599</v>
      </c>
      <c r="H664" s="401" t="s">
        <v>12</v>
      </c>
      <c r="I664" s="401" t="s">
        <v>3162</v>
      </c>
      <c r="J664" s="400" t="b">
        <v>0</v>
      </c>
      <c r="K664" s="401" t="s">
        <v>211</v>
      </c>
      <c r="L664" s="401" t="s">
        <v>697</v>
      </c>
      <c r="M664" s="401" t="s">
        <v>359</v>
      </c>
      <c r="N664" s="401" t="s">
        <v>359</v>
      </c>
      <c r="O664" s="401" t="s">
        <v>358</v>
      </c>
      <c r="P664" s="401" t="s">
        <v>356</v>
      </c>
    </row>
    <row r="665" spans="1:16" ht="29" x14ac:dyDescent="0.35">
      <c r="A665" s="400">
        <v>1591</v>
      </c>
      <c r="B665" s="400" t="s">
        <v>1984</v>
      </c>
      <c r="C665" s="401" t="s">
        <v>1993</v>
      </c>
      <c r="D665" s="402">
        <v>30728</v>
      </c>
      <c r="E665" s="402">
        <v>41796</v>
      </c>
      <c r="F665" s="400">
        <v>11068</v>
      </c>
      <c r="G665" s="400">
        <v>30.3025325119781</v>
      </c>
      <c r="H665" s="401" t="s">
        <v>12</v>
      </c>
      <c r="I665" s="401" t="s">
        <v>3162</v>
      </c>
      <c r="J665" s="400" t="b">
        <v>0</v>
      </c>
      <c r="K665" s="401" t="s">
        <v>211</v>
      </c>
      <c r="L665" s="401" t="s">
        <v>697</v>
      </c>
      <c r="M665" s="401" t="s">
        <v>359</v>
      </c>
      <c r="N665" s="401" t="s">
        <v>359</v>
      </c>
      <c r="O665" s="401" t="s">
        <v>358</v>
      </c>
      <c r="P665" s="401" t="s">
        <v>356</v>
      </c>
    </row>
    <row r="666" spans="1:16" ht="29" x14ac:dyDescent="0.35">
      <c r="A666" s="400">
        <v>1592</v>
      </c>
      <c r="B666" s="400" t="s">
        <v>1984</v>
      </c>
      <c r="C666" s="401" t="s">
        <v>1994</v>
      </c>
      <c r="D666" s="402">
        <v>27117</v>
      </c>
      <c r="E666" s="402">
        <v>41796</v>
      </c>
      <c r="F666" s="400">
        <v>14679</v>
      </c>
      <c r="G666" s="400">
        <v>40.188911704312098</v>
      </c>
      <c r="H666" s="401" t="s">
        <v>12</v>
      </c>
      <c r="I666" s="401" t="s">
        <v>345</v>
      </c>
      <c r="J666" s="400" t="b">
        <v>0</v>
      </c>
      <c r="K666" s="401" t="s">
        <v>211</v>
      </c>
      <c r="L666" s="401" t="s">
        <v>697</v>
      </c>
      <c r="M666" s="401" t="s">
        <v>359</v>
      </c>
      <c r="N666" s="401" t="s">
        <v>359</v>
      </c>
      <c r="O666" s="401" t="s">
        <v>358</v>
      </c>
      <c r="P666" s="401" t="s">
        <v>356</v>
      </c>
    </row>
    <row r="667" spans="1:16" ht="43.5" x14ac:dyDescent="0.35">
      <c r="A667" s="400">
        <v>1594</v>
      </c>
      <c r="B667" s="400" t="s">
        <v>1995</v>
      </c>
      <c r="C667" s="401" t="s">
        <v>1996</v>
      </c>
      <c r="D667" s="402">
        <v>25767</v>
      </c>
      <c r="E667" s="402">
        <v>41796</v>
      </c>
      <c r="F667" s="400">
        <v>16029</v>
      </c>
      <c r="G667" s="400">
        <v>43.885010266940398</v>
      </c>
      <c r="H667" s="401" t="s">
        <v>12</v>
      </c>
      <c r="I667" s="401" t="s">
        <v>347</v>
      </c>
      <c r="J667" s="400" t="b">
        <v>1</v>
      </c>
      <c r="K667" s="401" t="s">
        <v>211</v>
      </c>
      <c r="L667" s="401" t="s">
        <v>1177</v>
      </c>
      <c r="M667" s="401" t="s">
        <v>359</v>
      </c>
      <c r="N667" s="401" t="s">
        <v>359</v>
      </c>
      <c r="O667" s="401" t="s">
        <v>358</v>
      </c>
      <c r="P667" s="401" t="s">
        <v>356</v>
      </c>
    </row>
    <row r="668" spans="1:16" ht="43.5" x14ac:dyDescent="0.35">
      <c r="A668" s="400">
        <v>1595</v>
      </c>
      <c r="B668" s="400" t="s">
        <v>1995</v>
      </c>
      <c r="C668" s="401" t="s">
        <v>1997</v>
      </c>
      <c r="D668" s="402">
        <v>26903</v>
      </c>
      <c r="E668" s="402">
        <v>41796</v>
      </c>
      <c r="F668" s="400">
        <v>14893</v>
      </c>
      <c r="G668" s="400">
        <v>40.774811772758397</v>
      </c>
      <c r="H668" s="401" t="s">
        <v>12</v>
      </c>
      <c r="I668" s="401" t="s">
        <v>347</v>
      </c>
      <c r="J668" s="400" t="b">
        <v>1</v>
      </c>
      <c r="K668" s="401" t="s">
        <v>211</v>
      </c>
      <c r="L668" s="401" t="s">
        <v>1177</v>
      </c>
      <c r="M668" s="401" t="s">
        <v>359</v>
      </c>
      <c r="N668" s="401" t="s">
        <v>359</v>
      </c>
      <c r="O668" s="401" t="s">
        <v>358</v>
      </c>
      <c r="P668" s="401" t="s">
        <v>356</v>
      </c>
    </row>
    <row r="669" spans="1:16" ht="29" x14ac:dyDescent="0.35">
      <c r="A669" s="400">
        <v>1596</v>
      </c>
      <c r="B669" s="400" t="s">
        <v>1995</v>
      </c>
      <c r="C669" s="401" t="s">
        <v>1998</v>
      </c>
      <c r="D669" s="402">
        <v>25831</v>
      </c>
      <c r="E669" s="402">
        <v>41796</v>
      </c>
      <c r="F669" s="400">
        <v>15965</v>
      </c>
      <c r="G669" s="400">
        <v>43.709787816564003</v>
      </c>
      <c r="H669" s="401" t="s">
        <v>12</v>
      </c>
      <c r="I669" s="401" t="s">
        <v>337</v>
      </c>
      <c r="J669" s="400" t="b">
        <v>0</v>
      </c>
      <c r="K669" s="401" t="s">
        <v>211</v>
      </c>
      <c r="L669" s="401" t="s">
        <v>1177</v>
      </c>
      <c r="M669" s="401" t="s">
        <v>359</v>
      </c>
      <c r="N669" s="401" t="s">
        <v>359</v>
      </c>
      <c r="O669" s="401" t="s">
        <v>358</v>
      </c>
      <c r="P669" s="401" t="s">
        <v>356</v>
      </c>
    </row>
    <row r="670" spans="1:16" ht="29" x14ac:dyDescent="0.35">
      <c r="A670" s="400">
        <v>1597</v>
      </c>
      <c r="B670" s="400" t="s">
        <v>1995</v>
      </c>
      <c r="C670" s="401" t="s">
        <v>1999</v>
      </c>
      <c r="D670" s="402">
        <v>30328</v>
      </c>
      <c r="E670" s="402">
        <v>41796</v>
      </c>
      <c r="F670" s="400">
        <v>11468</v>
      </c>
      <c r="G670" s="400">
        <v>31.397672826830899</v>
      </c>
      <c r="H670" s="401" t="s">
        <v>12</v>
      </c>
      <c r="I670" s="401" t="s">
        <v>350</v>
      </c>
      <c r="J670" s="400" t="b">
        <v>0</v>
      </c>
      <c r="K670" s="401" t="s">
        <v>211</v>
      </c>
      <c r="L670" s="401" t="s">
        <v>1177</v>
      </c>
      <c r="M670" s="401" t="s">
        <v>359</v>
      </c>
      <c r="N670" s="401" t="s">
        <v>359</v>
      </c>
      <c r="O670" s="401" t="s">
        <v>358</v>
      </c>
      <c r="P670" s="401" t="s">
        <v>356</v>
      </c>
    </row>
    <row r="671" spans="1:16" ht="29" x14ac:dyDescent="0.35">
      <c r="A671" s="400">
        <v>1598</v>
      </c>
      <c r="B671" s="400" t="s">
        <v>1995</v>
      </c>
      <c r="C671" s="401" t="s">
        <v>2000</v>
      </c>
      <c r="D671" s="402">
        <v>33650</v>
      </c>
      <c r="E671" s="402">
        <v>41796</v>
      </c>
      <c r="F671" s="400">
        <v>8146</v>
      </c>
      <c r="G671" s="400">
        <v>22.3025325119781</v>
      </c>
      <c r="H671" s="401" t="s">
        <v>12</v>
      </c>
      <c r="I671" s="401" t="s">
        <v>337</v>
      </c>
      <c r="J671" s="400" t="b">
        <v>0</v>
      </c>
      <c r="K671" s="401" t="s">
        <v>211</v>
      </c>
      <c r="L671" s="401" t="s">
        <v>1177</v>
      </c>
      <c r="M671" s="401" t="s">
        <v>359</v>
      </c>
      <c r="N671" s="401" t="s">
        <v>359</v>
      </c>
      <c r="O671" s="401" t="s">
        <v>358</v>
      </c>
      <c r="P671" s="401" t="s">
        <v>356</v>
      </c>
    </row>
    <row r="672" spans="1:16" ht="29" x14ac:dyDescent="0.35">
      <c r="A672" s="400">
        <v>1599</v>
      </c>
      <c r="B672" s="400" t="s">
        <v>1995</v>
      </c>
      <c r="C672" s="401" t="s">
        <v>2001</v>
      </c>
      <c r="D672" s="402">
        <v>30378</v>
      </c>
      <c r="E672" s="402">
        <v>41796</v>
      </c>
      <c r="F672" s="400">
        <v>11418</v>
      </c>
      <c r="G672" s="400">
        <v>31.260780287474301</v>
      </c>
      <c r="H672" s="401" t="s">
        <v>11</v>
      </c>
      <c r="I672" s="401" t="s">
        <v>345</v>
      </c>
      <c r="J672" s="400" t="b">
        <v>0</v>
      </c>
      <c r="K672" s="401" t="s">
        <v>211</v>
      </c>
      <c r="L672" s="401" t="s">
        <v>1177</v>
      </c>
      <c r="M672" s="401" t="s">
        <v>359</v>
      </c>
      <c r="N672" s="401" t="s">
        <v>359</v>
      </c>
      <c r="O672" s="401" t="s">
        <v>358</v>
      </c>
      <c r="P672" s="401" t="s">
        <v>356</v>
      </c>
    </row>
    <row r="673" spans="1:16" ht="29" x14ac:dyDescent="0.35">
      <c r="A673" s="400">
        <v>1593</v>
      </c>
      <c r="B673" s="400" t="s">
        <v>1984</v>
      </c>
      <c r="C673" s="401" t="s">
        <v>211</v>
      </c>
      <c r="H673" s="401" t="s">
        <v>12</v>
      </c>
      <c r="I673" s="401" t="s">
        <v>3162</v>
      </c>
      <c r="J673" s="400" t="b">
        <v>0</v>
      </c>
      <c r="K673" s="401" t="s">
        <v>211</v>
      </c>
      <c r="L673" s="401" t="s">
        <v>697</v>
      </c>
      <c r="M673" s="401" t="s">
        <v>359</v>
      </c>
      <c r="N673" s="401" t="s">
        <v>359</v>
      </c>
      <c r="O673" s="401" t="s">
        <v>358</v>
      </c>
      <c r="P673" s="401" t="s">
        <v>356</v>
      </c>
    </row>
    <row r="674" spans="1:16" ht="29" x14ac:dyDescent="0.35">
      <c r="A674" s="400">
        <v>928</v>
      </c>
      <c r="B674" s="400" t="s">
        <v>2002</v>
      </c>
      <c r="C674" s="401" t="s">
        <v>1078</v>
      </c>
      <c r="D674" s="402">
        <v>27857</v>
      </c>
      <c r="E674" s="402">
        <v>41801</v>
      </c>
      <c r="F674" s="400">
        <v>13944</v>
      </c>
      <c r="G674" s="400">
        <v>38.176591375770002</v>
      </c>
      <c r="H674" s="401" t="s">
        <v>11</v>
      </c>
      <c r="I674" s="401" t="s">
        <v>345</v>
      </c>
      <c r="J674" s="400" t="b">
        <v>1</v>
      </c>
      <c r="K674" s="401" t="s">
        <v>211</v>
      </c>
      <c r="L674" s="401" t="s">
        <v>1077</v>
      </c>
      <c r="M674" s="401" t="s">
        <v>367</v>
      </c>
      <c r="N674" s="401" t="s">
        <v>367</v>
      </c>
      <c r="O674" s="401" t="s">
        <v>365</v>
      </c>
      <c r="P674" s="401" t="s">
        <v>356</v>
      </c>
    </row>
    <row r="675" spans="1:16" ht="43.5" x14ac:dyDescent="0.35">
      <c r="A675" s="400">
        <v>929</v>
      </c>
      <c r="B675" s="400" t="s">
        <v>2002</v>
      </c>
      <c r="C675" s="401" t="s">
        <v>2003</v>
      </c>
      <c r="D675" s="402">
        <v>31462</v>
      </c>
      <c r="E675" s="402">
        <v>41801</v>
      </c>
      <c r="F675" s="400">
        <v>10339</v>
      </c>
      <c r="G675" s="400">
        <v>28.306639288158799</v>
      </c>
      <c r="H675" s="401" t="s">
        <v>12</v>
      </c>
      <c r="I675" s="401" t="s">
        <v>341</v>
      </c>
      <c r="J675" s="400" t="b">
        <v>1</v>
      </c>
      <c r="K675" s="401" t="s">
        <v>211</v>
      </c>
      <c r="L675" s="401" t="s">
        <v>1077</v>
      </c>
      <c r="M675" s="401" t="s">
        <v>367</v>
      </c>
      <c r="N675" s="401" t="s">
        <v>367</v>
      </c>
      <c r="O675" s="401" t="s">
        <v>365</v>
      </c>
      <c r="P675" s="401" t="s">
        <v>356</v>
      </c>
    </row>
    <row r="676" spans="1:16" ht="43.5" x14ac:dyDescent="0.35">
      <c r="A676" s="400">
        <v>930</v>
      </c>
      <c r="B676" s="400" t="s">
        <v>2002</v>
      </c>
      <c r="C676" s="401" t="s">
        <v>2004</v>
      </c>
      <c r="D676" s="402">
        <v>28620</v>
      </c>
      <c r="E676" s="402">
        <v>41801</v>
      </c>
      <c r="F676" s="400">
        <v>13181</v>
      </c>
      <c r="G676" s="400">
        <v>36.087611225188198</v>
      </c>
      <c r="H676" s="401" t="s">
        <v>11</v>
      </c>
      <c r="I676" s="401" t="s">
        <v>341</v>
      </c>
      <c r="J676" s="400" t="b">
        <v>1</v>
      </c>
      <c r="K676" s="401" t="s">
        <v>211</v>
      </c>
      <c r="L676" s="401" t="s">
        <v>1077</v>
      </c>
      <c r="M676" s="401" t="s">
        <v>367</v>
      </c>
      <c r="N676" s="401" t="s">
        <v>367</v>
      </c>
      <c r="O676" s="401" t="s">
        <v>365</v>
      </c>
      <c r="P676" s="401" t="s">
        <v>356</v>
      </c>
    </row>
    <row r="677" spans="1:16" ht="29" x14ac:dyDescent="0.35">
      <c r="A677" s="400">
        <v>931</v>
      </c>
      <c r="B677" s="400" t="s">
        <v>2002</v>
      </c>
      <c r="C677" s="401" t="s">
        <v>2005</v>
      </c>
      <c r="D677" s="402">
        <v>31111</v>
      </c>
      <c r="E677" s="402">
        <v>41801</v>
      </c>
      <c r="F677" s="400">
        <v>10690</v>
      </c>
      <c r="G677" s="400">
        <v>29.267624914442202</v>
      </c>
      <c r="H677" s="401" t="s">
        <v>11</v>
      </c>
      <c r="I677" s="401" t="s">
        <v>345</v>
      </c>
      <c r="J677" s="400" t="b">
        <v>1</v>
      </c>
      <c r="K677" s="401" t="s">
        <v>211</v>
      </c>
      <c r="L677" s="401" t="s">
        <v>1077</v>
      </c>
      <c r="M677" s="401" t="s">
        <v>367</v>
      </c>
      <c r="N677" s="401" t="s">
        <v>367</v>
      </c>
      <c r="O677" s="401" t="s">
        <v>365</v>
      </c>
      <c r="P677" s="401" t="s">
        <v>356</v>
      </c>
    </row>
    <row r="678" spans="1:16" ht="43.5" x14ac:dyDescent="0.35">
      <c r="A678" s="400">
        <v>932</v>
      </c>
      <c r="B678" s="400" t="s">
        <v>2002</v>
      </c>
      <c r="C678" s="401" t="s">
        <v>2006</v>
      </c>
      <c r="D678" s="402">
        <v>27196</v>
      </c>
      <c r="E678" s="402">
        <v>41801</v>
      </c>
      <c r="F678" s="400">
        <v>14605</v>
      </c>
      <c r="G678" s="400">
        <v>39.986310746064298</v>
      </c>
      <c r="H678" s="401" t="s">
        <v>11</v>
      </c>
      <c r="I678" s="401" t="s">
        <v>341</v>
      </c>
      <c r="J678" s="400" t="b">
        <v>1</v>
      </c>
      <c r="K678" s="401" t="s">
        <v>211</v>
      </c>
      <c r="L678" s="401" t="s">
        <v>1077</v>
      </c>
      <c r="M678" s="401" t="s">
        <v>367</v>
      </c>
      <c r="N678" s="401" t="s">
        <v>367</v>
      </c>
      <c r="O678" s="401" t="s">
        <v>365</v>
      </c>
      <c r="P678" s="401" t="s">
        <v>356</v>
      </c>
    </row>
    <row r="679" spans="1:16" ht="43.5" x14ac:dyDescent="0.35">
      <c r="A679" s="400">
        <v>933</v>
      </c>
      <c r="B679" s="400" t="s">
        <v>2002</v>
      </c>
      <c r="C679" s="401" t="s">
        <v>2007</v>
      </c>
      <c r="D679" s="402">
        <v>28685</v>
      </c>
      <c r="E679" s="402">
        <v>41801</v>
      </c>
      <c r="F679" s="400">
        <v>13116</v>
      </c>
      <c r="G679" s="400">
        <v>35.909650924024596</v>
      </c>
      <c r="H679" s="401" t="s">
        <v>11</v>
      </c>
      <c r="I679" s="401" t="s">
        <v>341</v>
      </c>
      <c r="J679" s="400" t="b">
        <v>0</v>
      </c>
      <c r="K679" s="401" t="s">
        <v>211</v>
      </c>
      <c r="L679" s="401" t="s">
        <v>1077</v>
      </c>
      <c r="M679" s="401" t="s">
        <v>367</v>
      </c>
      <c r="N679" s="401" t="s">
        <v>367</v>
      </c>
      <c r="O679" s="401" t="s">
        <v>365</v>
      </c>
      <c r="P679" s="401" t="s">
        <v>356</v>
      </c>
    </row>
    <row r="680" spans="1:16" ht="43.5" x14ac:dyDescent="0.35">
      <c r="A680" s="400">
        <v>934</v>
      </c>
      <c r="B680" s="400" t="s">
        <v>2002</v>
      </c>
      <c r="C680" s="401" t="s">
        <v>2008</v>
      </c>
      <c r="D680" s="402">
        <v>28708</v>
      </c>
      <c r="E680" s="402">
        <v>41801</v>
      </c>
      <c r="F680" s="400">
        <v>13093</v>
      </c>
      <c r="G680" s="400">
        <v>35.846680355920597</v>
      </c>
      <c r="H680" s="401" t="s">
        <v>12</v>
      </c>
      <c r="I680" s="401" t="s">
        <v>341</v>
      </c>
      <c r="J680" s="400" t="b">
        <v>0</v>
      </c>
      <c r="K680" s="401" t="s">
        <v>211</v>
      </c>
      <c r="L680" s="401" t="s">
        <v>1077</v>
      </c>
      <c r="M680" s="401" t="s">
        <v>367</v>
      </c>
      <c r="N680" s="401" t="s">
        <v>367</v>
      </c>
      <c r="O680" s="401" t="s">
        <v>365</v>
      </c>
      <c r="P680" s="401" t="s">
        <v>356</v>
      </c>
    </row>
    <row r="681" spans="1:16" ht="43.5" x14ac:dyDescent="0.35">
      <c r="A681" s="400">
        <v>935</v>
      </c>
      <c r="B681" s="400" t="s">
        <v>2002</v>
      </c>
      <c r="C681" s="401" t="s">
        <v>2009</v>
      </c>
      <c r="D681" s="402">
        <v>28741</v>
      </c>
      <c r="E681" s="402">
        <v>41801</v>
      </c>
      <c r="F681" s="400">
        <v>13060</v>
      </c>
      <c r="G681" s="400">
        <v>35.756331279945201</v>
      </c>
      <c r="H681" s="401" t="s">
        <v>12</v>
      </c>
      <c r="I681" s="401" t="s">
        <v>341</v>
      </c>
      <c r="J681" s="400" t="b">
        <v>0</v>
      </c>
      <c r="K681" s="401" t="s">
        <v>211</v>
      </c>
      <c r="L681" s="401" t="s">
        <v>1077</v>
      </c>
      <c r="M681" s="401" t="s">
        <v>367</v>
      </c>
      <c r="N681" s="401" t="s">
        <v>367</v>
      </c>
      <c r="O681" s="401" t="s">
        <v>365</v>
      </c>
      <c r="P681" s="401" t="s">
        <v>356</v>
      </c>
    </row>
    <row r="682" spans="1:16" ht="43.5" x14ac:dyDescent="0.35">
      <c r="A682" s="400">
        <v>936</v>
      </c>
      <c r="B682" s="400" t="s">
        <v>2002</v>
      </c>
      <c r="C682" s="401" t="s">
        <v>2010</v>
      </c>
      <c r="D682" s="402">
        <v>31475</v>
      </c>
      <c r="E682" s="402">
        <v>41801</v>
      </c>
      <c r="F682" s="400">
        <v>10326</v>
      </c>
      <c r="G682" s="400">
        <v>28.2710472279261</v>
      </c>
      <c r="H682" s="401" t="s">
        <v>11</v>
      </c>
      <c r="I682" s="401" t="s">
        <v>341</v>
      </c>
      <c r="J682" s="400" t="b">
        <v>0</v>
      </c>
      <c r="K682" s="401" t="s">
        <v>211</v>
      </c>
      <c r="L682" s="401" t="s">
        <v>1077</v>
      </c>
      <c r="M682" s="401" t="s">
        <v>367</v>
      </c>
      <c r="N682" s="401" t="s">
        <v>367</v>
      </c>
      <c r="O682" s="401" t="s">
        <v>365</v>
      </c>
      <c r="P682" s="401" t="s">
        <v>356</v>
      </c>
    </row>
    <row r="683" spans="1:16" ht="43.5" x14ac:dyDescent="0.35">
      <c r="A683" s="400">
        <v>937</v>
      </c>
      <c r="B683" s="400" t="s">
        <v>2002</v>
      </c>
      <c r="C683" s="401" t="s">
        <v>2011</v>
      </c>
      <c r="D683" s="402">
        <v>28652</v>
      </c>
      <c r="E683" s="402">
        <v>41801</v>
      </c>
      <c r="F683" s="400">
        <v>13149</v>
      </c>
      <c r="G683" s="400">
        <v>36</v>
      </c>
      <c r="H683" s="401" t="s">
        <v>12</v>
      </c>
      <c r="I683" s="401" t="s">
        <v>341</v>
      </c>
      <c r="J683" s="400" t="b">
        <v>0</v>
      </c>
      <c r="K683" s="401" t="s">
        <v>211</v>
      </c>
      <c r="L683" s="401" t="s">
        <v>1077</v>
      </c>
      <c r="M683" s="401" t="s">
        <v>367</v>
      </c>
      <c r="N683" s="401" t="s">
        <v>367</v>
      </c>
      <c r="O683" s="401" t="s">
        <v>365</v>
      </c>
      <c r="P683" s="401" t="s">
        <v>356</v>
      </c>
    </row>
    <row r="684" spans="1:16" ht="43.5" x14ac:dyDescent="0.35">
      <c r="A684" s="400">
        <v>938</v>
      </c>
      <c r="B684" s="400" t="s">
        <v>2012</v>
      </c>
      <c r="C684" s="401" t="s">
        <v>1031</v>
      </c>
      <c r="D684" s="402">
        <v>26516</v>
      </c>
      <c r="E684" s="402">
        <v>41801</v>
      </c>
      <c r="F684" s="400">
        <v>15285</v>
      </c>
      <c r="G684" s="400">
        <v>41.848049281314204</v>
      </c>
      <c r="H684" s="401" t="s">
        <v>11</v>
      </c>
      <c r="I684" s="401" t="s">
        <v>341</v>
      </c>
      <c r="J684" s="400" t="b">
        <v>1</v>
      </c>
      <c r="K684" s="401" t="s">
        <v>211</v>
      </c>
      <c r="L684" s="401" t="s">
        <v>1030</v>
      </c>
      <c r="M684" s="401" t="s">
        <v>367</v>
      </c>
      <c r="N684" s="401" t="s">
        <v>367</v>
      </c>
      <c r="O684" s="401" t="s">
        <v>365</v>
      </c>
      <c r="P684" s="401" t="s">
        <v>356</v>
      </c>
    </row>
    <row r="685" spans="1:16" ht="43.5" x14ac:dyDescent="0.35">
      <c r="A685" s="400">
        <v>939</v>
      </c>
      <c r="B685" s="400" t="s">
        <v>2012</v>
      </c>
      <c r="C685" s="401" t="s">
        <v>2013</v>
      </c>
      <c r="D685" s="402">
        <v>24147</v>
      </c>
      <c r="E685" s="402">
        <v>41801</v>
      </c>
      <c r="F685" s="400">
        <v>17654</v>
      </c>
      <c r="G685" s="400">
        <v>48.334017796030103</v>
      </c>
      <c r="H685" s="401" t="s">
        <v>11</v>
      </c>
      <c r="I685" s="401" t="s">
        <v>347</v>
      </c>
      <c r="J685" s="400" t="b">
        <v>1</v>
      </c>
      <c r="K685" s="401" t="s">
        <v>211</v>
      </c>
      <c r="L685" s="401" t="s">
        <v>1030</v>
      </c>
      <c r="M685" s="401" t="s">
        <v>367</v>
      </c>
      <c r="N685" s="401" t="s">
        <v>367</v>
      </c>
      <c r="O685" s="401" t="s">
        <v>365</v>
      </c>
      <c r="P685" s="401" t="s">
        <v>356</v>
      </c>
    </row>
    <row r="686" spans="1:16" ht="29" x14ac:dyDescent="0.35">
      <c r="A686" s="400">
        <v>940</v>
      </c>
      <c r="B686" s="400" t="s">
        <v>2012</v>
      </c>
      <c r="C686" s="401" t="s">
        <v>2014</v>
      </c>
      <c r="D686" s="402">
        <v>34650</v>
      </c>
      <c r="E686" s="402">
        <v>41801</v>
      </c>
      <c r="F686" s="400">
        <v>7151</v>
      </c>
      <c r="G686" s="400">
        <v>19.578370978781699</v>
      </c>
      <c r="H686" s="401" t="s">
        <v>12</v>
      </c>
      <c r="I686" s="401" t="s">
        <v>345</v>
      </c>
      <c r="J686" s="400" t="b">
        <v>1</v>
      </c>
      <c r="K686" s="401" t="s">
        <v>211</v>
      </c>
      <c r="L686" s="401" t="s">
        <v>1030</v>
      </c>
      <c r="M686" s="401" t="s">
        <v>367</v>
      </c>
      <c r="N686" s="401" t="s">
        <v>367</v>
      </c>
      <c r="O686" s="401" t="s">
        <v>365</v>
      </c>
      <c r="P686" s="401" t="s">
        <v>356</v>
      </c>
    </row>
    <row r="687" spans="1:16" ht="43.5" x14ac:dyDescent="0.35">
      <c r="A687" s="400">
        <v>941</v>
      </c>
      <c r="B687" s="400" t="s">
        <v>2012</v>
      </c>
      <c r="C687" s="401" t="s">
        <v>2015</v>
      </c>
      <c r="D687" s="402">
        <v>25025</v>
      </c>
      <c r="E687" s="402">
        <v>41801</v>
      </c>
      <c r="F687" s="400">
        <v>16776</v>
      </c>
      <c r="G687" s="400">
        <v>45.930184804928103</v>
      </c>
      <c r="H687" s="401" t="s">
        <v>11</v>
      </c>
      <c r="I687" s="401" t="s">
        <v>341</v>
      </c>
      <c r="J687" s="400" t="b">
        <v>1</v>
      </c>
      <c r="K687" s="401" t="s">
        <v>211</v>
      </c>
      <c r="L687" s="401" t="s">
        <v>1030</v>
      </c>
      <c r="M687" s="401" t="s">
        <v>367</v>
      </c>
      <c r="N687" s="401" t="s">
        <v>367</v>
      </c>
      <c r="O687" s="401" t="s">
        <v>365</v>
      </c>
      <c r="P687" s="401" t="s">
        <v>356</v>
      </c>
    </row>
    <row r="688" spans="1:16" ht="29" x14ac:dyDescent="0.35">
      <c r="A688" s="400">
        <v>942</v>
      </c>
      <c r="B688" s="400" t="s">
        <v>2012</v>
      </c>
      <c r="C688" s="401" t="s">
        <v>2016</v>
      </c>
      <c r="D688" s="402">
        <v>24472</v>
      </c>
      <c r="E688" s="402">
        <v>41801</v>
      </c>
      <c r="F688" s="400">
        <v>17329</v>
      </c>
      <c r="G688" s="400">
        <v>47.444216290212204</v>
      </c>
      <c r="H688" s="401" t="s">
        <v>12</v>
      </c>
      <c r="I688" s="401" t="s">
        <v>345</v>
      </c>
      <c r="J688" s="400" t="b">
        <v>1</v>
      </c>
      <c r="K688" s="401" t="s">
        <v>211</v>
      </c>
      <c r="L688" s="401" t="s">
        <v>1030</v>
      </c>
      <c r="M688" s="401" t="s">
        <v>367</v>
      </c>
      <c r="N688" s="401" t="s">
        <v>367</v>
      </c>
      <c r="O688" s="401" t="s">
        <v>365</v>
      </c>
      <c r="P688" s="401" t="s">
        <v>356</v>
      </c>
    </row>
    <row r="689" spans="1:16" ht="43.5" x14ac:dyDescent="0.35">
      <c r="A689" s="400">
        <v>943</v>
      </c>
      <c r="B689" s="400" t="s">
        <v>2017</v>
      </c>
      <c r="C689" s="401" t="s">
        <v>761</v>
      </c>
      <c r="D689" s="402">
        <v>30158</v>
      </c>
      <c r="E689" s="402">
        <v>41801</v>
      </c>
      <c r="F689" s="400">
        <v>11643</v>
      </c>
      <c r="G689" s="400">
        <v>31.8767967145791</v>
      </c>
      <c r="H689" s="401" t="s">
        <v>11</v>
      </c>
      <c r="I689" s="401" t="s">
        <v>341</v>
      </c>
      <c r="J689" s="400" t="b">
        <v>1</v>
      </c>
      <c r="K689" s="401" t="s">
        <v>211</v>
      </c>
      <c r="L689" s="401" t="s">
        <v>760</v>
      </c>
      <c r="M689" s="401" t="s">
        <v>367</v>
      </c>
      <c r="N689" s="401" t="s">
        <v>367</v>
      </c>
      <c r="O689" s="401" t="s">
        <v>365</v>
      </c>
      <c r="P689" s="401" t="s">
        <v>356</v>
      </c>
    </row>
    <row r="690" spans="1:16" ht="43.5" x14ac:dyDescent="0.35">
      <c r="A690" s="400">
        <v>944</v>
      </c>
      <c r="B690" s="400" t="s">
        <v>2017</v>
      </c>
      <c r="C690" s="401" t="s">
        <v>2018</v>
      </c>
      <c r="D690" s="402">
        <v>32331</v>
      </c>
      <c r="E690" s="402">
        <v>41801</v>
      </c>
      <c r="F690" s="400">
        <v>9470</v>
      </c>
      <c r="G690" s="400">
        <v>25.927446954141001</v>
      </c>
      <c r="H690" s="401" t="s">
        <v>11</v>
      </c>
      <c r="I690" s="401" t="s">
        <v>341</v>
      </c>
      <c r="J690" s="400" t="b">
        <v>1</v>
      </c>
      <c r="K690" s="401" t="s">
        <v>211</v>
      </c>
      <c r="L690" s="401" t="s">
        <v>760</v>
      </c>
      <c r="M690" s="401" t="s">
        <v>367</v>
      </c>
      <c r="N690" s="401" t="s">
        <v>367</v>
      </c>
      <c r="O690" s="401" t="s">
        <v>365</v>
      </c>
      <c r="P690" s="401" t="s">
        <v>356</v>
      </c>
    </row>
    <row r="691" spans="1:16" ht="29" x14ac:dyDescent="0.35">
      <c r="A691" s="400">
        <v>945</v>
      </c>
      <c r="B691" s="400" t="s">
        <v>2017</v>
      </c>
      <c r="C691" s="401" t="s">
        <v>2019</v>
      </c>
      <c r="D691" s="402">
        <v>31091</v>
      </c>
      <c r="E691" s="402">
        <v>41801</v>
      </c>
      <c r="F691" s="400">
        <v>10710</v>
      </c>
      <c r="G691" s="400">
        <v>29.3223819301848</v>
      </c>
      <c r="H691" s="401" t="s">
        <v>12</v>
      </c>
      <c r="I691" s="401" t="s">
        <v>345</v>
      </c>
      <c r="J691" s="400" t="b">
        <v>1</v>
      </c>
      <c r="K691" s="401" t="s">
        <v>211</v>
      </c>
      <c r="L691" s="401" t="s">
        <v>760</v>
      </c>
      <c r="M691" s="401" t="s">
        <v>367</v>
      </c>
      <c r="N691" s="401" t="s">
        <v>367</v>
      </c>
      <c r="O691" s="401" t="s">
        <v>365</v>
      </c>
      <c r="P691" s="401" t="s">
        <v>356</v>
      </c>
    </row>
    <row r="692" spans="1:16" ht="43.5" x14ac:dyDescent="0.35">
      <c r="A692" s="400">
        <v>946</v>
      </c>
      <c r="B692" s="400" t="s">
        <v>2017</v>
      </c>
      <c r="C692" s="401" t="s">
        <v>2020</v>
      </c>
      <c r="D692" s="402">
        <v>31630</v>
      </c>
      <c r="E692" s="402">
        <v>41801</v>
      </c>
      <c r="F692" s="400">
        <v>10171</v>
      </c>
      <c r="G692" s="400">
        <v>27.846680355920601</v>
      </c>
      <c r="H692" s="401" t="s">
        <v>11</v>
      </c>
      <c r="I692" s="401" t="s">
        <v>341</v>
      </c>
      <c r="J692" s="400" t="b">
        <v>0</v>
      </c>
      <c r="K692" s="401" t="s">
        <v>211</v>
      </c>
      <c r="L692" s="401" t="s">
        <v>760</v>
      </c>
      <c r="M692" s="401" t="s">
        <v>367</v>
      </c>
      <c r="N692" s="401" t="s">
        <v>367</v>
      </c>
      <c r="O692" s="401" t="s">
        <v>365</v>
      </c>
      <c r="P692" s="401" t="s">
        <v>356</v>
      </c>
    </row>
    <row r="693" spans="1:16" ht="43.5" x14ac:dyDescent="0.35">
      <c r="A693" s="400">
        <v>947</v>
      </c>
      <c r="B693" s="400" t="s">
        <v>2017</v>
      </c>
      <c r="C693" s="401" t="s">
        <v>2021</v>
      </c>
      <c r="D693" s="402">
        <v>31578</v>
      </c>
      <c r="E693" s="402">
        <v>41801</v>
      </c>
      <c r="F693" s="400">
        <v>10223</v>
      </c>
      <c r="G693" s="400">
        <v>27.9890485968515</v>
      </c>
      <c r="H693" s="401" t="s">
        <v>11</v>
      </c>
      <c r="I693" s="401" t="s">
        <v>341</v>
      </c>
      <c r="J693" s="400" t="b">
        <v>0</v>
      </c>
      <c r="K693" s="401" t="s">
        <v>211</v>
      </c>
      <c r="L693" s="401" t="s">
        <v>760</v>
      </c>
      <c r="M693" s="401" t="s">
        <v>367</v>
      </c>
      <c r="N693" s="401" t="s">
        <v>367</v>
      </c>
      <c r="O693" s="401" t="s">
        <v>365</v>
      </c>
      <c r="P693" s="401" t="s">
        <v>356</v>
      </c>
    </row>
    <row r="694" spans="1:16" ht="43.5" x14ac:dyDescent="0.35">
      <c r="A694" s="400">
        <v>948</v>
      </c>
      <c r="B694" s="400" t="s">
        <v>2017</v>
      </c>
      <c r="C694" s="401" t="s">
        <v>2022</v>
      </c>
      <c r="D694" s="402">
        <v>31417</v>
      </c>
      <c r="E694" s="402">
        <v>41801</v>
      </c>
      <c r="F694" s="400">
        <v>10384</v>
      </c>
      <c r="G694" s="400">
        <v>28.429842573579698</v>
      </c>
      <c r="H694" s="401" t="s">
        <v>11</v>
      </c>
      <c r="I694" s="401" t="s">
        <v>341</v>
      </c>
      <c r="J694" s="400" t="b">
        <v>0</v>
      </c>
      <c r="K694" s="401" t="s">
        <v>211</v>
      </c>
      <c r="L694" s="401" t="s">
        <v>760</v>
      </c>
      <c r="M694" s="401" t="s">
        <v>367</v>
      </c>
      <c r="N694" s="401" t="s">
        <v>367</v>
      </c>
      <c r="O694" s="401" t="s">
        <v>365</v>
      </c>
      <c r="P694" s="401" t="s">
        <v>356</v>
      </c>
    </row>
    <row r="695" spans="1:16" ht="43.5" x14ac:dyDescent="0.35">
      <c r="A695" s="400">
        <v>949</v>
      </c>
      <c r="B695" s="400" t="s">
        <v>2017</v>
      </c>
      <c r="C695" s="401" t="s">
        <v>2023</v>
      </c>
      <c r="D695" s="402">
        <v>31581</v>
      </c>
      <c r="E695" s="402">
        <v>41801</v>
      </c>
      <c r="F695" s="400">
        <v>10220</v>
      </c>
      <c r="G695" s="400">
        <v>27.9808350444901</v>
      </c>
      <c r="H695" s="401" t="s">
        <v>12</v>
      </c>
      <c r="I695" s="401" t="s">
        <v>341</v>
      </c>
      <c r="J695" s="400" t="b">
        <v>0</v>
      </c>
      <c r="K695" s="401" t="s">
        <v>211</v>
      </c>
      <c r="L695" s="401" t="s">
        <v>760</v>
      </c>
      <c r="M695" s="401" t="s">
        <v>367</v>
      </c>
      <c r="N695" s="401" t="s">
        <v>367</v>
      </c>
      <c r="O695" s="401" t="s">
        <v>365</v>
      </c>
      <c r="P695" s="401" t="s">
        <v>356</v>
      </c>
    </row>
    <row r="696" spans="1:16" ht="43.5" x14ac:dyDescent="0.35">
      <c r="A696" s="400">
        <v>950</v>
      </c>
      <c r="B696" s="400" t="s">
        <v>2017</v>
      </c>
      <c r="C696" s="401" t="s">
        <v>2024</v>
      </c>
      <c r="D696" s="402">
        <v>25524</v>
      </c>
      <c r="E696" s="402">
        <v>41801</v>
      </c>
      <c r="F696" s="400">
        <v>16277</v>
      </c>
      <c r="G696" s="400">
        <v>44.563997262149201</v>
      </c>
      <c r="H696" s="401" t="s">
        <v>12</v>
      </c>
      <c r="I696" s="401" t="s">
        <v>341</v>
      </c>
      <c r="J696" s="400" t="b">
        <v>0</v>
      </c>
      <c r="K696" s="401" t="s">
        <v>211</v>
      </c>
      <c r="L696" s="401" t="s">
        <v>760</v>
      </c>
      <c r="M696" s="401" t="s">
        <v>367</v>
      </c>
      <c r="N696" s="401" t="s">
        <v>367</v>
      </c>
      <c r="O696" s="401" t="s">
        <v>365</v>
      </c>
      <c r="P696" s="401" t="s">
        <v>356</v>
      </c>
    </row>
    <row r="697" spans="1:16" ht="43.5" x14ac:dyDescent="0.35">
      <c r="A697" s="400">
        <v>951</v>
      </c>
      <c r="B697" s="400" t="s">
        <v>2017</v>
      </c>
      <c r="C697" s="401" t="s">
        <v>2025</v>
      </c>
      <c r="D697" s="402">
        <v>30154</v>
      </c>
      <c r="E697" s="402">
        <v>41801</v>
      </c>
      <c r="F697" s="400">
        <v>11647</v>
      </c>
      <c r="G697" s="400">
        <v>31.8877481177276</v>
      </c>
      <c r="H697" s="401" t="s">
        <v>11</v>
      </c>
      <c r="I697" s="401" t="s">
        <v>341</v>
      </c>
      <c r="J697" s="400" t="b">
        <v>0</v>
      </c>
      <c r="K697" s="401" t="s">
        <v>211</v>
      </c>
      <c r="L697" s="401" t="s">
        <v>760</v>
      </c>
      <c r="M697" s="401" t="s">
        <v>367</v>
      </c>
      <c r="N697" s="401" t="s">
        <v>367</v>
      </c>
      <c r="O697" s="401" t="s">
        <v>365</v>
      </c>
      <c r="P697" s="401" t="s">
        <v>356</v>
      </c>
    </row>
    <row r="698" spans="1:16" ht="43.5" x14ac:dyDescent="0.35">
      <c r="A698" s="400">
        <v>952</v>
      </c>
      <c r="B698" s="400" t="s">
        <v>2017</v>
      </c>
      <c r="C698" s="401" t="s">
        <v>2026</v>
      </c>
      <c r="D698" s="402">
        <v>24689</v>
      </c>
      <c r="E698" s="402">
        <v>41801</v>
      </c>
      <c r="F698" s="400">
        <v>17112</v>
      </c>
      <c r="G698" s="400">
        <v>46.8501026694045</v>
      </c>
      <c r="H698" s="401" t="s">
        <v>12</v>
      </c>
      <c r="I698" s="401" t="s">
        <v>341</v>
      </c>
      <c r="J698" s="400" t="b">
        <v>0</v>
      </c>
      <c r="K698" s="401" t="s">
        <v>211</v>
      </c>
      <c r="L698" s="401" t="s">
        <v>760</v>
      </c>
      <c r="M698" s="401" t="s">
        <v>367</v>
      </c>
      <c r="N698" s="401" t="s">
        <v>367</v>
      </c>
      <c r="O698" s="401" t="s">
        <v>365</v>
      </c>
      <c r="P698" s="401" t="s">
        <v>356</v>
      </c>
    </row>
    <row r="699" spans="1:16" ht="43.5" x14ac:dyDescent="0.35">
      <c r="A699" s="400">
        <v>953</v>
      </c>
      <c r="B699" s="400" t="s">
        <v>1748</v>
      </c>
      <c r="C699" s="401" t="s">
        <v>589</v>
      </c>
      <c r="D699" s="402">
        <v>32619</v>
      </c>
      <c r="E699" s="402">
        <v>41801</v>
      </c>
      <c r="F699" s="400">
        <v>9182</v>
      </c>
      <c r="G699" s="400">
        <v>25.138945927447001</v>
      </c>
      <c r="H699" s="401" t="s">
        <v>11</v>
      </c>
      <c r="I699" s="401" t="s">
        <v>347</v>
      </c>
      <c r="J699" s="400" t="b">
        <v>1</v>
      </c>
      <c r="K699" s="401" t="s">
        <v>211</v>
      </c>
      <c r="L699" s="401" t="s">
        <v>588</v>
      </c>
      <c r="M699" s="401" t="s">
        <v>367</v>
      </c>
      <c r="N699" s="401" t="s">
        <v>367</v>
      </c>
      <c r="O699" s="401" t="s">
        <v>365</v>
      </c>
      <c r="P699" s="401" t="s">
        <v>356</v>
      </c>
    </row>
    <row r="700" spans="1:16" ht="29" x14ac:dyDescent="0.35">
      <c r="A700" s="400">
        <v>954</v>
      </c>
      <c r="B700" s="400" t="s">
        <v>1748</v>
      </c>
      <c r="C700" s="401" t="s">
        <v>2027</v>
      </c>
      <c r="D700" s="402">
        <v>33709</v>
      </c>
      <c r="E700" s="402">
        <v>41801</v>
      </c>
      <c r="F700" s="400">
        <v>8092</v>
      </c>
      <c r="G700" s="400">
        <v>22.154688569472999</v>
      </c>
      <c r="H700" s="401" t="s">
        <v>11</v>
      </c>
      <c r="I700" s="401" t="s">
        <v>345</v>
      </c>
      <c r="J700" s="400" t="b">
        <v>0</v>
      </c>
      <c r="K700" s="401" t="s">
        <v>211</v>
      </c>
      <c r="L700" s="401" t="s">
        <v>588</v>
      </c>
      <c r="M700" s="401" t="s">
        <v>367</v>
      </c>
      <c r="N700" s="401" t="s">
        <v>367</v>
      </c>
      <c r="O700" s="401" t="s">
        <v>365</v>
      </c>
      <c r="P700" s="401" t="s">
        <v>356</v>
      </c>
    </row>
    <row r="701" spans="1:16" ht="43.5" x14ac:dyDescent="0.35">
      <c r="A701" s="400">
        <v>955</v>
      </c>
      <c r="B701" s="400" t="s">
        <v>1748</v>
      </c>
      <c r="C701" s="401" t="s">
        <v>2028</v>
      </c>
      <c r="D701" s="402">
        <v>33740</v>
      </c>
      <c r="E701" s="402">
        <v>41801</v>
      </c>
      <c r="F701" s="400">
        <v>8061</v>
      </c>
      <c r="G701" s="400">
        <v>22.0698151950719</v>
      </c>
      <c r="H701" s="401" t="s">
        <v>11</v>
      </c>
      <c r="I701" s="401" t="s">
        <v>347</v>
      </c>
      <c r="J701" s="400" t="b">
        <v>1</v>
      </c>
      <c r="K701" s="401" t="s">
        <v>211</v>
      </c>
      <c r="L701" s="401" t="s">
        <v>588</v>
      </c>
      <c r="M701" s="401" t="s">
        <v>367</v>
      </c>
      <c r="N701" s="401" t="s">
        <v>367</v>
      </c>
      <c r="O701" s="401" t="s">
        <v>365</v>
      </c>
      <c r="P701" s="401" t="s">
        <v>356</v>
      </c>
    </row>
    <row r="702" spans="1:16" ht="29" x14ac:dyDescent="0.35">
      <c r="A702" s="400">
        <v>956</v>
      </c>
      <c r="B702" s="400" t="s">
        <v>1748</v>
      </c>
      <c r="C702" s="401" t="s">
        <v>2029</v>
      </c>
      <c r="D702" s="402">
        <v>33656</v>
      </c>
      <c r="E702" s="402">
        <v>41801</v>
      </c>
      <c r="F702" s="400">
        <v>8145</v>
      </c>
      <c r="G702" s="400">
        <v>22.299794661191001</v>
      </c>
      <c r="H702" s="401" t="s">
        <v>12</v>
      </c>
      <c r="I702" s="401" t="s">
        <v>345</v>
      </c>
      <c r="J702" s="400" t="b">
        <v>1</v>
      </c>
      <c r="K702" s="401" t="s">
        <v>211</v>
      </c>
      <c r="L702" s="401" t="s">
        <v>588</v>
      </c>
      <c r="M702" s="401" t="s">
        <v>367</v>
      </c>
      <c r="N702" s="401" t="s">
        <v>367</v>
      </c>
      <c r="O702" s="401" t="s">
        <v>365</v>
      </c>
      <c r="P702" s="401" t="s">
        <v>356</v>
      </c>
    </row>
    <row r="703" spans="1:16" ht="29" x14ac:dyDescent="0.35">
      <c r="A703" s="400">
        <v>957</v>
      </c>
      <c r="B703" s="400" t="s">
        <v>1748</v>
      </c>
      <c r="C703" s="401" t="s">
        <v>2030</v>
      </c>
      <c r="D703" s="402">
        <v>33735</v>
      </c>
      <c r="E703" s="402">
        <v>41801</v>
      </c>
      <c r="F703" s="400">
        <v>8066</v>
      </c>
      <c r="G703" s="400">
        <v>22.083504449007499</v>
      </c>
      <c r="H703" s="401" t="s">
        <v>12</v>
      </c>
      <c r="I703" s="401" t="s">
        <v>345</v>
      </c>
      <c r="J703" s="400" t="b">
        <v>1</v>
      </c>
      <c r="K703" s="401" t="s">
        <v>211</v>
      </c>
      <c r="L703" s="401" t="s">
        <v>588</v>
      </c>
      <c r="M703" s="401" t="s">
        <v>367</v>
      </c>
      <c r="N703" s="401" t="s">
        <v>367</v>
      </c>
      <c r="O703" s="401" t="s">
        <v>365</v>
      </c>
      <c r="P703" s="401" t="s">
        <v>356</v>
      </c>
    </row>
    <row r="704" spans="1:16" ht="43.5" x14ac:dyDescent="0.35">
      <c r="A704" s="400">
        <v>958</v>
      </c>
      <c r="B704" s="400" t="s">
        <v>1748</v>
      </c>
      <c r="C704" s="401" t="s">
        <v>2031</v>
      </c>
      <c r="D704" s="402">
        <v>32040</v>
      </c>
      <c r="E704" s="402">
        <v>41801</v>
      </c>
      <c r="F704" s="400">
        <v>9761</v>
      </c>
      <c r="G704" s="400">
        <v>26.724161533196401</v>
      </c>
      <c r="H704" s="401" t="s">
        <v>12</v>
      </c>
      <c r="I704" s="401" t="s">
        <v>341</v>
      </c>
      <c r="J704" s="400" t="b">
        <v>1</v>
      </c>
      <c r="K704" s="401" t="s">
        <v>211</v>
      </c>
      <c r="L704" s="401" t="s">
        <v>588</v>
      </c>
      <c r="M704" s="401" t="s">
        <v>367</v>
      </c>
      <c r="N704" s="401" t="s">
        <v>367</v>
      </c>
      <c r="O704" s="401" t="s">
        <v>365</v>
      </c>
      <c r="P704" s="401" t="s">
        <v>356</v>
      </c>
    </row>
    <row r="705" spans="1:16" ht="43.5" x14ac:dyDescent="0.35">
      <c r="A705" s="400">
        <v>959</v>
      </c>
      <c r="B705" s="400" t="s">
        <v>1748</v>
      </c>
      <c r="C705" s="401" t="s">
        <v>2032</v>
      </c>
      <c r="D705" s="402">
        <v>34186</v>
      </c>
      <c r="E705" s="402">
        <v>41801</v>
      </c>
      <c r="F705" s="400">
        <v>7615</v>
      </c>
      <c r="G705" s="400">
        <v>20.848733744011</v>
      </c>
      <c r="H705" s="401" t="s">
        <v>12</v>
      </c>
      <c r="I705" s="401" t="s">
        <v>347</v>
      </c>
      <c r="J705" s="400" t="b">
        <v>0</v>
      </c>
      <c r="K705" s="401" t="s">
        <v>211</v>
      </c>
      <c r="L705" s="401" t="s">
        <v>588</v>
      </c>
      <c r="M705" s="401" t="s">
        <v>367</v>
      </c>
      <c r="N705" s="401" t="s">
        <v>367</v>
      </c>
      <c r="O705" s="401" t="s">
        <v>365</v>
      </c>
      <c r="P705" s="401" t="s">
        <v>356</v>
      </c>
    </row>
    <row r="706" spans="1:16" ht="29" x14ac:dyDescent="0.35">
      <c r="A706" s="400">
        <v>960</v>
      </c>
      <c r="B706" s="400" t="s">
        <v>2033</v>
      </c>
      <c r="C706" s="401" t="s">
        <v>2034</v>
      </c>
      <c r="D706" s="402">
        <v>29079</v>
      </c>
      <c r="E706" s="402">
        <v>41830</v>
      </c>
      <c r="F706" s="400">
        <v>12751</v>
      </c>
      <c r="G706" s="400">
        <v>34.9103353867214</v>
      </c>
      <c r="H706" s="401" t="s">
        <v>11</v>
      </c>
      <c r="I706" s="401" t="s">
        <v>345</v>
      </c>
      <c r="J706" s="400" t="b">
        <v>1</v>
      </c>
      <c r="K706" s="401" t="s">
        <v>211</v>
      </c>
      <c r="L706" s="401" t="s">
        <v>434</v>
      </c>
      <c r="M706" s="401" t="s">
        <v>402</v>
      </c>
      <c r="N706" s="401" t="s">
        <v>402</v>
      </c>
      <c r="O706" s="401" t="s">
        <v>405</v>
      </c>
      <c r="P706" s="401" t="s">
        <v>356</v>
      </c>
    </row>
    <row r="707" spans="1:16" ht="43.5" x14ac:dyDescent="0.35">
      <c r="A707" s="400">
        <v>961</v>
      </c>
      <c r="B707" s="400" t="s">
        <v>2033</v>
      </c>
      <c r="C707" s="401" t="s">
        <v>2035</v>
      </c>
      <c r="D707" s="402">
        <v>18195</v>
      </c>
      <c r="E707" s="402">
        <v>41830</v>
      </c>
      <c r="F707" s="400">
        <v>23635</v>
      </c>
      <c r="G707" s="400">
        <v>64.709103353867206</v>
      </c>
      <c r="H707" s="401" t="s">
        <v>12</v>
      </c>
      <c r="I707" s="401" t="s">
        <v>341</v>
      </c>
      <c r="J707" s="400" t="b">
        <v>0</v>
      </c>
      <c r="K707" s="401" t="s">
        <v>211</v>
      </c>
      <c r="L707" s="401" t="s">
        <v>434</v>
      </c>
      <c r="M707" s="401" t="s">
        <v>402</v>
      </c>
      <c r="N707" s="401" t="s">
        <v>402</v>
      </c>
      <c r="O707" s="401" t="s">
        <v>405</v>
      </c>
      <c r="P707" s="401" t="s">
        <v>356</v>
      </c>
    </row>
    <row r="708" spans="1:16" ht="29" x14ac:dyDescent="0.35">
      <c r="A708" s="400">
        <v>962</v>
      </c>
      <c r="B708" s="400" t="s">
        <v>2033</v>
      </c>
      <c r="C708" s="401" t="s">
        <v>2036</v>
      </c>
      <c r="D708" s="402">
        <v>27743</v>
      </c>
      <c r="E708" s="402">
        <v>41830</v>
      </c>
      <c r="F708" s="400">
        <v>14087</v>
      </c>
      <c r="G708" s="400">
        <v>38.568104038329899</v>
      </c>
      <c r="H708" s="401" t="s">
        <v>11</v>
      </c>
      <c r="I708" s="401" t="s">
        <v>345</v>
      </c>
      <c r="J708" s="400" t="b">
        <v>0</v>
      </c>
      <c r="K708" s="401" t="s">
        <v>211</v>
      </c>
      <c r="L708" s="401" t="s">
        <v>434</v>
      </c>
      <c r="M708" s="401" t="s">
        <v>402</v>
      </c>
      <c r="N708" s="401" t="s">
        <v>402</v>
      </c>
      <c r="O708" s="401" t="s">
        <v>405</v>
      </c>
      <c r="P708" s="401" t="s">
        <v>356</v>
      </c>
    </row>
    <row r="709" spans="1:16" ht="29" x14ac:dyDescent="0.35">
      <c r="A709" s="400">
        <v>963</v>
      </c>
      <c r="B709" s="400" t="s">
        <v>2037</v>
      </c>
      <c r="C709" s="401" t="s">
        <v>2038</v>
      </c>
      <c r="D709" s="402">
        <v>29197</v>
      </c>
      <c r="E709" s="402">
        <v>41800</v>
      </c>
      <c r="F709" s="400">
        <v>12603</v>
      </c>
      <c r="G709" s="400">
        <v>34.5051334702259</v>
      </c>
      <c r="H709" s="401" t="s">
        <v>12</v>
      </c>
      <c r="I709" s="401" t="s">
        <v>345</v>
      </c>
      <c r="J709" s="400" t="b">
        <v>0</v>
      </c>
      <c r="K709" s="401" t="s">
        <v>211</v>
      </c>
      <c r="L709" s="401" t="s">
        <v>489</v>
      </c>
      <c r="M709" s="401" t="s">
        <v>402</v>
      </c>
      <c r="N709" s="401" t="s">
        <v>402</v>
      </c>
      <c r="O709" s="401" t="s">
        <v>405</v>
      </c>
      <c r="P709" s="401" t="s">
        <v>356</v>
      </c>
    </row>
    <row r="710" spans="1:16" x14ac:dyDescent="0.35">
      <c r="A710" s="400">
        <v>964</v>
      </c>
      <c r="B710" s="400" t="s">
        <v>2037</v>
      </c>
      <c r="C710" s="401" t="s">
        <v>2039</v>
      </c>
      <c r="D710" s="402">
        <v>32017</v>
      </c>
      <c r="E710" s="402">
        <v>41800</v>
      </c>
      <c r="F710" s="400">
        <v>9783</v>
      </c>
      <c r="G710" s="400">
        <v>26.784394250513301</v>
      </c>
      <c r="H710" s="401" t="s">
        <v>12</v>
      </c>
      <c r="I710" s="401" t="s">
        <v>346</v>
      </c>
      <c r="J710" s="400" t="b">
        <v>0</v>
      </c>
      <c r="K710" s="401" t="s">
        <v>211</v>
      </c>
      <c r="L710" s="401" t="s">
        <v>489</v>
      </c>
      <c r="M710" s="401" t="s">
        <v>402</v>
      </c>
      <c r="N710" s="401" t="s">
        <v>402</v>
      </c>
      <c r="O710" s="401" t="s">
        <v>405</v>
      </c>
      <c r="P710" s="401" t="s">
        <v>356</v>
      </c>
    </row>
    <row r="711" spans="1:16" ht="43.5" x14ac:dyDescent="0.35">
      <c r="A711" s="400">
        <v>965</v>
      </c>
      <c r="B711" s="400" t="s">
        <v>2037</v>
      </c>
      <c r="C711" s="401" t="s">
        <v>2040</v>
      </c>
      <c r="D711" s="402">
        <v>24897</v>
      </c>
      <c r="E711" s="402">
        <v>41800</v>
      </c>
      <c r="F711" s="400">
        <v>16903</v>
      </c>
      <c r="G711" s="400">
        <v>46.277891854893902</v>
      </c>
      <c r="H711" s="401" t="s">
        <v>11</v>
      </c>
      <c r="I711" s="401" t="s">
        <v>341</v>
      </c>
      <c r="J711" s="400" t="b">
        <v>0</v>
      </c>
      <c r="K711" s="401" t="s">
        <v>211</v>
      </c>
      <c r="L711" s="401" t="s">
        <v>489</v>
      </c>
      <c r="M711" s="401" t="s">
        <v>402</v>
      </c>
      <c r="N711" s="401" t="s">
        <v>402</v>
      </c>
      <c r="O711" s="401" t="s">
        <v>405</v>
      </c>
      <c r="P711" s="401" t="s">
        <v>356</v>
      </c>
    </row>
    <row r="712" spans="1:16" ht="43.5" x14ac:dyDescent="0.35">
      <c r="A712" s="400">
        <v>966</v>
      </c>
      <c r="B712" s="400" t="s">
        <v>2037</v>
      </c>
      <c r="C712" s="401" t="s">
        <v>2041</v>
      </c>
      <c r="D712" s="402">
        <v>31442</v>
      </c>
      <c r="E712" s="402">
        <v>41800</v>
      </c>
      <c r="F712" s="400">
        <v>10358</v>
      </c>
      <c r="G712" s="400">
        <v>28.358658453114298</v>
      </c>
      <c r="H712" s="401" t="s">
        <v>12</v>
      </c>
      <c r="I712" s="401" t="s">
        <v>341</v>
      </c>
      <c r="J712" s="400" t="b">
        <v>0</v>
      </c>
      <c r="K712" s="401" t="s">
        <v>211</v>
      </c>
      <c r="L712" s="401" t="s">
        <v>489</v>
      </c>
      <c r="M712" s="401" t="s">
        <v>402</v>
      </c>
      <c r="N712" s="401" t="s">
        <v>402</v>
      </c>
      <c r="O712" s="401" t="s">
        <v>405</v>
      </c>
      <c r="P712" s="401" t="s">
        <v>356</v>
      </c>
    </row>
    <row r="713" spans="1:16" ht="29" x14ac:dyDescent="0.35">
      <c r="A713" s="400">
        <v>967</v>
      </c>
      <c r="B713" s="400" t="s">
        <v>2037</v>
      </c>
      <c r="C713" s="401" t="s">
        <v>2042</v>
      </c>
      <c r="D713" s="402">
        <v>28280</v>
      </c>
      <c r="E713" s="402">
        <v>41800</v>
      </c>
      <c r="F713" s="400">
        <v>13520</v>
      </c>
      <c r="G713" s="400">
        <v>37.015742642025998</v>
      </c>
      <c r="H713" s="401" t="s">
        <v>11</v>
      </c>
      <c r="I713" s="401" t="s">
        <v>345</v>
      </c>
      <c r="J713" s="400" t="b">
        <v>0</v>
      </c>
      <c r="K713" s="401" t="s">
        <v>211</v>
      </c>
      <c r="L713" s="401" t="s">
        <v>489</v>
      </c>
      <c r="M713" s="401" t="s">
        <v>402</v>
      </c>
      <c r="N713" s="401" t="s">
        <v>402</v>
      </c>
      <c r="O713" s="401" t="s">
        <v>405</v>
      </c>
      <c r="P713" s="401" t="s">
        <v>356</v>
      </c>
    </row>
    <row r="714" spans="1:16" ht="43.5" x14ac:dyDescent="0.35">
      <c r="A714" s="400">
        <v>968</v>
      </c>
      <c r="B714" s="400" t="s">
        <v>2037</v>
      </c>
      <c r="C714" s="401" t="s">
        <v>2043</v>
      </c>
      <c r="D714" s="402">
        <v>31932</v>
      </c>
      <c r="E714" s="402">
        <v>41800</v>
      </c>
      <c r="F714" s="400">
        <v>9868</v>
      </c>
      <c r="G714" s="400">
        <v>27.017111567419601</v>
      </c>
      <c r="H714" s="401" t="s">
        <v>12</v>
      </c>
      <c r="I714" s="401" t="s">
        <v>341</v>
      </c>
      <c r="J714" s="400" t="b">
        <v>0</v>
      </c>
      <c r="K714" s="401" t="s">
        <v>211</v>
      </c>
      <c r="L714" s="401" t="s">
        <v>489</v>
      </c>
      <c r="M714" s="401" t="s">
        <v>402</v>
      </c>
      <c r="N714" s="401" t="s">
        <v>402</v>
      </c>
      <c r="O714" s="401" t="s">
        <v>405</v>
      </c>
      <c r="P714" s="401" t="s">
        <v>356</v>
      </c>
    </row>
    <row r="715" spans="1:16" ht="43.5" x14ac:dyDescent="0.35">
      <c r="A715" s="400">
        <v>969</v>
      </c>
      <c r="B715" s="400" t="s">
        <v>2037</v>
      </c>
      <c r="C715" s="401" t="s">
        <v>2044</v>
      </c>
      <c r="D715" s="402">
        <v>33303</v>
      </c>
      <c r="E715" s="402">
        <v>41800</v>
      </c>
      <c r="F715" s="400">
        <v>8497</v>
      </c>
      <c r="G715" s="400">
        <v>23.2635181382615</v>
      </c>
      <c r="H715" s="401" t="s">
        <v>12</v>
      </c>
      <c r="I715" s="401" t="s">
        <v>341</v>
      </c>
      <c r="J715" s="400" t="b">
        <v>0</v>
      </c>
      <c r="K715" s="401" t="s">
        <v>211</v>
      </c>
      <c r="L715" s="401" t="s">
        <v>489</v>
      </c>
      <c r="M715" s="401" t="s">
        <v>402</v>
      </c>
      <c r="N715" s="401" t="s">
        <v>402</v>
      </c>
      <c r="O715" s="401" t="s">
        <v>405</v>
      </c>
      <c r="P715" s="401" t="s">
        <v>356</v>
      </c>
    </row>
    <row r="716" spans="1:16" ht="43.5" x14ac:dyDescent="0.35">
      <c r="A716" s="400">
        <v>971</v>
      </c>
      <c r="B716" s="400" t="s">
        <v>2045</v>
      </c>
      <c r="C716" s="401" t="s">
        <v>2046</v>
      </c>
      <c r="D716" s="402">
        <v>29850</v>
      </c>
      <c r="E716" s="402">
        <v>41800</v>
      </c>
      <c r="F716" s="400">
        <v>11950</v>
      </c>
      <c r="G716" s="400">
        <v>32.717316906228596</v>
      </c>
      <c r="H716" s="401" t="s">
        <v>11</v>
      </c>
      <c r="I716" s="401" t="s">
        <v>347</v>
      </c>
      <c r="J716" s="400" t="b">
        <v>1</v>
      </c>
      <c r="K716" s="401" t="s">
        <v>211</v>
      </c>
      <c r="L716" s="401" t="s">
        <v>548</v>
      </c>
      <c r="M716" s="401" t="s">
        <v>402</v>
      </c>
      <c r="N716" s="401" t="s">
        <v>402</v>
      </c>
      <c r="O716" s="401" t="s">
        <v>405</v>
      </c>
      <c r="P716" s="401" t="s">
        <v>356</v>
      </c>
    </row>
    <row r="717" spans="1:16" ht="29" x14ac:dyDescent="0.35">
      <c r="A717" s="400">
        <v>972</v>
      </c>
      <c r="B717" s="400" t="s">
        <v>2045</v>
      </c>
      <c r="C717" s="401" t="s">
        <v>2047</v>
      </c>
      <c r="D717" s="402">
        <v>29628</v>
      </c>
      <c r="E717" s="402">
        <v>41800</v>
      </c>
      <c r="F717" s="400">
        <v>12172</v>
      </c>
      <c r="G717" s="400">
        <v>33.325119780971903</v>
      </c>
      <c r="H717" s="401" t="s">
        <v>12</v>
      </c>
      <c r="I717" s="401" t="s">
        <v>345</v>
      </c>
      <c r="J717" s="400" t="b">
        <v>0</v>
      </c>
      <c r="K717" s="401" t="s">
        <v>211</v>
      </c>
      <c r="L717" s="401" t="s">
        <v>548</v>
      </c>
      <c r="M717" s="401" t="s">
        <v>402</v>
      </c>
      <c r="N717" s="401" t="s">
        <v>402</v>
      </c>
      <c r="O717" s="401" t="s">
        <v>405</v>
      </c>
      <c r="P717" s="401" t="s">
        <v>356</v>
      </c>
    </row>
    <row r="718" spans="1:16" ht="29" x14ac:dyDescent="0.35">
      <c r="A718" s="400">
        <v>973</v>
      </c>
      <c r="B718" s="400" t="s">
        <v>2045</v>
      </c>
      <c r="C718" s="401" t="s">
        <v>2048</v>
      </c>
      <c r="D718" s="402">
        <v>29018</v>
      </c>
      <c r="E718" s="402">
        <v>41800</v>
      </c>
      <c r="F718" s="400">
        <v>12782</v>
      </c>
      <c r="G718" s="400">
        <v>34.995208761122498</v>
      </c>
      <c r="H718" s="401" t="s">
        <v>12</v>
      </c>
      <c r="I718" s="401" t="s">
        <v>345</v>
      </c>
      <c r="J718" s="400" t="b">
        <v>0</v>
      </c>
      <c r="K718" s="401" t="s">
        <v>211</v>
      </c>
      <c r="L718" s="401" t="s">
        <v>548</v>
      </c>
      <c r="M718" s="401" t="s">
        <v>402</v>
      </c>
      <c r="N718" s="401" t="s">
        <v>402</v>
      </c>
      <c r="O718" s="401" t="s">
        <v>405</v>
      </c>
      <c r="P718" s="401" t="s">
        <v>356</v>
      </c>
    </row>
    <row r="719" spans="1:16" ht="29" x14ac:dyDescent="0.35">
      <c r="A719" s="400">
        <v>974</v>
      </c>
      <c r="B719" s="400" t="s">
        <v>2045</v>
      </c>
      <c r="C719" s="401" t="s">
        <v>2049</v>
      </c>
      <c r="D719" s="402">
        <v>32632</v>
      </c>
      <c r="E719" s="402">
        <v>41800</v>
      </c>
      <c r="F719" s="400">
        <v>9168</v>
      </c>
      <c r="G719" s="400">
        <v>25.1006160164271</v>
      </c>
      <c r="H719" s="401" t="s">
        <v>11</v>
      </c>
      <c r="I719" s="401" t="s">
        <v>345</v>
      </c>
      <c r="J719" s="400" t="b">
        <v>0</v>
      </c>
      <c r="K719" s="401" t="s">
        <v>211</v>
      </c>
      <c r="L719" s="401" t="s">
        <v>548</v>
      </c>
      <c r="M719" s="401" t="s">
        <v>402</v>
      </c>
      <c r="N719" s="401" t="s">
        <v>402</v>
      </c>
      <c r="O719" s="401" t="s">
        <v>405</v>
      </c>
      <c r="P719" s="401" t="s">
        <v>356</v>
      </c>
    </row>
    <row r="720" spans="1:16" ht="43.5" x14ac:dyDescent="0.35">
      <c r="A720" s="400">
        <v>975</v>
      </c>
      <c r="B720" s="400" t="s">
        <v>2045</v>
      </c>
      <c r="C720" s="401" t="s">
        <v>2050</v>
      </c>
      <c r="D720" s="402">
        <v>27579</v>
      </c>
      <c r="E720" s="402">
        <v>41800</v>
      </c>
      <c r="F720" s="400">
        <v>14221</v>
      </c>
      <c r="G720" s="400">
        <v>38.934976043805598</v>
      </c>
      <c r="H720" s="401" t="s">
        <v>12</v>
      </c>
      <c r="I720" s="401" t="s">
        <v>341</v>
      </c>
      <c r="J720" s="400" t="b">
        <v>0</v>
      </c>
      <c r="K720" s="401" t="s">
        <v>211</v>
      </c>
      <c r="L720" s="401" t="s">
        <v>548</v>
      </c>
      <c r="M720" s="401" t="s">
        <v>402</v>
      </c>
      <c r="N720" s="401" t="s">
        <v>402</v>
      </c>
      <c r="O720" s="401" t="s">
        <v>405</v>
      </c>
      <c r="P720" s="401" t="s">
        <v>356</v>
      </c>
    </row>
    <row r="721" spans="1:16" ht="29" x14ac:dyDescent="0.35">
      <c r="A721" s="400">
        <v>976</v>
      </c>
      <c r="B721" s="400" t="s">
        <v>2045</v>
      </c>
      <c r="C721" s="401" t="s">
        <v>2051</v>
      </c>
      <c r="D721" s="402">
        <v>34125</v>
      </c>
      <c r="E721" s="402">
        <v>41800</v>
      </c>
      <c r="F721" s="400">
        <v>7675</v>
      </c>
      <c r="G721" s="400">
        <v>21.013004791238899</v>
      </c>
      <c r="H721" s="401" t="s">
        <v>12</v>
      </c>
      <c r="I721" s="401" t="s">
        <v>345</v>
      </c>
      <c r="J721" s="400" t="b">
        <v>0</v>
      </c>
      <c r="K721" s="401" t="s">
        <v>211</v>
      </c>
      <c r="L721" s="401" t="s">
        <v>548</v>
      </c>
      <c r="M721" s="401" t="s">
        <v>402</v>
      </c>
      <c r="N721" s="401" t="s">
        <v>402</v>
      </c>
      <c r="O721" s="401" t="s">
        <v>405</v>
      </c>
      <c r="P721" s="401" t="s">
        <v>356</v>
      </c>
    </row>
    <row r="722" spans="1:16" x14ac:dyDescent="0.35">
      <c r="A722" s="400">
        <v>977</v>
      </c>
      <c r="B722" s="400" t="s">
        <v>2052</v>
      </c>
      <c r="C722" s="401" t="s">
        <v>2053</v>
      </c>
      <c r="D722" s="402">
        <v>27612</v>
      </c>
      <c r="E722" s="402">
        <v>41800</v>
      </c>
      <c r="F722" s="400">
        <v>14188</v>
      </c>
      <c r="G722" s="400">
        <v>38.844626967830301</v>
      </c>
      <c r="H722" s="401" t="s">
        <v>12</v>
      </c>
      <c r="I722" s="401" t="s">
        <v>3162</v>
      </c>
      <c r="J722" s="400" t="b">
        <v>1</v>
      </c>
      <c r="K722" s="401" t="s">
        <v>211</v>
      </c>
      <c r="L722" s="401" t="s">
        <v>1255</v>
      </c>
      <c r="M722" s="401" t="s">
        <v>402</v>
      </c>
      <c r="N722" s="401" t="s">
        <v>402</v>
      </c>
      <c r="O722" s="401" t="s">
        <v>405</v>
      </c>
      <c r="P722" s="401" t="s">
        <v>356</v>
      </c>
    </row>
    <row r="723" spans="1:16" x14ac:dyDescent="0.35">
      <c r="A723" s="400">
        <v>978</v>
      </c>
      <c r="B723" s="400" t="s">
        <v>2052</v>
      </c>
      <c r="C723" s="401" t="s">
        <v>2054</v>
      </c>
      <c r="D723" s="402">
        <v>30755</v>
      </c>
      <c r="E723" s="402">
        <v>41800</v>
      </c>
      <c r="F723" s="400">
        <v>11045</v>
      </c>
      <c r="G723" s="400">
        <v>30.239561943874101</v>
      </c>
      <c r="H723" s="401" t="s">
        <v>12</v>
      </c>
      <c r="I723" s="401" t="s">
        <v>3162</v>
      </c>
      <c r="J723" s="400" t="b">
        <v>1</v>
      </c>
      <c r="K723" s="401" t="s">
        <v>211</v>
      </c>
      <c r="L723" s="401" t="s">
        <v>1255</v>
      </c>
      <c r="M723" s="401" t="s">
        <v>402</v>
      </c>
      <c r="N723" s="401" t="s">
        <v>402</v>
      </c>
      <c r="O723" s="401" t="s">
        <v>405</v>
      </c>
      <c r="P723" s="401" t="s">
        <v>356</v>
      </c>
    </row>
    <row r="724" spans="1:16" x14ac:dyDescent="0.35">
      <c r="A724" s="400">
        <v>979</v>
      </c>
      <c r="B724" s="400" t="s">
        <v>2052</v>
      </c>
      <c r="C724" s="401" t="s">
        <v>2055</v>
      </c>
      <c r="D724" s="402">
        <v>31112</v>
      </c>
      <c r="E724" s="402">
        <v>41800</v>
      </c>
      <c r="F724" s="400">
        <v>10688</v>
      </c>
      <c r="G724" s="400">
        <v>29.2621492128679</v>
      </c>
      <c r="H724" s="401" t="s">
        <v>12</v>
      </c>
      <c r="I724" s="401" t="s">
        <v>3162</v>
      </c>
      <c r="J724" s="400" t="b">
        <v>1</v>
      </c>
      <c r="K724" s="401" t="s">
        <v>211</v>
      </c>
      <c r="L724" s="401" t="s">
        <v>1255</v>
      </c>
      <c r="M724" s="401" t="s">
        <v>402</v>
      </c>
      <c r="N724" s="401" t="s">
        <v>402</v>
      </c>
      <c r="O724" s="401" t="s">
        <v>405</v>
      </c>
      <c r="P724" s="401" t="s">
        <v>356</v>
      </c>
    </row>
    <row r="725" spans="1:16" x14ac:dyDescent="0.35">
      <c r="A725" s="400">
        <v>980</v>
      </c>
      <c r="B725" s="400" t="s">
        <v>2052</v>
      </c>
      <c r="C725" s="401" t="s">
        <v>2056</v>
      </c>
      <c r="D725" s="402">
        <v>24869</v>
      </c>
      <c r="E725" s="402">
        <v>41800</v>
      </c>
      <c r="F725" s="400">
        <v>16931</v>
      </c>
      <c r="G725" s="400">
        <v>46.354551676933603</v>
      </c>
      <c r="H725" s="401" t="s">
        <v>12</v>
      </c>
      <c r="I725" s="401" t="s">
        <v>3162</v>
      </c>
      <c r="J725" s="400" t="b">
        <v>0</v>
      </c>
      <c r="K725" s="401" t="s">
        <v>211</v>
      </c>
      <c r="L725" s="401" t="s">
        <v>1255</v>
      </c>
      <c r="M725" s="401" t="s">
        <v>402</v>
      </c>
      <c r="N725" s="401" t="s">
        <v>402</v>
      </c>
      <c r="O725" s="401" t="s">
        <v>405</v>
      </c>
      <c r="P725" s="401" t="s">
        <v>356</v>
      </c>
    </row>
    <row r="726" spans="1:16" x14ac:dyDescent="0.35">
      <c r="A726" s="400">
        <v>981</v>
      </c>
      <c r="B726" s="400" t="s">
        <v>2052</v>
      </c>
      <c r="C726" s="401" t="s">
        <v>2057</v>
      </c>
      <c r="D726" s="402">
        <v>31813</v>
      </c>
      <c r="E726" s="402">
        <v>41800</v>
      </c>
      <c r="F726" s="400">
        <v>9987</v>
      </c>
      <c r="G726" s="400">
        <v>27.3429158110883</v>
      </c>
      <c r="H726" s="401" t="s">
        <v>11</v>
      </c>
      <c r="I726" s="401" t="s">
        <v>3162</v>
      </c>
      <c r="J726" s="400" t="b">
        <v>0</v>
      </c>
      <c r="K726" s="401" t="s">
        <v>211</v>
      </c>
      <c r="L726" s="401" t="s">
        <v>1255</v>
      </c>
      <c r="M726" s="401" t="s">
        <v>402</v>
      </c>
      <c r="N726" s="401" t="s">
        <v>402</v>
      </c>
      <c r="O726" s="401" t="s">
        <v>405</v>
      </c>
      <c r="P726" s="401" t="s">
        <v>356</v>
      </c>
    </row>
    <row r="727" spans="1:16" x14ac:dyDescent="0.35">
      <c r="A727" s="400">
        <v>982</v>
      </c>
      <c r="B727" s="400" t="s">
        <v>2052</v>
      </c>
      <c r="C727" s="401" t="s">
        <v>2058</v>
      </c>
      <c r="D727" s="402">
        <v>32663</v>
      </c>
      <c r="E727" s="402">
        <v>41800</v>
      </c>
      <c r="F727" s="400">
        <v>9137</v>
      </c>
      <c r="G727" s="400">
        <v>25.015742642026002</v>
      </c>
      <c r="H727" s="401" t="s">
        <v>11</v>
      </c>
      <c r="I727" s="401" t="s">
        <v>3162</v>
      </c>
      <c r="J727" s="400" t="b">
        <v>0</v>
      </c>
      <c r="K727" s="401" t="s">
        <v>211</v>
      </c>
      <c r="L727" s="401" t="s">
        <v>1255</v>
      </c>
      <c r="M727" s="401" t="s">
        <v>402</v>
      </c>
      <c r="N727" s="401" t="s">
        <v>402</v>
      </c>
      <c r="O727" s="401" t="s">
        <v>405</v>
      </c>
      <c r="P727" s="401" t="s">
        <v>356</v>
      </c>
    </row>
    <row r="728" spans="1:16" x14ac:dyDescent="0.35">
      <c r="A728" s="400">
        <v>983</v>
      </c>
      <c r="B728" s="400" t="s">
        <v>2052</v>
      </c>
      <c r="C728" s="401" t="s">
        <v>2059</v>
      </c>
      <c r="D728" s="402">
        <v>25965</v>
      </c>
      <c r="E728" s="402">
        <v>41800</v>
      </c>
      <c r="F728" s="400">
        <v>15835</v>
      </c>
      <c r="G728" s="400">
        <v>43.3538672142368</v>
      </c>
      <c r="H728" s="401" t="s">
        <v>12</v>
      </c>
      <c r="I728" s="401" t="s">
        <v>3162</v>
      </c>
      <c r="J728" s="400" t="b">
        <v>0</v>
      </c>
      <c r="K728" s="401" t="s">
        <v>211</v>
      </c>
      <c r="L728" s="401" t="s">
        <v>1255</v>
      </c>
      <c r="M728" s="401" t="s">
        <v>402</v>
      </c>
      <c r="N728" s="401" t="s">
        <v>402</v>
      </c>
      <c r="O728" s="401" t="s">
        <v>405</v>
      </c>
      <c r="P728" s="401" t="s">
        <v>356</v>
      </c>
    </row>
    <row r="729" spans="1:16" x14ac:dyDescent="0.35">
      <c r="A729" s="400">
        <v>984</v>
      </c>
      <c r="B729" s="400" t="s">
        <v>2052</v>
      </c>
      <c r="C729" s="401" t="s">
        <v>2060</v>
      </c>
      <c r="D729" s="402">
        <v>30837</v>
      </c>
      <c r="E729" s="402">
        <v>41800</v>
      </c>
      <c r="F729" s="400">
        <v>10963</v>
      </c>
      <c r="G729" s="400">
        <v>30.015058179329198</v>
      </c>
      <c r="H729" s="401" t="s">
        <v>12</v>
      </c>
      <c r="I729" s="401" t="s">
        <v>3162</v>
      </c>
      <c r="J729" s="400" t="b">
        <v>0</v>
      </c>
      <c r="K729" s="401" t="s">
        <v>211</v>
      </c>
      <c r="L729" s="401" t="s">
        <v>1255</v>
      </c>
      <c r="M729" s="401" t="s">
        <v>402</v>
      </c>
      <c r="N729" s="401" t="s">
        <v>402</v>
      </c>
      <c r="O729" s="401" t="s">
        <v>405</v>
      </c>
      <c r="P729" s="401" t="s">
        <v>356</v>
      </c>
    </row>
    <row r="730" spans="1:16" ht="29" x14ac:dyDescent="0.35">
      <c r="A730" s="400">
        <v>985</v>
      </c>
      <c r="B730" s="400" t="s">
        <v>2061</v>
      </c>
      <c r="C730" s="401" t="s">
        <v>2062</v>
      </c>
      <c r="D730" s="402">
        <v>30317</v>
      </c>
      <c r="E730" s="402">
        <v>41800</v>
      </c>
      <c r="F730" s="400">
        <v>11483</v>
      </c>
      <c r="G730" s="400">
        <v>31.438740588637899</v>
      </c>
      <c r="H730" s="401" t="s">
        <v>12</v>
      </c>
      <c r="I730" s="401" t="s">
        <v>345</v>
      </c>
      <c r="J730" s="400" t="b">
        <v>0</v>
      </c>
      <c r="K730" s="401" t="s">
        <v>211</v>
      </c>
      <c r="L730" s="401" t="s">
        <v>986</v>
      </c>
      <c r="M730" s="401" t="s">
        <v>402</v>
      </c>
      <c r="N730" s="401" t="s">
        <v>402</v>
      </c>
      <c r="O730" s="401" t="s">
        <v>405</v>
      </c>
      <c r="P730" s="401" t="s">
        <v>356</v>
      </c>
    </row>
    <row r="731" spans="1:16" ht="29" x14ac:dyDescent="0.35">
      <c r="A731" s="400">
        <v>986</v>
      </c>
      <c r="B731" s="400" t="s">
        <v>2061</v>
      </c>
      <c r="C731" s="401" t="s">
        <v>2063</v>
      </c>
      <c r="D731" s="402">
        <v>27792</v>
      </c>
      <c r="E731" s="402">
        <v>41800</v>
      </c>
      <c r="F731" s="400">
        <v>14008</v>
      </c>
      <c r="G731" s="400">
        <v>38.351813826146497</v>
      </c>
      <c r="H731" s="401" t="s">
        <v>11</v>
      </c>
      <c r="I731" s="401" t="s">
        <v>345</v>
      </c>
      <c r="J731" s="400" t="b">
        <v>0</v>
      </c>
      <c r="K731" s="401" t="s">
        <v>211</v>
      </c>
      <c r="L731" s="401" t="s">
        <v>986</v>
      </c>
      <c r="M731" s="401" t="s">
        <v>402</v>
      </c>
      <c r="N731" s="401" t="s">
        <v>402</v>
      </c>
      <c r="O731" s="401" t="s">
        <v>405</v>
      </c>
      <c r="P731" s="401" t="s">
        <v>356</v>
      </c>
    </row>
    <row r="732" spans="1:16" ht="29" x14ac:dyDescent="0.35">
      <c r="A732" s="400">
        <v>987</v>
      </c>
      <c r="B732" s="400" t="s">
        <v>2061</v>
      </c>
      <c r="C732" s="401" t="s">
        <v>2064</v>
      </c>
      <c r="D732" s="402">
        <v>29019</v>
      </c>
      <c r="E732" s="402">
        <v>41800</v>
      </c>
      <c r="F732" s="400">
        <v>12781</v>
      </c>
      <c r="G732" s="400">
        <v>34.992470910335399</v>
      </c>
      <c r="H732" s="401" t="s">
        <v>12</v>
      </c>
      <c r="I732" s="401" t="s">
        <v>345</v>
      </c>
      <c r="J732" s="400" t="b">
        <v>0</v>
      </c>
      <c r="K732" s="401" t="s">
        <v>211</v>
      </c>
      <c r="L732" s="401" t="s">
        <v>986</v>
      </c>
      <c r="M732" s="401" t="s">
        <v>402</v>
      </c>
      <c r="N732" s="401" t="s">
        <v>402</v>
      </c>
      <c r="O732" s="401" t="s">
        <v>405</v>
      </c>
      <c r="P732" s="401" t="s">
        <v>356</v>
      </c>
    </row>
    <row r="733" spans="1:16" ht="43.5" x14ac:dyDescent="0.35">
      <c r="A733" s="400">
        <v>988</v>
      </c>
      <c r="B733" s="400" t="s">
        <v>2061</v>
      </c>
      <c r="C733" s="401" t="s">
        <v>2065</v>
      </c>
      <c r="D733" s="402">
        <v>30962</v>
      </c>
      <c r="E733" s="402">
        <v>41800</v>
      </c>
      <c r="F733" s="400">
        <v>10838</v>
      </c>
      <c r="G733" s="400">
        <v>29.672826830937701</v>
      </c>
      <c r="H733" s="401" t="s">
        <v>12</v>
      </c>
      <c r="I733" s="401" t="s">
        <v>341</v>
      </c>
      <c r="J733" s="400" t="b">
        <v>0</v>
      </c>
      <c r="K733" s="401" t="s">
        <v>211</v>
      </c>
      <c r="L733" s="401" t="s">
        <v>986</v>
      </c>
      <c r="M733" s="401" t="s">
        <v>402</v>
      </c>
      <c r="N733" s="401" t="s">
        <v>402</v>
      </c>
      <c r="O733" s="401" t="s">
        <v>405</v>
      </c>
      <c r="P733" s="401" t="s">
        <v>356</v>
      </c>
    </row>
    <row r="734" spans="1:16" ht="43.5" x14ac:dyDescent="0.35">
      <c r="A734" s="400">
        <v>989</v>
      </c>
      <c r="B734" s="400" t="s">
        <v>2061</v>
      </c>
      <c r="C734" s="401" t="s">
        <v>2066</v>
      </c>
      <c r="D734" s="402">
        <v>26699</v>
      </c>
      <c r="E734" s="402">
        <v>41800</v>
      </c>
      <c r="F734" s="400">
        <v>15101</v>
      </c>
      <c r="G734" s="400">
        <v>41.344284736481903</v>
      </c>
      <c r="H734" s="401" t="s">
        <v>11</v>
      </c>
      <c r="I734" s="401" t="s">
        <v>341</v>
      </c>
      <c r="J734" s="400" t="b">
        <v>0</v>
      </c>
      <c r="K734" s="401" t="s">
        <v>211</v>
      </c>
      <c r="L734" s="401" t="s">
        <v>986</v>
      </c>
      <c r="M734" s="401" t="s">
        <v>402</v>
      </c>
      <c r="N734" s="401" t="s">
        <v>402</v>
      </c>
      <c r="O734" s="401" t="s">
        <v>405</v>
      </c>
      <c r="P734" s="401" t="s">
        <v>356</v>
      </c>
    </row>
    <row r="735" spans="1:16" ht="29" x14ac:dyDescent="0.35">
      <c r="A735" s="400">
        <v>990</v>
      </c>
      <c r="B735" s="400" t="s">
        <v>2067</v>
      </c>
      <c r="C735" s="401" t="s">
        <v>2068</v>
      </c>
      <c r="D735" s="402">
        <v>31210</v>
      </c>
      <c r="E735" s="402">
        <v>41800</v>
      </c>
      <c r="F735" s="400">
        <v>10590</v>
      </c>
      <c r="G735" s="400">
        <v>28.993839835728998</v>
      </c>
      <c r="H735" s="401" t="s">
        <v>11</v>
      </c>
      <c r="I735" s="401" t="s">
        <v>345</v>
      </c>
      <c r="J735" s="400" t="b">
        <v>1</v>
      </c>
      <c r="K735" s="401" t="s">
        <v>211</v>
      </c>
      <c r="L735" s="401" t="s">
        <v>678</v>
      </c>
      <c r="M735" s="401" t="s">
        <v>402</v>
      </c>
      <c r="N735" s="401" t="s">
        <v>402</v>
      </c>
      <c r="O735" s="401" t="s">
        <v>405</v>
      </c>
      <c r="P735" s="401" t="s">
        <v>356</v>
      </c>
    </row>
    <row r="736" spans="1:16" ht="29" x14ac:dyDescent="0.35">
      <c r="A736" s="400">
        <v>991</v>
      </c>
      <c r="B736" s="400" t="s">
        <v>2067</v>
      </c>
      <c r="C736" s="401" t="s">
        <v>2069</v>
      </c>
      <c r="D736" s="402">
        <v>29211</v>
      </c>
      <c r="E736" s="402">
        <v>41800</v>
      </c>
      <c r="F736" s="400">
        <v>12589</v>
      </c>
      <c r="G736" s="400">
        <v>34.466803559205999</v>
      </c>
      <c r="H736" s="401" t="s">
        <v>12</v>
      </c>
      <c r="I736" s="401" t="s">
        <v>345</v>
      </c>
      <c r="J736" s="400" t="b">
        <v>1</v>
      </c>
      <c r="K736" s="401" t="s">
        <v>211</v>
      </c>
      <c r="L736" s="401" t="s">
        <v>678</v>
      </c>
      <c r="M736" s="401" t="s">
        <v>402</v>
      </c>
      <c r="N736" s="401" t="s">
        <v>402</v>
      </c>
      <c r="O736" s="401" t="s">
        <v>405</v>
      </c>
      <c r="P736" s="401" t="s">
        <v>356</v>
      </c>
    </row>
    <row r="737" spans="1:16" ht="29" x14ac:dyDescent="0.35">
      <c r="A737" s="400">
        <v>992</v>
      </c>
      <c r="B737" s="400" t="s">
        <v>2067</v>
      </c>
      <c r="C737" s="401" t="s">
        <v>2070</v>
      </c>
      <c r="D737" s="402">
        <v>30446</v>
      </c>
      <c r="E737" s="402">
        <v>41800</v>
      </c>
      <c r="F737" s="400">
        <v>11354</v>
      </c>
      <c r="G737" s="400">
        <v>31.085557837097902</v>
      </c>
      <c r="H737" s="401" t="s">
        <v>12</v>
      </c>
      <c r="I737" s="401" t="s">
        <v>345</v>
      </c>
      <c r="J737" s="400" t="b">
        <v>1</v>
      </c>
      <c r="K737" s="401" t="s">
        <v>211</v>
      </c>
      <c r="L737" s="401" t="s">
        <v>678</v>
      </c>
      <c r="M737" s="401" t="s">
        <v>402</v>
      </c>
      <c r="N737" s="401" t="s">
        <v>402</v>
      </c>
      <c r="O737" s="401" t="s">
        <v>405</v>
      </c>
      <c r="P737" s="401" t="s">
        <v>356</v>
      </c>
    </row>
    <row r="738" spans="1:16" ht="29" x14ac:dyDescent="0.35">
      <c r="A738" s="400">
        <v>993</v>
      </c>
      <c r="B738" s="400" t="s">
        <v>2067</v>
      </c>
      <c r="C738" s="401" t="s">
        <v>2071</v>
      </c>
      <c r="D738" s="402">
        <v>31932</v>
      </c>
      <c r="E738" s="402">
        <v>41800</v>
      </c>
      <c r="F738" s="400">
        <v>9868</v>
      </c>
      <c r="G738" s="400">
        <v>27.017111567419601</v>
      </c>
      <c r="H738" s="401" t="s">
        <v>12</v>
      </c>
      <c r="I738" s="401" t="s">
        <v>345</v>
      </c>
      <c r="J738" s="400" t="b">
        <v>1</v>
      </c>
      <c r="K738" s="401" t="s">
        <v>211</v>
      </c>
      <c r="L738" s="401" t="s">
        <v>678</v>
      </c>
      <c r="M738" s="401" t="s">
        <v>402</v>
      </c>
      <c r="N738" s="401" t="s">
        <v>402</v>
      </c>
      <c r="O738" s="401" t="s">
        <v>405</v>
      </c>
      <c r="P738" s="401" t="s">
        <v>356</v>
      </c>
    </row>
    <row r="739" spans="1:16" x14ac:dyDescent="0.35">
      <c r="A739" s="400">
        <v>994</v>
      </c>
      <c r="B739" s="400" t="s">
        <v>2067</v>
      </c>
      <c r="C739" s="401" t="s">
        <v>2072</v>
      </c>
      <c r="D739" s="402">
        <v>33028</v>
      </c>
      <c r="E739" s="402">
        <v>41800</v>
      </c>
      <c r="F739" s="400">
        <v>8772</v>
      </c>
      <c r="G739" s="400">
        <v>24.016427104722801</v>
      </c>
      <c r="H739" s="401" t="s">
        <v>12</v>
      </c>
      <c r="I739" s="401" t="s">
        <v>337</v>
      </c>
      <c r="J739" s="400" t="b">
        <v>1</v>
      </c>
      <c r="K739" s="401" t="s">
        <v>211</v>
      </c>
      <c r="L739" s="401" t="s">
        <v>678</v>
      </c>
      <c r="M739" s="401" t="s">
        <v>402</v>
      </c>
      <c r="N739" s="401" t="s">
        <v>402</v>
      </c>
      <c r="O739" s="401" t="s">
        <v>405</v>
      </c>
      <c r="P739" s="401" t="s">
        <v>356</v>
      </c>
    </row>
    <row r="740" spans="1:16" ht="29" x14ac:dyDescent="0.35">
      <c r="A740" s="400">
        <v>995</v>
      </c>
      <c r="B740" s="400" t="s">
        <v>2073</v>
      </c>
      <c r="C740" s="401" t="s">
        <v>2074</v>
      </c>
      <c r="D740" s="402">
        <v>27508</v>
      </c>
      <c r="E740" s="402">
        <v>41800</v>
      </c>
      <c r="F740" s="400">
        <v>14292</v>
      </c>
      <c r="G740" s="400">
        <v>39.129363449692001</v>
      </c>
      <c r="H740" s="401" t="s">
        <v>12</v>
      </c>
      <c r="I740" s="401" t="s">
        <v>345</v>
      </c>
      <c r="J740" s="400" t="b">
        <v>0</v>
      </c>
      <c r="K740" s="401" t="s">
        <v>211</v>
      </c>
      <c r="L740" s="401" t="s">
        <v>679</v>
      </c>
      <c r="M740" s="401" t="s">
        <v>386</v>
      </c>
      <c r="N740" s="401" t="s">
        <v>386</v>
      </c>
      <c r="O740" s="401" t="s">
        <v>454</v>
      </c>
      <c r="P740" s="401" t="s">
        <v>356</v>
      </c>
    </row>
    <row r="741" spans="1:16" ht="29" x14ac:dyDescent="0.35">
      <c r="A741" s="400">
        <v>996</v>
      </c>
      <c r="B741" s="400" t="s">
        <v>2073</v>
      </c>
      <c r="C741" s="401" t="s">
        <v>2075</v>
      </c>
      <c r="D741" s="402">
        <v>31448</v>
      </c>
      <c r="E741" s="402">
        <v>41800</v>
      </c>
      <c r="F741" s="400">
        <v>10352</v>
      </c>
      <c r="G741" s="400">
        <v>28.3422313483915</v>
      </c>
      <c r="H741" s="401" t="s">
        <v>12</v>
      </c>
      <c r="I741" s="401" t="s">
        <v>345</v>
      </c>
      <c r="J741" s="400" t="b">
        <v>0</v>
      </c>
      <c r="K741" s="401" t="s">
        <v>211</v>
      </c>
      <c r="L741" s="401" t="s">
        <v>679</v>
      </c>
      <c r="M741" s="401" t="s">
        <v>386</v>
      </c>
      <c r="N741" s="401" t="s">
        <v>386</v>
      </c>
      <c r="O741" s="401" t="s">
        <v>454</v>
      </c>
      <c r="P741" s="401" t="s">
        <v>356</v>
      </c>
    </row>
    <row r="742" spans="1:16" ht="29" x14ac:dyDescent="0.35">
      <c r="A742" s="400">
        <v>997</v>
      </c>
      <c r="B742" s="400" t="s">
        <v>2073</v>
      </c>
      <c r="C742" s="401" t="s">
        <v>2076</v>
      </c>
      <c r="D742" s="402">
        <v>30837</v>
      </c>
      <c r="E742" s="402">
        <v>41800</v>
      </c>
      <c r="F742" s="400">
        <v>10963</v>
      </c>
      <c r="G742" s="400">
        <v>30.015058179329198</v>
      </c>
      <c r="H742" s="401" t="s">
        <v>11</v>
      </c>
      <c r="I742" s="401" t="s">
        <v>345</v>
      </c>
      <c r="J742" s="400" t="b">
        <v>0</v>
      </c>
      <c r="K742" s="401" t="s">
        <v>211</v>
      </c>
      <c r="L742" s="401" t="s">
        <v>679</v>
      </c>
      <c r="M742" s="401" t="s">
        <v>386</v>
      </c>
      <c r="N742" s="401" t="s">
        <v>386</v>
      </c>
      <c r="O742" s="401" t="s">
        <v>454</v>
      </c>
      <c r="P742" s="401" t="s">
        <v>356</v>
      </c>
    </row>
    <row r="743" spans="1:16" ht="43.5" x14ac:dyDescent="0.35">
      <c r="A743" s="400">
        <v>998</v>
      </c>
      <c r="B743" s="400" t="s">
        <v>2073</v>
      </c>
      <c r="C743" s="401" t="s">
        <v>2077</v>
      </c>
      <c r="D743" s="402">
        <v>32667</v>
      </c>
      <c r="E743" s="402">
        <v>41800</v>
      </c>
      <c r="F743" s="400">
        <v>9133</v>
      </c>
      <c r="G743" s="400">
        <v>25.004791238877502</v>
      </c>
      <c r="H743" s="401" t="s">
        <v>11</v>
      </c>
      <c r="I743" s="401" t="s">
        <v>341</v>
      </c>
      <c r="J743" s="400" t="b">
        <v>0</v>
      </c>
      <c r="K743" s="401" t="s">
        <v>211</v>
      </c>
      <c r="L743" s="401" t="s">
        <v>679</v>
      </c>
      <c r="M743" s="401" t="s">
        <v>386</v>
      </c>
      <c r="N743" s="401" t="s">
        <v>386</v>
      </c>
      <c r="O743" s="401" t="s">
        <v>454</v>
      </c>
      <c r="P743" s="401" t="s">
        <v>356</v>
      </c>
    </row>
    <row r="744" spans="1:16" ht="29" x14ac:dyDescent="0.35">
      <c r="A744" s="400">
        <v>999</v>
      </c>
      <c r="B744" s="400" t="s">
        <v>2078</v>
      </c>
      <c r="C744" s="401" t="s">
        <v>2079</v>
      </c>
      <c r="D744" s="402">
        <v>26723</v>
      </c>
      <c r="E744" s="402">
        <v>41800</v>
      </c>
      <c r="F744" s="400">
        <v>15077</v>
      </c>
      <c r="G744" s="400">
        <v>41.278576317590698</v>
      </c>
      <c r="H744" s="401" t="s">
        <v>11</v>
      </c>
      <c r="I744" s="401" t="s">
        <v>345</v>
      </c>
      <c r="J744" s="400" t="b">
        <v>1</v>
      </c>
      <c r="K744" s="401" t="s">
        <v>211</v>
      </c>
      <c r="L744" s="401" t="s">
        <v>675</v>
      </c>
      <c r="M744" s="401" t="s">
        <v>402</v>
      </c>
      <c r="N744" s="401" t="s">
        <v>402</v>
      </c>
      <c r="O744" s="401" t="s">
        <v>405</v>
      </c>
      <c r="P744" s="401" t="s">
        <v>356</v>
      </c>
    </row>
    <row r="745" spans="1:16" ht="29" x14ac:dyDescent="0.35">
      <c r="A745" s="400">
        <v>1000</v>
      </c>
      <c r="B745" s="400" t="s">
        <v>2078</v>
      </c>
      <c r="C745" s="401" t="s">
        <v>2080</v>
      </c>
      <c r="D745" s="402">
        <v>27796</v>
      </c>
      <c r="E745" s="402">
        <v>41800</v>
      </c>
      <c r="F745" s="400">
        <v>14004</v>
      </c>
      <c r="G745" s="400">
        <v>38.340862422997901</v>
      </c>
      <c r="H745" s="401" t="s">
        <v>12</v>
      </c>
      <c r="I745" s="401" t="s">
        <v>345</v>
      </c>
      <c r="J745" s="400" t="b">
        <v>1</v>
      </c>
      <c r="K745" s="401" t="s">
        <v>211</v>
      </c>
      <c r="L745" s="401" t="s">
        <v>675</v>
      </c>
      <c r="M745" s="401" t="s">
        <v>402</v>
      </c>
      <c r="N745" s="401" t="s">
        <v>402</v>
      </c>
      <c r="O745" s="401" t="s">
        <v>405</v>
      </c>
      <c r="P745" s="401" t="s">
        <v>356</v>
      </c>
    </row>
    <row r="746" spans="1:16" x14ac:dyDescent="0.35">
      <c r="A746" s="400">
        <v>970</v>
      </c>
      <c r="B746" s="400" t="s">
        <v>2037</v>
      </c>
      <c r="C746" s="401" t="s">
        <v>211</v>
      </c>
      <c r="H746" s="401" t="s">
        <v>12</v>
      </c>
      <c r="I746" s="401" t="s">
        <v>3162</v>
      </c>
      <c r="J746" s="400" t="b">
        <v>0</v>
      </c>
      <c r="K746" s="401" t="s">
        <v>211</v>
      </c>
      <c r="L746" s="401" t="s">
        <v>489</v>
      </c>
      <c r="M746" s="401" t="s">
        <v>402</v>
      </c>
      <c r="N746" s="401" t="s">
        <v>402</v>
      </c>
      <c r="O746" s="401" t="s">
        <v>405</v>
      </c>
      <c r="P746" s="401" t="s">
        <v>356</v>
      </c>
    </row>
    <row r="747" spans="1:16" ht="29" x14ac:dyDescent="0.35">
      <c r="A747" s="400">
        <v>1001</v>
      </c>
      <c r="B747" s="400" t="s">
        <v>2078</v>
      </c>
      <c r="C747" s="401" t="s">
        <v>2081</v>
      </c>
      <c r="D747" s="402">
        <v>32912</v>
      </c>
      <c r="E747" s="402">
        <v>41800</v>
      </c>
      <c r="F747" s="400">
        <v>8888</v>
      </c>
      <c r="G747" s="400">
        <v>24.3340177960301</v>
      </c>
      <c r="H747" s="401" t="s">
        <v>12</v>
      </c>
      <c r="I747" s="401" t="s">
        <v>345</v>
      </c>
      <c r="J747" s="400" t="b">
        <v>1</v>
      </c>
      <c r="K747" s="401" t="s">
        <v>211</v>
      </c>
      <c r="L747" s="401" t="s">
        <v>675</v>
      </c>
      <c r="M747" s="401" t="s">
        <v>402</v>
      </c>
      <c r="N747" s="401" t="s">
        <v>402</v>
      </c>
      <c r="O747" s="401" t="s">
        <v>405</v>
      </c>
      <c r="P747" s="401" t="s">
        <v>356</v>
      </c>
    </row>
    <row r="748" spans="1:16" ht="29" x14ac:dyDescent="0.35">
      <c r="A748" s="400">
        <v>1002</v>
      </c>
      <c r="B748" s="400" t="s">
        <v>2078</v>
      </c>
      <c r="C748" s="401" t="s">
        <v>2082</v>
      </c>
      <c r="D748" s="402">
        <v>29011</v>
      </c>
      <c r="E748" s="402">
        <v>41800</v>
      </c>
      <c r="F748" s="400">
        <v>12789</v>
      </c>
      <c r="G748" s="400">
        <v>35.014373716632399</v>
      </c>
      <c r="H748" s="401" t="s">
        <v>12</v>
      </c>
      <c r="I748" s="401" t="s">
        <v>345</v>
      </c>
      <c r="J748" s="400" t="b">
        <v>1</v>
      </c>
      <c r="K748" s="401" t="s">
        <v>211</v>
      </c>
      <c r="L748" s="401" t="s">
        <v>675</v>
      </c>
      <c r="M748" s="401" t="s">
        <v>402</v>
      </c>
      <c r="N748" s="401" t="s">
        <v>402</v>
      </c>
      <c r="O748" s="401" t="s">
        <v>405</v>
      </c>
      <c r="P748" s="401" t="s">
        <v>356</v>
      </c>
    </row>
    <row r="749" spans="1:16" ht="29" x14ac:dyDescent="0.35">
      <c r="A749" s="400">
        <v>1003</v>
      </c>
      <c r="B749" s="400" t="s">
        <v>2083</v>
      </c>
      <c r="C749" s="401" t="s">
        <v>2084</v>
      </c>
      <c r="D749" s="402">
        <v>31768</v>
      </c>
      <c r="E749" s="402">
        <v>41800</v>
      </c>
      <c r="F749" s="400">
        <v>10032</v>
      </c>
      <c r="G749" s="400">
        <v>27.4661190965092</v>
      </c>
      <c r="H749" s="401" t="s">
        <v>11</v>
      </c>
      <c r="I749" s="401" t="s">
        <v>345</v>
      </c>
      <c r="J749" s="400" t="b">
        <v>0</v>
      </c>
      <c r="K749" s="401" t="s">
        <v>211</v>
      </c>
      <c r="L749" s="401" t="s">
        <v>692</v>
      </c>
      <c r="M749" s="401" t="s">
        <v>402</v>
      </c>
      <c r="N749" s="401" t="s">
        <v>402</v>
      </c>
      <c r="O749" s="401" t="s">
        <v>405</v>
      </c>
      <c r="P749" s="401" t="s">
        <v>356</v>
      </c>
    </row>
    <row r="750" spans="1:16" ht="29" x14ac:dyDescent="0.35">
      <c r="A750" s="400">
        <v>1004</v>
      </c>
      <c r="B750" s="400" t="s">
        <v>2083</v>
      </c>
      <c r="C750" s="401" t="s">
        <v>2085</v>
      </c>
      <c r="D750" s="402">
        <v>30095</v>
      </c>
      <c r="E750" s="402">
        <v>41800</v>
      </c>
      <c r="F750" s="400">
        <v>11705</v>
      </c>
      <c r="G750" s="400">
        <v>32.046543463381198</v>
      </c>
      <c r="H750" s="401" t="s">
        <v>11</v>
      </c>
      <c r="I750" s="401" t="s">
        <v>345</v>
      </c>
      <c r="J750" s="400" t="b">
        <v>0</v>
      </c>
      <c r="K750" s="401" t="s">
        <v>211</v>
      </c>
      <c r="L750" s="401" t="s">
        <v>692</v>
      </c>
      <c r="M750" s="401" t="s">
        <v>402</v>
      </c>
      <c r="N750" s="401" t="s">
        <v>402</v>
      </c>
      <c r="O750" s="401" t="s">
        <v>405</v>
      </c>
      <c r="P750" s="401" t="s">
        <v>356</v>
      </c>
    </row>
    <row r="751" spans="1:16" ht="29" x14ac:dyDescent="0.35">
      <c r="A751" s="400">
        <v>1005</v>
      </c>
      <c r="B751" s="400" t="s">
        <v>2083</v>
      </c>
      <c r="C751" s="401" t="s">
        <v>2086</v>
      </c>
      <c r="D751" s="402">
        <v>29376</v>
      </c>
      <c r="E751" s="402">
        <v>41800</v>
      </c>
      <c r="F751" s="400">
        <v>12424</v>
      </c>
      <c r="G751" s="400">
        <v>34.015058179329202</v>
      </c>
      <c r="H751" s="401" t="s">
        <v>12</v>
      </c>
      <c r="I751" s="401" t="s">
        <v>345</v>
      </c>
      <c r="J751" s="400" t="b">
        <v>0</v>
      </c>
      <c r="K751" s="401" t="s">
        <v>211</v>
      </c>
      <c r="L751" s="401" t="s">
        <v>692</v>
      </c>
      <c r="M751" s="401" t="s">
        <v>402</v>
      </c>
      <c r="N751" s="401" t="s">
        <v>402</v>
      </c>
      <c r="O751" s="401" t="s">
        <v>405</v>
      </c>
      <c r="P751" s="401" t="s">
        <v>356</v>
      </c>
    </row>
    <row r="752" spans="1:16" x14ac:dyDescent="0.35">
      <c r="A752" s="400">
        <v>1006</v>
      </c>
      <c r="B752" s="400" t="s">
        <v>2083</v>
      </c>
      <c r="C752" s="401" t="s">
        <v>2087</v>
      </c>
      <c r="D752" s="402">
        <v>31962</v>
      </c>
      <c r="E752" s="402">
        <v>41800</v>
      </c>
      <c r="F752" s="400">
        <v>9838</v>
      </c>
      <c r="G752" s="400">
        <v>26.934976043805602</v>
      </c>
      <c r="H752" s="401" t="s">
        <v>11</v>
      </c>
      <c r="I752" s="401" t="s">
        <v>337</v>
      </c>
      <c r="J752" s="400" t="b">
        <v>0</v>
      </c>
      <c r="K752" s="401" t="s">
        <v>211</v>
      </c>
      <c r="L752" s="401" t="s">
        <v>692</v>
      </c>
      <c r="M752" s="401" t="s">
        <v>402</v>
      </c>
      <c r="N752" s="401" t="s">
        <v>402</v>
      </c>
      <c r="O752" s="401" t="s">
        <v>405</v>
      </c>
      <c r="P752" s="401" t="s">
        <v>356</v>
      </c>
    </row>
    <row r="753" spans="1:16" x14ac:dyDescent="0.35">
      <c r="A753" s="400">
        <v>1007</v>
      </c>
      <c r="B753" s="400" t="s">
        <v>2083</v>
      </c>
      <c r="C753" s="401" t="s">
        <v>2088</v>
      </c>
      <c r="D753" s="402">
        <v>32880</v>
      </c>
      <c r="E753" s="402">
        <v>41800</v>
      </c>
      <c r="F753" s="400">
        <v>8920</v>
      </c>
      <c r="G753" s="400">
        <v>24.421629021218301</v>
      </c>
      <c r="H753" s="401" t="s">
        <v>12</v>
      </c>
      <c r="I753" s="401" t="s">
        <v>337</v>
      </c>
      <c r="J753" s="400" t="b">
        <v>0</v>
      </c>
      <c r="K753" s="401" t="s">
        <v>211</v>
      </c>
      <c r="L753" s="401" t="s">
        <v>692</v>
      </c>
      <c r="M753" s="401" t="s">
        <v>402</v>
      </c>
      <c r="N753" s="401" t="s">
        <v>402</v>
      </c>
      <c r="O753" s="401" t="s">
        <v>405</v>
      </c>
      <c r="P753" s="401" t="s">
        <v>356</v>
      </c>
    </row>
    <row r="754" spans="1:16" ht="29" x14ac:dyDescent="0.35">
      <c r="A754" s="400">
        <v>1008</v>
      </c>
      <c r="B754" s="400" t="s">
        <v>2089</v>
      </c>
      <c r="C754" s="401" t="s">
        <v>2090</v>
      </c>
      <c r="D754" s="402">
        <v>30877</v>
      </c>
      <c r="E754" s="402">
        <v>41800</v>
      </c>
      <c r="F754" s="400">
        <v>10923</v>
      </c>
      <c r="G754" s="400">
        <v>29.905544147843901</v>
      </c>
      <c r="H754" s="401" t="s">
        <v>11</v>
      </c>
      <c r="I754" s="401" t="s">
        <v>345</v>
      </c>
      <c r="J754" s="400" t="b">
        <v>0</v>
      </c>
      <c r="K754" s="401" t="s">
        <v>211</v>
      </c>
      <c r="L754" s="401" t="s">
        <v>402</v>
      </c>
      <c r="M754" s="401" t="s">
        <v>402</v>
      </c>
      <c r="N754" s="401" t="s">
        <v>402</v>
      </c>
      <c r="O754" s="401" t="s">
        <v>405</v>
      </c>
      <c r="P754" s="401" t="s">
        <v>356</v>
      </c>
    </row>
    <row r="755" spans="1:16" ht="29" x14ac:dyDescent="0.35">
      <c r="A755" s="400">
        <v>1009</v>
      </c>
      <c r="B755" s="400" t="s">
        <v>2089</v>
      </c>
      <c r="C755" s="401" t="s">
        <v>2091</v>
      </c>
      <c r="D755" s="402">
        <v>33859</v>
      </c>
      <c r="E755" s="402">
        <v>41800</v>
      </c>
      <c r="F755" s="400">
        <v>7941</v>
      </c>
      <c r="G755" s="400">
        <v>21.741273100615999</v>
      </c>
      <c r="H755" s="401" t="s">
        <v>12</v>
      </c>
      <c r="I755" s="401" t="s">
        <v>345</v>
      </c>
      <c r="J755" s="400" t="b">
        <v>0</v>
      </c>
      <c r="K755" s="401" t="s">
        <v>211</v>
      </c>
      <c r="L755" s="401" t="s">
        <v>402</v>
      </c>
      <c r="M755" s="401" t="s">
        <v>402</v>
      </c>
      <c r="N755" s="401" t="s">
        <v>402</v>
      </c>
      <c r="O755" s="401" t="s">
        <v>405</v>
      </c>
      <c r="P755" s="401" t="s">
        <v>356</v>
      </c>
    </row>
    <row r="756" spans="1:16" ht="43.5" x14ac:dyDescent="0.35">
      <c r="A756" s="400">
        <v>1010</v>
      </c>
      <c r="B756" s="400" t="s">
        <v>2092</v>
      </c>
      <c r="C756" s="401" t="s">
        <v>2093</v>
      </c>
      <c r="D756" s="402">
        <v>24757</v>
      </c>
      <c r="E756" s="402">
        <v>41800</v>
      </c>
      <c r="F756" s="400">
        <v>17043</v>
      </c>
      <c r="G756" s="400">
        <v>46.661190965092402</v>
      </c>
      <c r="H756" s="401" t="s">
        <v>11</v>
      </c>
      <c r="I756" s="401" t="s">
        <v>341</v>
      </c>
      <c r="J756" s="400" t="b">
        <v>1</v>
      </c>
      <c r="K756" s="401" t="s">
        <v>211</v>
      </c>
      <c r="L756" s="401" t="s">
        <v>951</v>
      </c>
      <c r="M756" s="401" t="s">
        <v>402</v>
      </c>
      <c r="N756" s="401" t="s">
        <v>402</v>
      </c>
      <c r="O756" s="401" t="s">
        <v>405</v>
      </c>
      <c r="P756" s="401" t="s">
        <v>356</v>
      </c>
    </row>
    <row r="757" spans="1:16" ht="29" x14ac:dyDescent="0.35">
      <c r="A757" s="400">
        <v>1011</v>
      </c>
      <c r="B757" s="400" t="s">
        <v>2092</v>
      </c>
      <c r="C757" s="401" t="s">
        <v>2094</v>
      </c>
      <c r="D757" s="402">
        <v>33636</v>
      </c>
      <c r="E757" s="402">
        <v>41800</v>
      </c>
      <c r="F757" s="400">
        <v>8164</v>
      </c>
      <c r="G757" s="400">
        <v>22.3518138261465</v>
      </c>
      <c r="H757" s="401" t="s">
        <v>12</v>
      </c>
      <c r="I757" s="401" t="s">
        <v>345</v>
      </c>
      <c r="J757" s="400" t="b">
        <v>0</v>
      </c>
      <c r="K757" s="401" t="s">
        <v>211</v>
      </c>
      <c r="L757" s="401" t="s">
        <v>951</v>
      </c>
      <c r="M757" s="401" t="s">
        <v>402</v>
      </c>
      <c r="N757" s="401" t="s">
        <v>402</v>
      </c>
      <c r="O757" s="401" t="s">
        <v>405</v>
      </c>
      <c r="P757" s="401" t="s">
        <v>356</v>
      </c>
    </row>
    <row r="758" spans="1:16" x14ac:dyDescent="0.35">
      <c r="A758" s="400">
        <v>1012</v>
      </c>
      <c r="B758" s="400" t="s">
        <v>2092</v>
      </c>
      <c r="C758" s="401" t="s">
        <v>2095</v>
      </c>
      <c r="D758" s="402">
        <v>29742</v>
      </c>
      <c r="E758" s="402">
        <v>41800</v>
      </c>
      <c r="F758" s="400">
        <v>12058</v>
      </c>
      <c r="G758" s="400">
        <v>33.013004791238899</v>
      </c>
      <c r="H758" s="401" t="s">
        <v>12</v>
      </c>
      <c r="I758" s="401" t="s">
        <v>337</v>
      </c>
      <c r="J758" s="400" t="b">
        <v>1</v>
      </c>
      <c r="K758" s="401" t="s">
        <v>211</v>
      </c>
      <c r="L758" s="401" t="s">
        <v>951</v>
      </c>
      <c r="M758" s="401" t="s">
        <v>402</v>
      </c>
      <c r="N758" s="401" t="s">
        <v>402</v>
      </c>
      <c r="O758" s="401" t="s">
        <v>405</v>
      </c>
      <c r="P758" s="401" t="s">
        <v>356</v>
      </c>
    </row>
    <row r="759" spans="1:16" x14ac:dyDescent="0.35">
      <c r="A759" s="400">
        <v>1013</v>
      </c>
      <c r="B759" s="400" t="s">
        <v>2096</v>
      </c>
      <c r="C759" s="401" t="s">
        <v>2097</v>
      </c>
      <c r="D759" s="402">
        <v>30471</v>
      </c>
      <c r="E759" s="402">
        <v>41800</v>
      </c>
      <c r="F759" s="400">
        <v>11329</v>
      </c>
      <c r="G759" s="400">
        <v>31.017111567419601</v>
      </c>
      <c r="H759" s="401" t="s">
        <v>11</v>
      </c>
      <c r="I759" s="401" t="s">
        <v>337</v>
      </c>
      <c r="J759" s="400" t="b">
        <v>0</v>
      </c>
      <c r="K759" s="401" t="s">
        <v>211</v>
      </c>
      <c r="L759" s="401" t="s">
        <v>568</v>
      </c>
      <c r="M759" s="401" t="s">
        <v>402</v>
      </c>
      <c r="N759" s="401" t="s">
        <v>402</v>
      </c>
      <c r="O759" s="401" t="s">
        <v>405</v>
      </c>
      <c r="P759" s="401" t="s">
        <v>356</v>
      </c>
    </row>
    <row r="760" spans="1:16" x14ac:dyDescent="0.35">
      <c r="A760" s="400">
        <v>1014</v>
      </c>
      <c r="B760" s="400" t="s">
        <v>2096</v>
      </c>
      <c r="C760" s="401" t="s">
        <v>2098</v>
      </c>
      <c r="D760" s="402">
        <v>28825</v>
      </c>
      <c r="E760" s="402">
        <v>41800</v>
      </c>
      <c r="F760" s="400">
        <v>12975</v>
      </c>
      <c r="G760" s="400">
        <v>35.523613963038997</v>
      </c>
      <c r="H760" s="401" t="s">
        <v>12</v>
      </c>
      <c r="I760" s="401" t="s">
        <v>337</v>
      </c>
      <c r="J760" s="400" t="b">
        <v>0</v>
      </c>
      <c r="K760" s="401" t="s">
        <v>211</v>
      </c>
      <c r="L760" s="401" t="s">
        <v>568</v>
      </c>
      <c r="M760" s="401" t="s">
        <v>402</v>
      </c>
      <c r="N760" s="401" t="s">
        <v>402</v>
      </c>
      <c r="O760" s="401" t="s">
        <v>405</v>
      </c>
      <c r="P760" s="401" t="s">
        <v>356</v>
      </c>
    </row>
    <row r="761" spans="1:16" x14ac:dyDescent="0.35">
      <c r="A761" s="400">
        <v>1015</v>
      </c>
      <c r="B761" s="400" t="s">
        <v>2099</v>
      </c>
      <c r="C761" s="401" t="s">
        <v>2100</v>
      </c>
      <c r="D761" s="402">
        <v>27795</v>
      </c>
      <c r="E761" s="402">
        <v>41800</v>
      </c>
      <c r="F761" s="400">
        <v>14005</v>
      </c>
      <c r="G761" s="400">
        <v>38.3436002737851</v>
      </c>
      <c r="H761" s="401" t="s">
        <v>11</v>
      </c>
      <c r="I761" s="401" t="s">
        <v>337</v>
      </c>
      <c r="J761" s="400" t="b">
        <v>1</v>
      </c>
      <c r="K761" s="401" t="s">
        <v>211</v>
      </c>
      <c r="L761" s="401" t="s">
        <v>539</v>
      </c>
      <c r="M761" s="401" t="s">
        <v>402</v>
      </c>
      <c r="N761" s="401" t="s">
        <v>402</v>
      </c>
      <c r="O761" s="401" t="s">
        <v>405</v>
      </c>
      <c r="P761" s="401" t="s">
        <v>356</v>
      </c>
    </row>
    <row r="762" spans="1:16" x14ac:dyDescent="0.35">
      <c r="A762" s="400">
        <v>1016</v>
      </c>
      <c r="B762" s="400" t="s">
        <v>2099</v>
      </c>
      <c r="C762" s="401" t="s">
        <v>2101</v>
      </c>
      <c r="D762" s="402">
        <v>28653</v>
      </c>
      <c r="E762" s="402">
        <v>41800</v>
      </c>
      <c r="F762" s="400">
        <v>13147</v>
      </c>
      <c r="G762" s="400">
        <v>35.994524298425702</v>
      </c>
      <c r="H762" s="401" t="s">
        <v>12</v>
      </c>
      <c r="I762" s="401" t="s">
        <v>337</v>
      </c>
      <c r="J762" s="400" t="b">
        <v>0</v>
      </c>
      <c r="K762" s="401" t="s">
        <v>211</v>
      </c>
      <c r="L762" s="401" t="s">
        <v>539</v>
      </c>
      <c r="M762" s="401" t="s">
        <v>402</v>
      </c>
      <c r="N762" s="401" t="s">
        <v>402</v>
      </c>
      <c r="O762" s="401" t="s">
        <v>405</v>
      </c>
      <c r="P762" s="401" t="s">
        <v>356</v>
      </c>
    </row>
    <row r="763" spans="1:16" x14ac:dyDescent="0.35">
      <c r="A763" s="400">
        <v>1017</v>
      </c>
      <c r="B763" s="400" t="s">
        <v>2102</v>
      </c>
      <c r="C763" s="401" t="s">
        <v>2103</v>
      </c>
      <c r="D763" s="402">
        <v>27360</v>
      </c>
      <c r="E763" s="402">
        <v>41800</v>
      </c>
      <c r="F763" s="400">
        <v>14440</v>
      </c>
      <c r="G763" s="400">
        <v>39.534565366187501</v>
      </c>
      <c r="H763" s="401" t="s">
        <v>12</v>
      </c>
      <c r="I763" s="401" t="s">
        <v>346</v>
      </c>
      <c r="J763" s="400" t="b">
        <v>0</v>
      </c>
      <c r="K763" s="401" t="s">
        <v>211</v>
      </c>
      <c r="L763" s="401" t="s">
        <v>1084</v>
      </c>
      <c r="M763" s="401" t="s">
        <v>402</v>
      </c>
      <c r="N763" s="401" t="s">
        <v>402</v>
      </c>
      <c r="O763" s="401" t="s">
        <v>405</v>
      </c>
      <c r="P763" s="401" t="s">
        <v>356</v>
      </c>
    </row>
    <row r="764" spans="1:16" x14ac:dyDescent="0.35">
      <c r="A764" s="400">
        <v>1018</v>
      </c>
      <c r="B764" s="400" t="s">
        <v>2102</v>
      </c>
      <c r="C764" s="401" t="s">
        <v>2104</v>
      </c>
      <c r="D764" s="402">
        <v>25239</v>
      </c>
      <c r="E764" s="402">
        <v>41800</v>
      </c>
      <c r="F764" s="400">
        <v>16561</v>
      </c>
      <c r="G764" s="400">
        <v>45.341546885694697</v>
      </c>
      <c r="H764" s="401" t="s">
        <v>12</v>
      </c>
      <c r="I764" s="401" t="s">
        <v>349</v>
      </c>
      <c r="J764" s="400" t="b">
        <v>1</v>
      </c>
      <c r="K764" s="401" t="s">
        <v>211</v>
      </c>
      <c r="L764" s="401" t="s">
        <v>1084</v>
      </c>
      <c r="M764" s="401" t="s">
        <v>402</v>
      </c>
      <c r="N764" s="401" t="s">
        <v>402</v>
      </c>
      <c r="O764" s="401" t="s">
        <v>405</v>
      </c>
      <c r="P764" s="401" t="s">
        <v>356</v>
      </c>
    </row>
    <row r="765" spans="1:16" x14ac:dyDescent="0.35">
      <c r="A765" s="400">
        <v>1019</v>
      </c>
      <c r="B765" s="400" t="s">
        <v>2102</v>
      </c>
      <c r="C765" s="401" t="s">
        <v>2105</v>
      </c>
      <c r="D765" s="402">
        <v>23532</v>
      </c>
      <c r="E765" s="402">
        <v>41800</v>
      </c>
      <c r="F765" s="400">
        <v>18268</v>
      </c>
      <c r="G765" s="400">
        <v>50.015058179329202</v>
      </c>
      <c r="H765" s="401" t="s">
        <v>11</v>
      </c>
      <c r="I765" s="401" t="s">
        <v>337</v>
      </c>
      <c r="J765" s="400" t="b">
        <v>0</v>
      </c>
      <c r="K765" s="401" t="s">
        <v>211</v>
      </c>
      <c r="L765" s="401" t="s">
        <v>1084</v>
      </c>
      <c r="M765" s="401" t="s">
        <v>402</v>
      </c>
      <c r="N765" s="401" t="s">
        <v>402</v>
      </c>
      <c r="O765" s="401" t="s">
        <v>405</v>
      </c>
      <c r="P765" s="401" t="s">
        <v>356</v>
      </c>
    </row>
    <row r="766" spans="1:16" x14ac:dyDescent="0.35">
      <c r="A766" s="400">
        <v>1020</v>
      </c>
      <c r="B766" s="400" t="s">
        <v>2106</v>
      </c>
      <c r="C766" s="401" t="s">
        <v>2107</v>
      </c>
      <c r="D766" s="402">
        <v>30378</v>
      </c>
      <c r="E766" s="402">
        <v>41800</v>
      </c>
      <c r="F766" s="400">
        <v>11422</v>
      </c>
      <c r="G766" s="400">
        <v>31.2717316906229</v>
      </c>
      <c r="H766" s="401" t="s">
        <v>11</v>
      </c>
      <c r="I766" s="401" t="s">
        <v>337</v>
      </c>
      <c r="J766" s="400" t="b">
        <v>0</v>
      </c>
      <c r="K766" s="401" t="s">
        <v>211</v>
      </c>
      <c r="L766" s="401" t="s">
        <v>492</v>
      </c>
      <c r="M766" s="401" t="s">
        <v>529</v>
      </c>
      <c r="N766" s="401" t="s">
        <v>529</v>
      </c>
      <c r="O766" s="401" t="s">
        <v>405</v>
      </c>
      <c r="P766" s="401" t="s">
        <v>356</v>
      </c>
    </row>
    <row r="767" spans="1:16" x14ac:dyDescent="0.35">
      <c r="A767" s="400">
        <v>1021</v>
      </c>
      <c r="B767" s="400" t="s">
        <v>2106</v>
      </c>
      <c r="C767" s="401" t="s">
        <v>2108</v>
      </c>
      <c r="D767" s="402">
        <v>32174</v>
      </c>
      <c r="E767" s="402">
        <v>41800</v>
      </c>
      <c r="F767" s="400">
        <v>9626</v>
      </c>
      <c r="G767" s="400">
        <v>26.3545516769336</v>
      </c>
      <c r="H767" s="401" t="s">
        <v>11</v>
      </c>
      <c r="I767" s="401" t="s">
        <v>337</v>
      </c>
      <c r="J767" s="400" t="b">
        <v>0</v>
      </c>
      <c r="K767" s="401" t="s">
        <v>211</v>
      </c>
      <c r="L767" s="401" t="s">
        <v>492</v>
      </c>
      <c r="M767" s="401" t="s">
        <v>529</v>
      </c>
      <c r="N767" s="401" t="s">
        <v>529</v>
      </c>
      <c r="O767" s="401" t="s">
        <v>405</v>
      </c>
      <c r="P767" s="401" t="s">
        <v>356</v>
      </c>
    </row>
    <row r="768" spans="1:16" x14ac:dyDescent="0.35">
      <c r="A768" s="400">
        <v>1022</v>
      </c>
      <c r="B768" s="400" t="s">
        <v>2106</v>
      </c>
      <c r="C768" s="401" t="s">
        <v>2109</v>
      </c>
      <c r="D768" s="402">
        <v>23166</v>
      </c>
      <c r="E768" s="402">
        <v>41800</v>
      </c>
      <c r="F768" s="400">
        <v>18634</v>
      </c>
      <c r="G768" s="400">
        <v>51.017111567419597</v>
      </c>
      <c r="H768" s="401" t="s">
        <v>12</v>
      </c>
      <c r="I768" s="401" t="s">
        <v>346</v>
      </c>
      <c r="J768" s="400" t="b">
        <v>1</v>
      </c>
      <c r="K768" s="401" t="s">
        <v>211</v>
      </c>
      <c r="L768" s="401" t="s">
        <v>492</v>
      </c>
      <c r="M768" s="401" t="s">
        <v>529</v>
      </c>
      <c r="N768" s="401" t="s">
        <v>529</v>
      </c>
      <c r="O768" s="401" t="s">
        <v>405</v>
      </c>
      <c r="P768" s="401" t="s">
        <v>356</v>
      </c>
    </row>
    <row r="769" spans="1:16" ht="43.5" x14ac:dyDescent="0.35">
      <c r="A769" s="400">
        <v>1023</v>
      </c>
      <c r="B769" s="400" t="s">
        <v>2106</v>
      </c>
      <c r="C769" s="401" t="s">
        <v>2110</v>
      </c>
      <c r="D769" s="402">
        <v>34124</v>
      </c>
      <c r="E769" s="402">
        <v>41800</v>
      </c>
      <c r="F769" s="400">
        <v>7676</v>
      </c>
      <c r="G769" s="400">
        <v>21.015742642026002</v>
      </c>
      <c r="H769" s="401" t="s">
        <v>12</v>
      </c>
      <c r="I769" s="401" t="s">
        <v>341</v>
      </c>
      <c r="J769" s="400" t="b">
        <v>1</v>
      </c>
      <c r="K769" s="401" t="s">
        <v>211</v>
      </c>
      <c r="L769" s="401" t="s">
        <v>492</v>
      </c>
      <c r="M769" s="401" t="s">
        <v>529</v>
      </c>
      <c r="N769" s="401" t="s">
        <v>529</v>
      </c>
      <c r="O769" s="401" t="s">
        <v>405</v>
      </c>
      <c r="P769" s="401" t="s">
        <v>356</v>
      </c>
    </row>
    <row r="770" spans="1:16" ht="43.5" x14ac:dyDescent="0.35">
      <c r="A770" s="400">
        <v>1024</v>
      </c>
      <c r="B770" s="400" t="s">
        <v>2111</v>
      </c>
      <c r="C770" s="401" t="s">
        <v>2112</v>
      </c>
      <c r="D770" s="402">
        <v>25670</v>
      </c>
      <c r="E770" s="402">
        <v>41800</v>
      </c>
      <c r="F770" s="400">
        <v>16130</v>
      </c>
      <c r="G770" s="400">
        <v>44.1615331964408</v>
      </c>
      <c r="H770" s="401" t="s">
        <v>12</v>
      </c>
      <c r="I770" s="401" t="s">
        <v>341</v>
      </c>
      <c r="J770" s="400" t="b">
        <v>0</v>
      </c>
      <c r="K770" s="401" t="s">
        <v>211</v>
      </c>
      <c r="L770" s="401" t="s">
        <v>452</v>
      </c>
      <c r="M770" s="401" t="s">
        <v>529</v>
      </c>
      <c r="N770" s="401" t="s">
        <v>529</v>
      </c>
      <c r="O770" s="401" t="s">
        <v>454</v>
      </c>
      <c r="P770" s="401" t="s">
        <v>356</v>
      </c>
    </row>
    <row r="771" spans="1:16" x14ac:dyDescent="0.35">
      <c r="A771" s="400">
        <v>1025</v>
      </c>
      <c r="B771" s="400" t="s">
        <v>2111</v>
      </c>
      <c r="C771" s="401" t="s">
        <v>2113</v>
      </c>
      <c r="D771" s="402">
        <v>25238</v>
      </c>
      <c r="E771" s="402">
        <v>41800</v>
      </c>
      <c r="F771" s="400">
        <v>16562</v>
      </c>
      <c r="G771" s="400">
        <v>45.344284736481903</v>
      </c>
      <c r="H771" s="401" t="s">
        <v>12</v>
      </c>
      <c r="I771" s="401" t="s">
        <v>339</v>
      </c>
      <c r="J771" s="400" t="b">
        <v>0</v>
      </c>
      <c r="K771" s="401" t="s">
        <v>211</v>
      </c>
      <c r="L771" s="401" t="s">
        <v>452</v>
      </c>
      <c r="M771" s="401" t="s">
        <v>529</v>
      </c>
      <c r="N771" s="401" t="s">
        <v>529</v>
      </c>
      <c r="O771" s="401" t="s">
        <v>454</v>
      </c>
      <c r="P771" s="401" t="s">
        <v>356</v>
      </c>
    </row>
    <row r="772" spans="1:16" ht="43.5" x14ac:dyDescent="0.35">
      <c r="A772" s="400">
        <v>1026</v>
      </c>
      <c r="B772" s="400" t="s">
        <v>2111</v>
      </c>
      <c r="C772" s="401" t="s">
        <v>2114</v>
      </c>
      <c r="D772" s="402">
        <v>24993</v>
      </c>
      <c r="E772" s="402">
        <v>41800</v>
      </c>
      <c r="F772" s="400">
        <v>16807</v>
      </c>
      <c r="G772" s="400">
        <v>46.015058179329202</v>
      </c>
      <c r="H772" s="401" t="s">
        <v>11</v>
      </c>
      <c r="I772" s="401" t="s">
        <v>341</v>
      </c>
      <c r="J772" s="400" t="b">
        <v>0</v>
      </c>
      <c r="K772" s="401" t="s">
        <v>211</v>
      </c>
      <c r="L772" s="401" t="s">
        <v>452</v>
      </c>
      <c r="M772" s="401" t="s">
        <v>529</v>
      </c>
      <c r="N772" s="401" t="s">
        <v>529</v>
      </c>
      <c r="O772" s="401" t="s">
        <v>454</v>
      </c>
      <c r="P772" s="401" t="s">
        <v>356</v>
      </c>
    </row>
    <row r="773" spans="1:16" ht="43.5" x14ac:dyDescent="0.35">
      <c r="A773" s="400">
        <v>1027</v>
      </c>
      <c r="B773" s="400" t="s">
        <v>2111</v>
      </c>
      <c r="C773" s="401" t="s">
        <v>2115</v>
      </c>
      <c r="D773" s="402">
        <v>29990</v>
      </c>
      <c r="E773" s="402">
        <v>41800</v>
      </c>
      <c r="F773" s="400">
        <v>11810</v>
      </c>
      <c r="G773" s="400">
        <v>32.334017796030103</v>
      </c>
      <c r="H773" s="401" t="s">
        <v>11</v>
      </c>
      <c r="I773" s="401" t="s">
        <v>341</v>
      </c>
      <c r="J773" s="400" t="b">
        <v>0</v>
      </c>
      <c r="K773" s="401" t="s">
        <v>211</v>
      </c>
      <c r="L773" s="401" t="s">
        <v>452</v>
      </c>
      <c r="M773" s="401" t="s">
        <v>529</v>
      </c>
      <c r="N773" s="401" t="s">
        <v>529</v>
      </c>
      <c r="O773" s="401" t="s">
        <v>454</v>
      </c>
      <c r="P773" s="401" t="s">
        <v>356</v>
      </c>
    </row>
    <row r="774" spans="1:16" ht="29" x14ac:dyDescent="0.35">
      <c r="A774" s="400">
        <v>1028</v>
      </c>
      <c r="B774" s="400" t="s">
        <v>2111</v>
      </c>
      <c r="C774" s="401" t="s">
        <v>2116</v>
      </c>
      <c r="D774" s="402">
        <v>32663</v>
      </c>
      <c r="E774" s="402">
        <v>41800</v>
      </c>
      <c r="F774" s="400">
        <v>9137</v>
      </c>
      <c r="G774" s="400">
        <v>25.015742642026002</v>
      </c>
      <c r="H774" s="401" t="s">
        <v>11</v>
      </c>
      <c r="I774" s="401" t="s">
        <v>345</v>
      </c>
      <c r="J774" s="400" t="b">
        <v>0</v>
      </c>
      <c r="K774" s="401" t="s">
        <v>211</v>
      </c>
      <c r="L774" s="401" t="s">
        <v>452</v>
      </c>
      <c r="M774" s="401" t="s">
        <v>529</v>
      </c>
      <c r="N774" s="401" t="s">
        <v>529</v>
      </c>
      <c r="O774" s="401" t="s">
        <v>454</v>
      </c>
      <c r="P774" s="401" t="s">
        <v>356</v>
      </c>
    </row>
    <row r="775" spans="1:16" x14ac:dyDescent="0.35">
      <c r="A775" s="400">
        <v>1029</v>
      </c>
      <c r="B775" s="400" t="s">
        <v>2111</v>
      </c>
      <c r="C775" s="401" t="s">
        <v>2117</v>
      </c>
      <c r="D775" s="402">
        <v>25001</v>
      </c>
      <c r="E775" s="402">
        <v>41800</v>
      </c>
      <c r="F775" s="400">
        <v>16799</v>
      </c>
      <c r="G775" s="400">
        <v>45.993155373032202</v>
      </c>
      <c r="H775" s="401" t="s">
        <v>12</v>
      </c>
      <c r="I775" s="401" t="s">
        <v>349</v>
      </c>
      <c r="J775" s="400" t="b">
        <v>0</v>
      </c>
      <c r="K775" s="401" t="s">
        <v>211</v>
      </c>
      <c r="L775" s="401" t="s">
        <v>452</v>
      </c>
      <c r="M775" s="401" t="s">
        <v>529</v>
      </c>
      <c r="N775" s="401" t="s">
        <v>529</v>
      </c>
      <c r="O775" s="401" t="s">
        <v>454</v>
      </c>
      <c r="P775" s="401" t="s">
        <v>356</v>
      </c>
    </row>
    <row r="776" spans="1:16" x14ac:dyDescent="0.35">
      <c r="A776" s="400">
        <v>1030</v>
      </c>
      <c r="B776" s="400" t="s">
        <v>2111</v>
      </c>
      <c r="C776" s="401" t="s">
        <v>2118</v>
      </c>
      <c r="D776" s="402">
        <v>23532</v>
      </c>
      <c r="E776" s="402">
        <v>41800</v>
      </c>
      <c r="F776" s="400">
        <v>18268</v>
      </c>
      <c r="G776" s="400">
        <v>50.015058179329202</v>
      </c>
      <c r="H776" s="401" t="s">
        <v>12</v>
      </c>
      <c r="I776" s="401" t="s">
        <v>337</v>
      </c>
      <c r="J776" s="400" t="b">
        <v>0</v>
      </c>
      <c r="K776" s="401" t="s">
        <v>211</v>
      </c>
      <c r="L776" s="401" t="s">
        <v>452</v>
      </c>
      <c r="M776" s="401" t="s">
        <v>529</v>
      </c>
      <c r="N776" s="401" t="s">
        <v>529</v>
      </c>
      <c r="O776" s="401" t="s">
        <v>454</v>
      </c>
      <c r="P776" s="401" t="s">
        <v>356</v>
      </c>
    </row>
    <row r="777" spans="1:16" x14ac:dyDescent="0.35">
      <c r="A777" s="400">
        <v>1031</v>
      </c>
      <c r="B777" s="400" t="s">
        <v>2111</v>
      </c>
      <c r="C777" s="401" t="s">
        <v>2119</v>
      </c>
      <c r="D777" s="402">
        <v>25724</v>
      </c>
      <c r="E777" s="402">
        <v>41800</v>
      </c>
      <c r="F777" s="400">
        <v>16076</v>
      </c>
      <c r="G777" s="400">
        <v>44.013689253935702</v>
      </c>
      <c r="H777" s="401" t="s">
        <v>11</v>
      </c>
      <c r="I777" s="401" t="s">
        <v>339</v>
      </c>
      <c r="J777" s="400" t="b">
        <v>0</v>
      </c>
      <c r="K777" s="401" t="s">
        <v>211</v>
      </c>
      <c r="L777" s="401" t="s">
        <v>452</v>
      </c>
      <c r="M777" s="401" t="s">
        <v>529</v>
      </c>
      <c r="N777" s="401" t="s">
        <v>529</v>
      </c>
      <c r="O777" s="401" t="s">
        <v>454</v>
      </c>
      <c r="P777" s="401" t="s">
        <v>356</v>
      </c>
    </row>
    <row r="778" spans="1:16" x14ac:dyDescent="0.35">
      <c r="A778" s="400">
        <v>1032</v>
      </c>
      <c r="B778" s="400" t="s">
        <v>2111</v>
      </c>
      <c r="C778" s="401" t="s">
        <v>2120</v>
      </c>
      <c r="D778" s="402">
        <v>23876</v>
      </c>
      <c r="E778" s="402">
        <v>41800</v>
      </c>
      <c r="F778" s="400">
        <v>17924</v>
      </c>
      <c r="G778" s="400">
        <v>49.073237508555799</v>
      </c>
      <c r="H778" s="401" t="s">
        <v>12</v>
      </c>
      <c r="I778" s="401" t="s">
        <v>337</v>
      </c>
      <c r="J778" s="400" t="b">
        <v>0</v>
      </c>
      <c r="K778" s="401" t="s">
        <v>211</v>
      </c>
      <c r="L778" s="401" t="s">
        <v>452</v>
      </c>
      <c r="M778" s="401" t="s">
        <v>529</v>
      </c>
      <c r="N778" s="401" t="s">
        <v>529</v>
      </c>
      <c r="O778" s="401" t="s">
        <v>454</v>
      </c>
      <c r="P778" s="401" t="s">
        <v>356</v>
      </c>
    </row>
    <row r="779" spans="1:16" x14ac:dyDescent="0.35">
      <c r="A779" s="400">
        <v>1033</v>
      </c>
      <c r="B779" s="400" t="s">
        <v>2111</v>
      </c>
      <c r="C779" s="401" t="s">
        <v>2121</v>
      </c>
      <c r="D779" s="402">
        <v>25723</v>
      </c>
      <c r="E779" s="402">
        <v>41800</v>
      </c>
      <c r="F779" s="400">
        <v>16077</v>
      </c>
      <c r="G779" s="400">
        <v>44.016427104722801</v>
      </c>
      <c r="H779" s="401" t="s">
        <v>12</v>
      </c>
      <c r="I779" s="401" t="s">
        <v>339</v>
      </c>
      <c r="J779" s="400" t="b">
        <v>0</v>
      </c>
      <c r="K779" s="401" t="s">
        <v>211</v>
      </c>
      <c r="L779" s="401" t="s">
        <v>452</v>
      </c>
      <c r="M779" s="401" t="s">
        <v>529</v>
      </c>
      <c r="N779" s="401" t="s">
        <v>529</v>
      </c>
      <c r="O779" s="401" t="s">
        <v>454</v>
      </c>
      <c r="P779" s="401" t="s">
        <v>356</v>
      </c>
    </row>
    <row r="780" spans="1:16" ht="43.5" x14ac:dyDescent="0.35">
      <c r="A780" s="400">
        <v>1034</v>
      </c>
      <c r="B780" s="400" t="s">
        <v>2122</v>
      </c>
      <c r="C780" s="401" t="s">
        <v>2123</v>
      </c>
      <c r="D780" s="402">
        <v>27513</v>
      </c>
      <c r="E780" s="402">
        <v>41800</v>
      </c>
      <c r="F780" s="400">
        <v>14287</v>
      </c>
      <c r="G780" s="400">
        <v>39.115674195756299</v>
      </c>
      <c r="H780" s="401" t="s">
        <v>12</v>
      </c>
      <c r="I780" s="401" t="s">
        <v>341</v>
      </c>
      <c r="J780" s="400" t="b">
        <v>0</v>
      </c>
      <c r="K780" s="401" t="s">
        <v>211</v>
      </c>
      <c r="L780" s="401" t="s">
        <v>550</v>
      </c>
      <c r="M780" s="401" t="s">
        <v>402</v>
      </c>
      <c r="N780" s="401" t="s">
        <v>402</v>
      </c>
      <c r="O780" s="401" t="s">
        <v>454</v>
      </c>
      <c r="P780" s="401" t="s">
        <v>356</v>
      </c>
    </row>
    <row r="781" spans="1:16" ht="43.5" x14ac:dyDescent="0.35">
      <c r="A781" s="400">
        <v>1035</v>
      </c>
      <c r="B781" s="400" t="s">
        <v>2122</v>
      </c>
      <c r="C781" s="401" t="s">
        <v>2124</v>
      </c>
      <c r="D781" s="402">
        <v>28227</v>
      </c>
      <c r="E781" s="402">
        <v>41800</v>
      </c>
      <c r="F781" s="400">
        <v>13573</v>
      </c>
      <c r="G781" s="400">
        <v>37.160848733743997</v>
      </c>
      <c r="H781" s="401" t="s">
        <v>12</v>
      </c>
      <c r="I781" s="401" t="s">
        <v>341</v>
      </c>
      <c r="J781" s="400" t="b">
        <v>0</v>
      </c>
      <c r="K781" s="401" t="s">
        <v>211</v>
      </c>
      <c r="L781" s="401" t="s">
        <v>550</v>
      </c>
      <c r="M781" s="401" t="s">
        <v>402</v>
      </c>
      <c r="N781" s="401" t="s">
        <v>402</v>
      </c>
      <c r="O781" s="401" t="s">
        <v>454</v>
      </c>
      <c r="P781" s="401" t="s">
        <v>356</v>
      </c>
    </row>
    <row r="782" spans="1:16" ht="43.5" x14ac:dyDescent="0.35">
      <c r="A782" s="400">
        <v>1036</v>
      </c>
      <c r="B782" s="400" t="s">
        <v>2125</v>
      </c>
      <c r="C782" s="401" t="s">
        <v>2126</v>
      </c>
      <c r="D782" s="402">
        <v>30599</v>
      </c>
      <c r="E782" s="402">
        <v>41800</v>
      </c>
      <c r="F782" s="400">
        <v>11201</v>
      </c>
      <c r="G782" s="400">
        <v>30.6666666666667</v>
      </c>
      <c r="H782" s="401" t="s">
        <v>11</v>
      </c>
      <c r="I782" s="401" t="s">
        <v>347</v>
      </c>
      <c r="J782" s="400" t="b">
        <v>0</v>
      </c>
      <c r="K782" s="401" t="s">
        <v>211</v>
      </c>
      <c r="L782" s="401" t="s">
        <v>498</v>
      </c>
      <c r="M782" s="401" t="s">
        <v>402</v>
      </c>
      <c r="N782" s="401" t="s">
        <v>402</v>
      </c>
      <c r="O782" s="401" t="s">
        <v>405</v>
      </c>
      <c r="P782" s="401" t="s">
        <v>356</v>
      </c>
    </row>
    <row r="783" spans="1:16" ht="29" x14ac:dyDescent="0.35">
      <c r="A783" s="400">
        <v>1037</v>
      </c>
      <c r="B783" s="400" t="s">
        <v>2125</v>
      </c>
      <c r="C783" s="401" t="s">
        <v>2127</v>
      </c>
      <c r="D783" s="402">
        <v>34647</v>
      </c>
      <c r="E783" s="402">
        <v>41800</v>
      </c>
      <c r="F783" s="400">
        <v>7153</v>
      </c>
      <c r="G783" s="400">
        <v>19.583846680355901</v>
      </c>
      <c r="H783" s="401" t="s">
        <v>12</v>
      </c>
      <c r="I783" s="401" t="s">
        <v>345</v>
      </c>
      <c r="J783" s="400" t="b">
        <v>0</v>
      </c>
      <c r="K783" s="401" t="s">
        <v>211</v>
      </c>
      <c r="L783" s="401" t="s">
        <v>498</v>
      </c>
      <c r="M783" s="401" t="s">
        <v>402</v>
      </c>
      <c r="N783" s="401" t="s">
        <v>402</v>
      </c>
      <c r="O783" s="401" t="s">
        <v>405</v>
      </c>
      <c r="P783" s="401" t="s">
        <v>356</v>
      </c>
    </row>
    <row r="784" spans="1:16" ht="29" x14ac:dyDescent="0.35">
      <c r="A784" s="400">
        <v>1038</v>
      </c>
      <c r="B784" s="400" t="s">
        <v>2125</v>
      </c>
      <c r="C784" s="401" t="s">
        <v>2128</v>
      </c>
      <c r="D784" s="402">
        <v>34490</v>
      </c>
      <c r="E784" s="402">
        <v>41800</v>
      </c>
      <c r="F784" s="400">
        <v>7310</v>
      </c>
      <c r="G784" s="400">
        <v>20.013689253935699</v>
      </c>
      <c r="H784" s="401" t="s">
        <v>12</v>
      </c>
      <c r="I784" s="401" t="s">
        <v>345</v>
      </c>
      <c r="J784" s="400" t="b">
        <v>0</v>
      </c>
      <c r="K784" s="401" t="s">
        <v>211</v>
      </c>
      <c r="L784" s="401" t="s">
        <v>498</v>
      </c>
      <c r="M784" s="401" t="s">
        <v>402</v>
      </c>
      <c r="N784" s="401" t="s">
        <v>402</v>
      </c>
      <c r="O784" s="401" t="s">
        <v>405</v>
      </c>
      <c r="P784" s="401" t="s">
        <v>356</v>
      </c>
    </row>
    <row r="785" spans="1:16" ht="29" x14ac:dyDescent="0.35">
      <c r="A785" s="400">
        <v>1039</v>
      </c>
      <c r="B785" s="400" t="s">
        <v>2125</v>
      </c>
      <c r="C785" s="401" t="s">
        <v>2129</v>
      </c>
      <c r="D785" s="402">
        <v>32543</v>
      </c>
      <c r="E785" s="402">
        <v>41800</v>
      </c>
      <c r="F785" s="400">
        <v>9257</v>
      </c>
      <c r="G785" s="400">
        <v>25.3442847364819</v>
      </c>
      <c r="H785" s="401" t="s">
        <v>12</v>
      </c>
      <c r="I785" s="401" t="s">
        <v>345</v>
      </c>
      <c r="J785" s="400" t="b">
        <v>0</v>
      </c>
      <c r="K785" s="401" t="s">
        <v>211</v>
      </c>
      <c r="L785" s="401" t="s">
        <v>498</v>
      </c>
      <c r="M785" s="401" t="s">
        <v>402</v>
      </c>
      <c r="N785" s="401" t="s">
        <v>402</v>
      </c>
      <c r="O785" s="401" t="s">
        <v>405</v>
      </c>
      <c r="P785" s="401" t="s">
        <v>356</v>
      </c>
    </row>
    <row r="786" spans="1:16" ht="29" x14ac:dyDescent="0.35">
      <c r="A786" s="400">
        <v>1040</v>
      </c>
      <c r="B786" s="400" t="s">
        <v>2125</v>
      </c>
      <c r="C786" s="401" t="s">
        <v>2130</v>
      </c>
      <c r="D786" s="402">
        <v>34490</v>
      </c>
      <c r="E786" s="402">
        <v>41800</v>
      </c>
      <c r="F786" s="400">
        <v>7310</v>
      </c>
      <c r="G786" s="400">
        <v>20.013689253935699</v>
      </c>
      <c r="H786" s="401" t="s">
        <v>12</v>
      </c>
      <c r="I786" s="401" t="s">
        <v>345</v>
      </c>
      <c r="J786" s="400" t="b">
        <v>0</v>
      </c>
      <c r="K786" s="401" t="s">
        <v>211</v>
      </c>
      <c r="L786" s="401" t="s">
        <v>498</v>
      </c>
      <c r="M786" s="401" t="s">
        <v>402</v>
      </c>
      <c r="N786" s="401" t="s">
        <v>402</v>
      </c>
      <c r="O786" s="401" t="s">
        <v>405</v>
      </c>
      <c r="P786" s="401" t="s">
        <v>356</v>
      </c>
    </row>
    <row r="787" spans="1:16" ht="43.5" x14ac:dyDescent="0.35">
      <c r="A787" s="400">
        <v>1041</v>
      </c>
      <c r="B787" s="400" t="s">
        <v>2131</v>
      </c>
      <c r="C787" s="401" t="s">
        <v>2132</v>
      </c>
      <c r="D787" s="402">
        <v>23706</v>
      </c>
      <c r="E787" s="402">
        <v>41800</v>
      </c>
      <c r="F787" s="400">
        <v>18094</v>
      </c>
      <c r="G787" s="400">
        <v>49.538672142368199</v>
      </c>
      <c r="H787" s="401" t="s">
        <v>11</v>
      </c>
      <c r="I787" s="401" t="s">
        <v>341</v>
      </c>
      <c r="J787" s="400" t="b">
        <v>0</v>
      </c>
      <c r="K787" s="401" t="s">
        <v>211</v>
      </c>
      <c r="L787" s="401" t="s">
        <v>537</v>
      </c>
      <c r="M787" s="401" t="s">
        <v>402</v>
      </c>
      <c r="N787" s="401" t="s">
        <v>402</v>
      </c>
      <c r="O787" s="401" t="s">
        <v>405</v>
      </c>
      <c r="P787" s="401" t="s">
        <v>356</v>
      </c>
    </row>
    <row r="788" spans="1:16" x14ac:dyDescent="0.35">
      <c r="A788" s="400">
        <v>1042</v>
      </c>
      <c r="B788" s="400" t="s">
        <v>2131</v>
      </c>
      <c r="C788" s="401" t="s">
        <v>2133</v>
      </c>
      <c r="D788" s="402">
        <v>27549</v>
      </c>
      <c r="E788" s="402">
        <v>41800</v>
      </c>
      <c r="F788" s="400">
        <v>14251</v>
      </c>
      <c r="G788" s="400">
        <v>39.017111567419597</v>
      </c>
      <c r="H788" s="401" t="s">
        <v>12</v>
      </c>
      <c r="I788" s="401" t="s">
        <v>337</v>
      </c>
      <c r="J788" s="400" t="b">
        <v>0</v>
      </c>
      <c r="K788" s="401" t="s">
        <v>211</v>
      </c>
      <c r="L788" s="401" t="s">
        <v>537</v>
      </c>
      <c r="M788" s="401" t="s">
        <v>402</v>
      </c>
      <c r="N788" s="401" t="s">
        <v>402</v>
      </c>
      <c r="O788" s="401" t="s">
        <v>405</v>
      </c>
      <c r="P788" s="401" t="s">
        <v>356</v>
      </c>
    </row>
    <row r="789" spans="1:16" x14ac:dyDescent="0.35">
      <c r="A789" s="400">
        <v>1043</v>
      </c>
      <c r="B789" s="400" t="s">
        <v>2131</v>
      </c>
      <c r="C789" s="401" t="s">
        <v>2134</v>
      </c>
      <c r="D789" s="402">
        <v>33005</v>
      </c>
      <c r="E789" s="402">
        <v>41800</v>
      </c>
      <c r="F789" s="400">
        <v>8795</v>
      </c>
      <c r="G789" s="400">
        <v>24.079397672826801</v>
      </c>
      <c r="H789" s="401" t="s">
        <v>11</v>
      </c>
      <c r="I789" s="401" t="s">
        <v>337</v>
      </c>
      <c r="J789" s="400" t="b">
        <v>0</v>
      </c>
      <c r="K789" s="401" t="s">
        <v>211</v>
      </c>
      <c r="L789" s="401" t="s">
        <v>537</v>
      </c>
      <c r="M789" s="401" t="s">
        <v>402</v>
      </c>
      <c r="N789" s="401" t="s">
        <v>402</v>
      </c>
      <c r="O789" s="401" t="s">
        <v>405</v>
      </c>
      <c r="P789" s="401" t="s">
        <v>356</v>
      </c>
    </row>
    <row r="790" spans="1:16" x14ac:dyDescent="0.35">
      <c r="A790" s="400">
        <v>1044</v>
      </c>
      <c r="B790" s="400" t="s">
        <v>2131</v>
      </c>
      <c r="C790" s="401" t="s">
        <v>2135</v>
      </c>
      <c r="D790" s="402">
        <v>26454</v>
      </c>
      <c r="E790" s="402">
        <v>41800</v>
      </c>
      <c r="F790" s="400">
        <v>15346</v>
      </c>
      <c r="G790" s="400">
        <v>42.015058179329202</v>
      </c>
      <c r="H790" s="401" t="s">
        <v>12</v>
      </c>
      <c r="I790" s="401" t="s">
        <v>337</v>
      </c>
      <c r="J790" s="400" t="b">
        <v>0</v>
      </c>
      <c r="K790" s="401" t="s">
        <v>211</v>
      </c>
      <c r="L790" s="401" t="s">
        <v>537</v>
      </c>
      <c r="M790" s="401" t="s">
        <v>402</v>
      </c>
      <c r="N790" s="401" t="s">
        <v>402</v>
      </c>
      <c r="O790" s="401" t="s">
        <v>405</v>
      </c>
      <c r="P790" s="401" t="s">
        <v>356</v>
      </c>
    </row>
    <row r="791" spans="1:16" x14ac:dyDescent="0.35">
      <c r="A791" s="400">
        <v>1045</v>
      </c>
      <c r="B791" s="400" t="s">
        <v>2136</v>
      </c>
      <c r="C791" s="401" t="s">
        <v>2137</v>
      </c>
      <c r="D791" s="402">
        <v>23187</v>
      </c>
      <c r="E791" s="402">
        <v>41800</v>
      </c>
      <c r="F791" s="400">
        <v>18613</v>
      </c>
      <c r="G791" s="400">
        <v>50.959616700889796</v>
      </c>
      <c r="H791" s="401" t="s">
        <v>12</v>
      </c>
      <c r="I791" s="401" t="s">
        <v>339</v>
      </c>
      <c r="J791" s="400" t="b">
        <v>0</v>
      </c>
      <c r="K791" s="401" t="s">
        <v>211</v>
      </c>
      <c r="L791" s="401" t="s">
        <v>1142</v>
      </c>
      <c r="M791" s="401" t="s">
        <v>402</v>
      </c>
      <c r="N791" s="401" t="s">
        <v>402</v>
      </c>
      <c r="O791" s="401" t="s">
        <v>405</v>
      </c>
      <c r="P791" s="401" t="s">
        <v>356</v>
      </c>
    </row>
    <row r="792" spans="1:16" ht="29" x14ac:dyDescent="0.35">
      <c r="A792" s="400">
        <v>1046</v>
      </c>
      <c r="B792" s="400" t="s">
        <v>2136</v>
      </c>
      <c r="C792" s="401" t="s">
        <v>2138</v>
      </c>
      <c r="D792" s="402">
        <v>28526</v>
      </c>
      <c r="E792" s="402">
        <v>41800</v>
      </c>
      <c r="F792" s="400">
        <v>13274</v>
      </c>
      <c r="G792" s="400">
        <v>36.3422313483915</v>
      </c>
      <c r="H792" s="401" t="s">
        <v>12</v>
      </c>
      <c r="I792" s="401" t="s">
        <v>345</v>
      </c>
      <c r="J792" s="400" t="b">
        <v>0</v>
      </c>
      <c r="K792" s="401" t="s">
        <v>211</v>
      </c>
      <c r="L792" s="401" t="s">
        <v>1142</v>
      </c>
      <c r="M792" s="401" t="s">
        <v>402</v>
      </c>
      <c r="N792" s="401" t="s">
        <v>402</v>
      </c>
      <c r="O792" s="401" t="s">
        <v>405</v>
      </c>
      <c r="P792" s="401" t="s">
        <v>356</v>
      </c>
    </row>
    <row r="793" spans="1:16" x14ac:dyDescent="0.35">
      <c r="A793" s="400">
        <v>1047</v>
      </c>
      <c r="B793" s="400" t="s">
        <v>2136</v>
      </c>
      <c r="C793" s="401" t="s">
        <v>2139</v>
      </c>
      <c r="D793" s="402">
        <v>23532</v>
      </c>
      <c r="E793" s="402">
        <v>41800</v>
      </c>
      <c r="F793" s="400">
        <v>18268</v>
      </c>
      <c r="G793" s="400">
        <v>50.015058179329202</v>
      </c>
      <c r="H793" s="401" t="s">
        <v>11</v>
      </c>
      <c r="I793" s="401" t="s">
        <v>337</v>
      </c>
      <c r="J793" s="400" t="b">
        <v>0</v>
      </c>
      <c r="K793" s="401" t="s">
        <v>211</v>
      </c>
      <c r="L793" s="401" t="s">
        <v>1142</v>
      </c>
      <c r="M793" s="401" t="s">
        <v>402</v>
      </c>
      <c r="N793" s="401" t="s">
        <v>402</v>
      </c>
      <c r="O793" s="401" t="s">
        <v>405</v>
      </c>
      <c r="P793" s="401" t="s">
        <v>356</v>
      </c>
    </row>
    <row r="794" spans="1:16" x14ac:dyDescent="0.35">
      <c r="A794" s="400">
        <v>1048</v>
      </c>
      <c r="B794" s="400" t="s">
        <v>2136</v>
      </c>
      <c r="C794" s="401" t="s">
        <v>2140</v>
      </c>
      <c r="D794" s="402">
        <v>23047</v>
      </c>
      <c r="E794" s="402">
        <v>41800</v>
      </c>
      <c r="F794" s="400">
        <v>18753</v>
      </c>
      <c r="G794" s="400">
        <v>51.342915811088297</v>
      </c>
      <c r="H794" s="401" t="s">
        <v>12</v>
      </c>
      <c r="I794" s="401" t="s">
        <v>349</v>
      </c>
      <c r="J794" s="400" t="b">
        <v>0</v>
      </c>
      <c r="K794" s="401" t="s">
        <v>211</v>
      </c>
      <c r="L794" s="401" t="s">
        <v>1142</v>
      </c>
      <c r="M794" s="401" t="s">
        <v>402</v>
      </c>
      <c r="N794" s="401" t="s">
        <v>402</v>
      </c>
      <c r="O794" s="401" t="s">
        <v>405</v>
      </c>
      <c r="P794" s="401" t="s">
        <v>356</v>
      </c>
    </row>
    <row r="795" spans="1:16" ht="29" x14ac:dyDescent="0.35">
      <c r="A795" s="400">
        <v>1049</v>
      </c>
      <c r="B795" s="400" t="s">
        <v>2136</v>
      </c>
      <c r="C795" s="401" t="s">
        <v>2141</v>
      </c>
      <c r="D795" s="402">
        <v>32640</v>
      </c>
      <c r="E795" s="402">
        <v>41800</v>
      </c>
      <c r="F795" s="400">
        <v>9160</v>
      </c>
      <c r="G795" s="400">
        <v>25.078713210130001</v>
      </c>
      <c r="H795" s="401" t="s">
        <v>11</v>
      </c>
      <c r="I795" s="401" t="s">
        <v>345</v>
      </c>
      <c r="J795" s="400" t="b">
        <v>0</v>
      </c>
      <c r="K795" s="401" t="s">
        <v>211</v>
      </c>
      <c r="L795" s="401" t="s">
        <v>1142</v>
      </c>
      <c r="M795" s="401" t="s">
        <v>402</v>
      </c>
      <c r="N795" s="401" t="s">
        <v>402</v>
      </c>
      <c r="O795" s="401" t="s">
        <v>405</v>
      </c>
      <c r="P795" s="401" t="s">
        <v>356</v>
      </c>
    </row>
    <row r="796" spans="1:16" ht="29" x14ac:dyDescent="0.35">
      <c r="A796" s="400">
        <v>1050</v>
      </c>
      <c r="B796" s="400" t="s">
        <v>2142</v>
      </c>
      <c r="C796" s="401" t="s">
        <v>2143</v>
      </c>
      <c r="D796" s="402">
        <v>22682</v>
      </c>
      <c r="E796" s="402">
        <v>41800</v>
      </c>
      <c r="F796" s="400">
        <v>19118</v>
      </c>
      <c r="G796" s="400">
        <v>52.3422313483915</v>
      </c>
      <c r="H796" s="401" t="s">
        <v>11</v>
      </c>
      <c r="I796" s="401" t="s">
        <v>345</v>
      </c>
      <c r="J796" s="400" t="b">
        <v>0</v>
      </c>
      <c r="K796" s="401" t="s">
        <v>211</v>
      </c>
      <c r="L796" s="401" t="s">
        <v>408</v>
      </c>
      <c r="M796" s="401" t="s">
        <v>402</v>
      </c>
      <c r="N796" s="401" t="s">
        <v>402</v>
      </c>
      <c r="O796" s="401" t="s">
        <v>405</v>
      </c>
      <c r="P796" s="401" t="s">
        <v>356</v>
      </c>
    </row>
    <row r="797" spans="1:16" ht="43.5" x14ac:dyDescent="0.35">
      <c r="A797" s="400">
        <v>1051</v>
      </c>
      <c r="B797" s="400" t="s">
        <v>2142</v>
      </c>
      <c r="C797" s="401" t="s">
        <v>2144</v>
      </c>
      <c r="D797" s="402">
        <v>28622</v>
      </c>
      <c r="E797" s="402">
        <v>41800</v>
      </c>
      <c r="F797" s="400">
        <v>13178</v>
      </c>
      <c r="G797" s="400">
        <v>36.079397672826801</v>
      </c>
      <c r="H797" s="401" t="s">
        <v>12</v>
      </c>
      <c r="I797" s="401" t="s">
        <v>341</v>
      </c>
      <c r="J797" s="400" t="b">
        <v>0</v>
      </c>
      <c r="K797" s="401" t="s">
        <v>211</v>
      </c>
      <c r="L797" s="401" t="s">
        <v>408</v>
      </c>
      <c r="M797" s="401" t="s">
        <v>402</v>
      </c>
      <c r="N797" s="401" t="s">
        <v>402</v>
      </c>
      <c r="O797" s="401" t="s">
        <v>405</v>
      </c>
      <c r="P797" s="401" t="s">
        <v>356</v>
      </c>
    </row>
    <row r="798" spans="1:16" x14ac:dyDescent="0.35">
      <c r="A798" s="400">
        <v>1052</v>
      </c>
      <c r="B798" s="400" t="s">
        <v>2145</v>
      </c>
      <c r="C798" s="401" t="s">
        <v>2146</v>
      </c>
      <c r="D798" s="402">
        <v>28161</v>
      </c>
      <c r="E798" s="402">
        <v>41801</v>
      </c>
      <c r="F798" s="400">
        <v>13640</v>
      </c>
      <c r="G798" s="400">
        <v>37.344284736481903</v>
      </c>
      <c r="H798" s="401" t="s">
        <v>12</v>
      </c>
      <c r="I798" s="401" t="s">
        <v>348</v>
      </c>
      <c r="J798" s="400" t="b">
        <v>0</v>
      </c>
      <c r="K798" s="401" t="s">
        <v>211</v>
      </c>
      <c r="L798" s="401" t="s">
        <v>410</v>
      </c>
      <c r="M798" s="401" t="s">
        <v>402</v>
      </c>
      <c r="N798" s="401" t="s">
        <v>402</v>
      </c>
      <c r="O798" s="401" t="s">
        <v>405</v>
      </c>
      <c r="P798" s="401" t="s">
        <v>356</v>
      </c>
    </row>
    <row r="799" spans="1:16" ht="29" x14ac:dyDescent="0.35">
      <c r="A799" s="400">
        <v>1053</v>
      </c>
      <c r="B799" s="400" t="s">
        <v>2145</v>
      </c>
      <c r="C799" s="401" t="s">
        <v>2147</v>
      </c>
      <c r="D799" s="402">
        <v>29010</v>
      </c>
      <c r="E799" s="402">
        <v>41801</v>
      </c>
      <c r="F799" s="400">
        <v>12791</v>
      </c>
      <c r="G799" s="400">
        <v>35.019849418206697</v>
      </c>
      <c r="H799" s="401" t="s">
        <v>12</v>
      </c>
      <c r="I799" s="401" t="s">
        <v>345</v>
      </c>
      <c r="J799" s="400" t="b">
        <v>0</v>
      </c>
      <c r="K799" s="401" t="s">
        <v>211</v>
      </c>
      <c r="L799" s="401" t="s">
        <v>410</v>
      </c>
      <c r="M799" s="401" t="s">
        <v>402</v>
      </c>
      <c r="N799" s="401" t="s">
        <v>402</v>
      </c>
      <c r="O799" s="401" t="s">
        <v>405</v>
      </c>
      <c r="P799" s="401" t="s">
        <v>356</v>
      </c>
    </row>
    <row r="800" spans="1:16" ht="29" x14ac:dyDescent="0.35">
      <c r="A800" s="400">
        <v>1054</v>
      </c>
      <c r="B800" s="400" t="s">
        <v>2145</v>
      </c>
      <c r="C800" s="401" t="s">
        <v>2148</v>
      </c>
      <c r="D800" s="402">
        <v>28280</v>
      </c>
      <c r="E800" s="402">
        <v>41801</v>
      </c>
      <c r="F800" s="400">
        <v>13521</v>
      </c>
      <c r="G800" s="400">
        <v>37.018480492813097</v>
      </c>
      <c r="H800" s="401" t="s">
        <v>11</v>
      </c>
      <c r="I800" s="401" t="s">
        <v>345</v>
      </c>
      <c r="J800" s="400" t="b">
        <v>1</v>
      </c>
      <c r="K800" s="401" t="s">
        <v>211</v>
      </c>
      <c r="L800" s="401" t="s">
        <v>410</v>
      </c>
      <c r="M800" s="401" t="s">
        <v>402</v>
      </c>
      <c r="N800" s="401" t="s">
        <v>402</v>
      </c>
      <c r="O800" s="401" t="s">
        <v>405</v>
      </c>
      <c r="P800" s="401" t="s">
        <v>356</v>
      </c>
    </row>
    <row r="801" spans="1:16" ht="29" x14ac:dyDescent="0.35">
      <c r="A801" s="400">
        <v>1055</v>
      </c>
      <c r="B801" s="400" t="s">
        <v>2149</v>
      </c>
      <c r="C801" s="401" t="s">
        <v>2150</v>
      </c>
      <c r="D801" s="402">
        <v>32664</v>
      </c>
      <c r="E801" s="402">
        <v>41801</v>
      </c>
      <c r="F801" s="400">
        <v>9137</v>
      </c>
      <c r="G801" s="400">
        <v>25.015742642026002</v>
      </c>
      <c r="H801" s="401" t="s">
        <v>11</v>
      </c>
      <c r="I801" s="401" t="s">
        <v>345</v>
      </c>
      <c r="J801" s="400" t="b">
        <v>1</v>
      </c>
      <c r="K801" s="401" t="s">
        <v>211</v>
      </c>
      <c r="L801" s="401" t="s">
        <v>556</v>
      </c>
      <c r="M801" s="401" t="s">
        <v>402</v>
      </c>
      <c r="N801" s="401" t="s">
        <v>402</v>
      </c>
      <c r="O801" s="401" t="s">
        <v>405</v>
      </c>
      <c r="P801" s="401" t="s">
        <v>356</v>
      </c>
    </row>
    <row r="802" spans="1:16" ht="29" x14ac:dyDescent="0.35">
      <c r="A802" s="400">
        <v>1056</v>
      </c>
      <c r="B802" s="400" t="s">
        <v>2149</v>
      </c>
      <c r="C802" s="401" t="s">
        <v>2151</v>
      </c>
      <c r="D802" s="402">
        <v>29741</v>
      </c>
      <c r="E802" s="402">
        <v>41801</v>
      </c>
      <c r="F802" s="400">
        <v>12060</v>
      </c>
      <c r="G802" s="400">
        <v>33.018480492813097</v>
      </c>
      <c r="H802" s="401" t="s">
        <v>12</v>
      </c>
      <c r="I802" s="401" t="s">
        <v>345</v>
      </c>
      <c r="J802" s="400" t="b">
        <v>1</v>
      </c>
      <c r="K802" s="401" t="s">
        <v>211</v>
      </c>
      <c r="L802" s="401" t="s">
        <v>556</v>
      </c>
      <c r="M802" s="401" t="s">
        <v>402</v>
      </c>
      <c r="N802" s="401" t="s">
        <v>402</v>
      </c>
      <c r="O802" s="401" t="s">
        <v>405</v>
      </c>
      <c r="P802" s="401" t="s">
        <v>356</v>
      </c>
    </row>
    <row r="803" spans="1:16" x14ac:dyDescent="0.35">
      <c r="A803" s="400">
        <v>1057</v>
      </c>
      <c r="B803" s="400" t="s">
        <v>2149</v>
      </c>
      <c r="C803" s="401" t="s">
        <v>2152</v>
      </c>
      <c r="D803" s="402">
        <v>22436</v>
      </c>
      <c r="E803" s="402">
        <v>41801</v>
      </c>
      <c r="F803" s="400">
        <v>19365</v>
      </c>
      <c r="G803" s="400">
        <v>53.018480492813097</v>
      </c>
      <c r="H803" s="401" t="s">
        <v>11</v>
      </c>
      <c r="I803" s="401" t="s">
        <v>337</v>
      </c>
      <c r="J803" s="400" t="b">
        <v>0</v>
      </c>
      <c r="K803" s="401" t="s">
        <v>211</v>
      </c>
      <c r="L803" s="401" t="s">
        <v>556</v>
      </c>
      <c r="M803" s="401" t="s">
        <v>402</v>
      </c>
      <c r="N803" s="401" t="s">
        <v>402</v>
      </c>
      <c r="O803" s="401" t="s">
        <v>405</v>
      </c>
      <c r="P803" s="401" t="s">
        <v>356</v>
      </c>
    </row>
    <row r="804" spans="1:16" ht="29" x14ac:dyDescent="0.35">
      <c r="A804" s="400">
        <v>1058</v>
      </c>
      <c r="B804" s="400" t="s">
        <v>2149</v>
      </c>
      <c r="C804" s="401" t="s">
        <v>2153</v>
      </c>
      <c r="D804" s="402">
        <v>33029</v>
      </c>
      <c r="E804" s="402">
        <v>41801</v>
      </c>
      <c r="F804" s="400">
        <v>8772</v>
      </c>
      <c r="G804" s="400">
        <v>24.016427104722801</v>
      </c>
      <c r="H804" s="401" t="s">
        <v>12</v>
      </c>
      <c r="I804" s="401" t="s">
        <v>337</v>
      </c>
      <c r="J804" s="400" t="b">
        <v>0</v>
      </c>
      <c r="K804" s="401" t="s">
        <v>211</v>
      </c>
      <c r="L804" s="401" t="s">
        <v>556</v>
      </c>
      <c r="M804" s="401" t="s">
        <v>402</v>
      </c>
      <c r="N804" s="401" t="s">
        <v>402</v>
      </c>
      <c r="O804" s="401" t="s">
        <v>405</v>
      </c>
      <c r="P804" s="401" t="s">
        <v>356</v>
      </c>
    </row>
    <row r="805" spans="1:16" ht="43.5" x14ac:dyDescent="0.35">
      <c r="A805" s="400">
        <v>1059</v>
      </c>
      <c r="B805" s="400" t="s">
        <v>2154</v>
      </c>
      <c r="C805" s="401" t="s">
        <v>2155</v>
      </c>
      <c r="D805" s="402">
        <v>25236</v>
      </c>
      <c r="E805" s="402">
        <v>41801</v>
      </c>
      <c r="F805" s="400">
        <v>16565</v>
      </c>
      <c r="G805" s="400">
        <v>45.3524982888433</v>
      </c>
      <c r="H805" s="401" t="s">
        <v>11</v>
      </c>
      <c r="I805" s="401" t="s">
        <v>341</v>
      </c>
      <c r="J805" s="400" t="b">
        <v>1</v>
      </c>
      <c r="K805" s="401" t="s">
        <v>211</v>
      </c>
      <c r="L805" s="401" t="s">
        <v>617</v>
      </c>
      <c r="M805" s="401" t="s">
        <v>402</v>
      </c>
      <c r="N805" s="401" t="s">
        <v>402</v>
      </c>
      <c r="O805" s="401" t="s">
        <v>405</v>
      </c>
      <c r="P805" s="401" t="s">
        <v>356</v>
      </c>
    </row>
    <row r="806" spans="1:16" ht="43.5" x14ac:dyDescent="0.35">
      <c r="A806" s="400">
        <v>1060</v>
      </c>
      <c r="B806" s="400" t="s">
        <v>2154</v>
      </c>
      <c r="C806" s="401" t="s">
        <v>2156</v>
      </c>
      <c r="D806" s="402">
        <v>32379</v>
      </c>
      <c r="E806" s="402">
        <v>41801</v>
      </c>
      <c r="F806" s="400">
        <v>9422</v>
      </c>
      <c r="G806" s="400">
        <v>25.7960301163587</v>
      </c>
      <c r="H806" s="401" t="s">
        <v>12</v>
      </c>
      <c r="I806" s="401" t="s">
        <v>341</v>
      </c>
      <c r="J806" s="400" t="b">
        <v>1</v>
      </c>
      <c r="K806" s="401" t="s">
        <v>211</v>
      </c>
      <c r="L806" s="401" t="s">
        <v>617</v>
      </c>
      <c r="M806" s="401" t="s">
        <v>402</v>
      </c>
      <c r="N806" s="401" t="s">
        <v>402</v>
      </c>
      <c r="O806" s="401" t="s">
        <v>405</v>
      </c>
      <c r="P806" s="401" t="s">
        <v>356</v>
      </c>
    </row>
    <row r="807" spans="1:16" ht="43.5" x14ac:dyDescent="0.35">
      <c r="A807" s="400">
        <v>1061</v>
      </c>
      <c r="B807" s="400" t="s">
        <v>2154</v>
      </c>
      <c r="C807" s="401" t="s">
        <v>2157</v>
      </c>
      <c r="D807" s="402">
        <v>29954</v>
      </c>
      <c r="E807" s="402">
        <v>41801</v>
      </c>
      <c r="F807" s="400">
        <v>11847</v>
      </c>
      <c r="G807" s="400">
        <v>32.435318275154003</v>
      </c>
      <c r="H807" s="401" t="s">
        <v>11</v>
      </c>
      <c r="I807" s="401" t="s">
        <v>347</v>
      </c>
      <c r="J807" s="400" t="b">
        <v>1</v>
      </c>
      <c r="K807" s="401" t="s">
        <v>211</v>
      </c>
      <c r="L807" s="401" t="s">
        <v>617</v>
      </c>
      <c r="M807" s="401" t="s">
        <v>402</v>
      </c>
      <c r="N807" s="401" t="s">
        <v>402</v>
      </c>
      <c r="O807" s="401" t="s">
        <v>405</v>
      </c>
      <c r="P807" s="401" t="s">
        <v>356</v>
      </c>
    </row>
    <row r="808" spans="1:16" ht="29" x14ac:dyDescent="0.35">
      <c r="A808" s="400">
        <v>1062</v>
      </c>
      <c r="B808" s="400" t="s">
        <v>2154</v>
      </c>
      <c r="C808" s="401" t="s">
        <v>2158</v>
      </c>
      <c r="D808" s="402">
        <v>29870</v>
      </c>
      <c r="E808" s="402">
        <v>41801</v>
      </c>
      <c r="F808" s="400">
        <v>11931</v>
      </c>
      <c r="G808" s="400">
        <v>32.6652977412731</v>
      </c>
      <c r="H808" s="401" t="s">
        <v>12</v>
      </c>
      <c r="I808" s="401" t="s">
        <v>345</v>
      </c>
      <c r="J808" s="400" t="b">
        <v>0</v>
      </c>
      <c r="K808" s="401" t="s">
        <v>211</v>
      </c>
      <c r="L808" s="401" t="s">
        <v>617</v>
      </c>
      <c r="M808" s="401" t="s">
        <v>402</v>
      </c>
      <c r="N808" s="401" t="s">
        <v>402</v>
      </c>
      <c r="O808" s="401" t="s">
        <v>405</v>
      </c>
      <c r="P808" s="401" t="s">
        <v>356</v>
      </c>
    </row>
    <row r="809" spans="1:16" ht="29" x14ac:dyDescent="0.35">
      <c r="A809" s="400">
        <v>1063</v>
      </c>
      <c r="B809" s="400" t="s">
        <v>2154</v>
      </c>
      <c r="C809" s="401" t="s">
        <v>2159</v>
      </c>
      <c r="D809" s="402">
        <v>30943</v>
      </c>
      <c r="E809" s="402">
        <v>41801</v>
      </c>
      <c r="F809" s="400">
        <v>10858</v>
      </c>
      <c r="G809" s="400">
        <v>29.7275838466804</v>
      </c>
      <c r="H809" s="401" t="s">
        <v>12</v>
      </c>
      <c r="I809" s="401" t="s">
        <v>345</v>
      </c>
      <c r="J809" s="400" t="b">
        <v>1</v>
      </c>
      <c r="K809" s="401" t="s">
        <v>211</v>
      </c>
      <c r="L809" s="401" t="s">
        <v>617</v>
      </c>
      <c r="M809" s="401" t="s">
        <v>402</v>
      </c>
      <c r="N809" s="401" t="s">
        <v>402</v>
      </c>
      <c r="O809" s="401" t="s">
        <v>405</v>
      </c>
      <c r="P809" s="401" t="s">
        <v>356</v>
      </c>
    </row>
    <row r="810" spans="1:16" ht="29" x14ac:dyDescent="0.35">
      <c r="A810" s="400">
        <v>1064</v>
      </c>
      <c r="B810" s="400" t="s">
        <v>2160</v>
      </c>
      <c r="C810" s="401" t="s">
        <v>2161</v>
      </c>
      <c r="D810" s="402">
        <v>34732</v>
      </c>
      <c r="E810" s="402">
        <v>41801</v>
      </c>
      <c r="F810" s="400">
        <v>7069</v>
      </c>
      <c r="G810" s="400">
        <v>19.3538672142368</v>
      </c>
      <c r="H810" s="401" t="s">
        <v>12</v>
      </c>
      <c r="I810" s="401" t="s">
        <v>345</v>
      </c>
      <c r="J810" s="400" t="b">
        <v>0</v>
      </c>
      <c r="K810" s="401" t="s">
        <v>211</v>
      </c>
      <c r="L810" s="401" t="s">
        <v>885</v>
      </c>
      <c r="M810" s="401" t="s">
        <v>402</v>
      </c>
      <c r="N810" s="401" t="s">
        <v>402</v>
      </c>
      <c r="O810" s="401" t="s">
        <v>405</v>
      </c>
      <c r="P810" s="401" t="s">
        <v>356</v>
      </c>
    </row>
    <row r="811" spans="1:16" ht="43.5" x14ac:dyDescent="0.35">
      <c r="A811" s="400">
        <v>1065</v>
      </c>
      <c r="B811" s="400" t="s">
        <v>2160</v>
      </c>
      <c r="C811" s="401" t="s">
        <v>2162</v>
      </c>
      <c r="D811" s="402">
        <v>33507</v>
      </c>
      <c r="E811" s="402">
        <v>41801</v>
      </c>
      <c r="F811" s="400">
        <v>8294</v>
      </c>
      <c r="G811" s="400">
        <v>22.707734428473699</v>
      </c>
      <c r="H811" s="401" t="s">
        <v>12</v>
      </c>
      <c r="I811" s="401" t="s">
        <v>347</v>
      </c>
      <c r="J811" s="400" t="b">
        <v>0</v>
      </c>
      <c r="K811" s="401" t="s">
        <v>211</v>
      </c>
      <c r="L811" s="401" t="s">
        <v>885</v>
      </c>
      <c r="M811" s="401" t="s">
        <v>402</v>
      </c>
      <c r="N811" s="401" t="s">
        <v>402</v>
      </c>
      <c r="O811" s="401" t="s">
        <v>405</v>
      </c>
      <c r="P811" s="401" t="s">
        <v>356</v>
      </c>
    </row>
    <row r="812" spans="1:16" ht="29" x14ac:dyDescent="0.35">
      <c r="A812" s="400">
        <v>1066</v>
      </c>
      <c r="B812" s="400" t="s">
        <v>2160</v>
      </c>
      <c r="C812" s="401" t="s">
        <v>2163</v>
      </c>
      <c r="D812" s="402">
        <v>26422</v>
      </c>
      <c r="E812" s="402">
        <v>41801</v>
      </c>
      <c r="F812" s="400">
        <v>15379</v>
      </c>
      <c r="G812" s="400">
        <v>42.105407255304598</v>
      </c>
      <c r="H812" s="401" t="s">
        <v>11</v>
      </c>
      <c r="I812" s="401" t="s">
        <v>345</v>
      </c>
      <c r="J812" s="400" t="b">
        <v>0</v>
      </c>
      <c r="K812" s="401" t="s">
        <v>211</v>
      </c>
      <c r="L812" s="401" t="s">
        <v>885</v>
      </c>
      <c r="M812" s="401" t="s">
        <v>402</v>
      </c>
      <c r="N812" s="401" t="s">
        <v>402</v>
      </c>
      <c r="O812" s="401" t="s">
        <v>405</v>
      </c>
      <c r="P812" s="401" t="s">
        <v>356</v>
      </c>
    </row>
    <row r="813" spans="1:16" ht="29" x14ac:dyDescent="0.35">
      <c r="A813" s="400">
        <v>1067</v>
      </c>
      <c r="B813" s="400" t="s">
        <v>2160</v>
      </c>
      <c r="C813" s="401" t="s">
        <v>2164</v>
      </c>
      <c r="D813" s="402">
        <v>34186</v>
      </c>
      <c r="E813" s="402">
        <v>41801</v>
      </c>
      <c r="F813" s="400">
        <v>7615</v>
      </c>
      <c r="G813" s="400">
        <v>20.848733744011</v>
      </c>
      <c r="H813" s="401" t="s">
        <v>12</v>
      </c>
      <c r="I813" s="401" t="s">
        <v>345</v>
      </c>
      <c r="J813" s="400" t="b">
        <v>0</v>
      </c>
      <c r="K813" s="401" t="s">
        <v>211</v>
      </c>
      <c r="L813" s="401" t="s">
        <v>885</v>
      </c>
      <c r="M813" s="401" t="s">
        <v>402</v>
      </c>
      <c r="N813" s="401" t="s">
        <v>402</v>
      </c>
      <c r="O813" s="401" t="s">
        <v>405</v>
      </c>
      <c r="P813" s="401" t="s">
        <v>356</v>
      </c>
    </row>
    <row r="814" spans="1:16" ht="43.5" x14ac:dyDescent="0.35">
      <c r="A814" s="400">
        <v>1068</v>
      </c>
      <c r="B814" s="400" t="s">
        <v>2165</v>
      </c>
      <c r="C814" s="401" t="s">
        <v>2166</v>
      </c>
      <c r="D814" s="402">
        <v>27020</v>
      </c>
      <c r="E814" s="402">
        <v>41801</v>
      </c>
      <c r="F814" s="400">
        <v>14781</v>
      </c>
      <c r="G814" s="400">
        <v>40.468172484599599</v>
      </c>
      <c r="H814" s="401" t="s">
        <v>11</v>
      </c>
      <c r="I814" s="401" t="s">
        <v>341</v>
      </c>
      <c r="J814" s="400" t="b">
        <v>0</v>
      </c>
      <c r="K814" s="401" t="s">
        <v>211</v>
      </c>
      <c r="L814" s="401" t="s">
        <v>988</v>
      </c>
      <c r="M814" s="401" t="s">
        <v>402</v>
      </c>
      <c r="N814" s="401" t="s">
        <v>402</v>
      </c>
      <c r="O814" s="401" t="s">
        <v>405</v>
      </c>
      <c r="P814" s="401" t="s">
        <v>356</v>
      </c>
    </row>
    <row r="815" spans="1:16" ht="43.5" x14ac:dyDescent="0.35">
      <c r="A815" s="400">
        <v>1069</v>
      </c>
      <c r="B815" s="400" t="s">
        <v>2165</v>
      </c>
      <c r="C815" s="401" t="s">
        <v>2167</v>
      </c>
      <c r="D815" s="402">
        <v>34191</v>
      </c>
      <c r="E815" s="402">
        <v>41801</v>
      </c>
      <c r="F815" s="400">
        <v>7610</v>
      </c>
      <c r="G815" s="400">
        <v>20.835044490075301</v>
      </c>
      <c r="H815" s="401" t="s">
        <v>12</v>
      </c>
      <c r="I815" s="401" t="s">
        <v>341</v>
      </c>
      <c r="J815" s="400" t="b">
        <v>0</v>
      </c>
      <c r="K815" s="401" t="s">
        <v>211</v>
      </c>
      <c r="L815" s="401" t="s">
        <v>988</v>
      </c>
      <c r="M815" s="401" t="s">
        <v>402</v>
      </c>
      <c r="N815" s="401" t="s">
        <v>402</v>
      </c>
      <c r="O815" s="401" t="s">
        <v>405</v>
      </c>
      <c r="P815" s="401" t="s">
        <v>356</v>
      </c>
    </row>
    <row r="816" spans="1:16" ht="29" x14ac:dyDescent="0.35">
      <c r="A816" s="400">
        <v>1070</v>
      </c>
      <c r="B816" s="400" t="s">
        <v>2165</v>
      </c>
      <c r="C816" s="401" t="s">
        <v>2168</v>
      </c>
      <c r="D816" s="402">
        <v>33393</v>
      </c>
      <c r="E816" s="402">
        <v>41801</v>
      </c>
      <c r="F816" s="400">
        <v>8408</v>
      </c>
      <c r="G816" s="400">
        <v>23.0198494182067</v>
      </c>
      <c r="H816" s="401" t="s">
        <v>12</v>
      </c>
      <c r="I816" s="401" t="s">
        <v>345</v>
      </c>
      <c r="J816" s="400" t="b">
        <v>0</v>
      </c>
      <c r="K816" s="401" t="s">
        <v>211</v>
      </c>
      <c r="L816" s="401" t="s">
        <v>988</v>
      </c>
      <c r="M816" s="401" t="s">
        <v>402</v>
      </c>
      <c r="N816" s="401" t="s">
        <v>402</v>
      </c>
      <c r="O816" s="401" t="s">
        <v>405</v>
      </c>
      <c r="P816" s="401" t="s">
        <v>356</v>
      </c>
    </row>
    <row r="817" spans="1:16" ht="29" x14ac:dyDescent="0.35">
      <c r="A817" s="400">
        <v>1071</v>
      </c>
      <c r="B817" s="400" t="s">
        <v>2169</v>
      </c>
      <c r="C817" s="401" t="s">
        <v>2170</v>
      </c>
      <c r="D817" s="402">
        <v>29515</v>
      </c>
      <c r="E817" s="402">
        <v>41801</v>
      </c>
      <c r="F817" s="400">
        <v>12286</v>
      </c>
      <c r="G817" s="400">
        <v>33.637234770705</v>
      </c>
      <c r="H817" s="401" t="s">
        <v>12</v>
      </c>
      <c r="I817" s="401" t="s">
        <v>345</v>
      </c>
      <c r="J817" s="400" t="b">
        <v>0</v>
      </c>
      <c r="K817" s="401" t="s">
        <v>211</v>
      </c>
      <c r="L817" s="401" t="s">
        <v>877</v>
      </c>
      <c r="M817" s="401" t="s">
        <v>402</v>
      </c>
      <c r="N817" s="401" t="s">
        <v>402</v>
      </c>
      <c r="O817" s="401" t="s">
        <v>405</v>
      </c>
      <c r="P817" s="401" t="s">
        <v>356</v>
      </c>
    </row>
    <row r="818" spans="1:16" ht="43.5" x14ac:dyDescent="0.35">
      <c r="A818" s="400">
        <v>1072</v>
      </c>
      <c r="B818" s="400" t="s">
        <v>2169</v>
      </c>
      <c r="C818" s="401" t="s">
        <v>2171</v>
      </c>
      <c r="D818" s="402">
        <v>28765</v>
      </c>
      <c r="E818" s="402">
        <v>41801</v>
      </c>
      <c r="F818" s="400">
        <v>13036</v>
      </c>
      <c r="G818" s="400">
        <v>35.690622861054102</v>
      </c>
      <c r="H818" s="401" t="s">
        <v>12</v>
      </c>
      <c r="I818" s="401" t="s">
        <v>341</v>
      </c>
      <c r="J818" s="400" t="b">
        <v>0</v>
      </c>
      <c r="K818" s="401" t="s">
        <v>211</v>
      </c>
      <c r="L818" s="401" t="s">
        <v>877</v>
      </c>
      <c r="M818" s="401" t="s">
        <v>402</v>
      </c>
      <c r="N818" s="401" t="s">
        <v>402</v>
      </c>
      <c r="O818" s="401" t="s">
        <v>405</v>
      </c>
      <c r="P818" s="401" t="s">
        <v>356</v>
      </c>
    </row>
    <row r="819" spans="1:16" ht="43.5" x14ac:dyDescent="0.35">
      <c r="A819" s="400">
        <v>1073</v>
      </c>
      <c r="B819" s="400" t="s">
        <v>2172</v>
      </c>
      <c r="C819" s="401" t="s">
        <v>2173</v>
      </c>
      <c r="D819" s="402">
        <v>24535</v>
      </c>
      <c r="E819" s="402">
        <v>41801</v>
      </c>
      <c r="F819" s="400">
        <v>17266</v>
      </c>
      <c r="G819" s="400">
        <v>47.2717316906229</v>
      </c>
      <c r="H819" s="401" t="s">
        <v>12</v>
      </c>
      <c r="I819" s="401" t="s">
        <v>341</v>
      </c>
      <c r="J819" s="400" t="b">
        <v>0</v>
      </c>
      <c r="K819" s="401" t="s">
        <v>211</v>
      </c>
      <c r="L819" s="401" t="s">
        <v>736</v>
      </c>
      <c r="M819" s="401" t="s">
        <v>402</v>
      </c>
      <c r="N819" s="401" t="s">
        <v>402</v>
      </c>
      <c r="O819" s="401" t="s">
        <v>405</v>
      </c>
      <c r="P819" s="401" t="s">
        <v>356</v>
      </c>
    </row>
    <row r="820" spans="1:16" ht="43.5" x14ac:dyDescent="0.35">
      <c r="A820" s="400">
        <v>1074</v>
      </c>
      <c r="B820" s="400" t="s">
        <v>2172</v>
      </c>
      <c r="C820" s="401" t="s">
        <v>2174</v>
      </c>
      <c r="D820" s="402">
        <v>34006</v>
      </c>
      <c r="E820" s="402">
        <v>41801</v>
      </c>
      <c r="F820" s="400">
        <v>7795</v>
      </c>
      <c r="G820" s="400">
        <v>21.341546885694701</v>
      </c>
      <c r="H820" s="401" t="s">
        <v>11</v>
      </c>
      <c r="I820" s="401" t="s">
        <v>347</v>
      </c>
      <c r="J820" s="400" t="b">
        <v>0</v>
      </c>
      <c r="K820" s="401" t="s">
        <v>211</v>
      </c>
      <c r="L820" s="401" t="s">
        <v>736</v>
      </c>
      <c r="M820" s="401" t="s">
        <v>402</v>
      </c>
      <c r="N820" s="401" t="s">
        <v>402</v>
      </c>
      <c r="O820" s="401" t="s">
        <v>405</v>
      </c>
      <c r="P820" s="401" t="s">
        <v>356</v>
      </c>
    </row>
    <row r="821" spans="1:16" ht="29" x14ac:dyDescent="0.35">
      <c r="A821" s="400">
        <v>1075</v>
      </c>
      <c r="B821" s="400" t="s">
        <v>2172</v>
      </c>
      <c r="C821" s="401" t="s">
        <v>2175</v>
      </c>
      <c r="D821" s="402">
        <v>24761</v>
      </c>
      <c r="E821" s="402">
        <v>41801</v>
      </c>
      <c r="F821" s="400">
        <v>17040</v>
      </c>
      <c r="G821" s="400">
        <v>46.652977412730998</v>
      </c>
      <c r="H821" s="401" t="s">
        <v>12</v>
      </c>
      <c r="I821" s="401" t="s">
        <v>345</v>
      </c>
      <c r="J821" s="400" t="b">
        <v>0</v>
      </c>
      <c r="K821" s="401" t="s">
        <v>211</v>
      </c>
      <c r="L821" s="401" t="s">
        <v>736</v>
      </c>
      <c r="M821" s="401" t="s">
        <v>402</v>
      </c>
      <c r="N821" s="401" t="s">
        <v>402</v>
      </c>
      <c r="O821" s="401" t="s">
        <v>405</v>
      </c>
      <c r="P821" s="401" t="s">
        <v>356</v>
      </c>
    </row>
    <row r="822" spans="1:16" ht="29" x14ac:dyDescent="0.35">
      <c r="A822" s="400">
        <v>1076</v>
      </c>
      <c r="B822" s="400" t="s">
        <v>2176</v>
      </c>
      <c r="C822" s="401" t="s">
        <v>2177</v>
      </c>
      <c r="D822" s="402">
        <v>34127</v>
      </c>
      <c r="E822" s="402">
        <v>41801</v>
      </c>
      <c r="F822" s="400">
        <v>7674</v>
      </c>
      <c r="G822" s="400">
        <v>21.0102669404517</v>
      </c>
      <c r="H822" s="401" t="s">
        <v>12</v>
      </c>
      <c r="I822" s="401" t="s">
        <v>345</v>
      </c>
      <c r="J822" s="400" t="b">
        <v>0</v>
      </c>
      <c r="K822" s="401" t="s">
        <v>211</v>
      </c>
      <c r="L822" s="401" t="s">
        <v>494</v>
      </c>
      <c r="M822" s="401" t="s">
        <v>402</v>
      </c>
      <c r="N822" s="401" t="s">
        <v>402</v>
      </c>
      <c r="O822" s="401" t="s">
        <v>405</v>
      </c>
      <c r="P822" s="401" t="s">
        <v>356</v>
      </c>
    </row>
    <row r="823" spans="1:16" ht="29" x14ac:dyDescent="0.35">
      <c r="A823" s="400">
        <v>1077</v>
      </c>
      <c r="B823" s="400" t="s">
        <v>2176</v>
      </c>
      <c r="C823" s="401" t="s">
        <v>2178</v>
      </c>
      <c r="D823" s="402">
        <v>33759</v>
      </c>
      <c r="E823" s="402">
        <v>41801</v>
      </c>
      <c r="F823" s="400">
        <v>8042</v>
      </c>
      <c r="G823" s="400">
        <v>22.017796030116401</v>
      </c>
      <c r="H823" s="401" t="s">
        <v>11</v>
      </c>
      <c r="I823" s="401" t="s">
        <v>345</v>
      </c>
      <c r="J823" s="400" t="b">
        <v>0</v>
      </c>
      <c r="K823" s="401" t="s">
        <v>211</v>
      </c>
      <c r="L823" s="401" t="s">
        <v>494</v>
      </c>
      <c r="M823" s="401" t="s">
        <v>402</v>
      </c>
      <c r="N823" s="401" t="s">
        <v>402</v>
      </c>
      <c r="O823" s="401" t="s">
        <v>405</v>
      </c>
      <c r="P823" s="401" t="s">
        <v>356</v>
      </c>
    </row>
    <row r="824" spans="1:16" ht="43.5" x14ac:dyDescent="0.35">
      <c r="A824" s="400">
        <v>1078</v>
      </c>
      <c r="B824" s="400" t="s">
        <v>2176</v>
      </c>
      <c r="C824" s="401" t="s">
        <v>2179</v>
      </c>
      <c r="D824" s="402">
        <v>33732</v>
      </c>
      <c r="E824" s="402">
        <v>41801</v>
      </c>
      <c r="F824" s="400">
        <v>8069</v>
      </c>
      <c r="G824" s="400">
        <v>22.0917180013689</v>
      </c>
      <c r="H824" s="401" t="s">
        <v>11</v>
      </c>
      <c r="I824" s="401" t="s">
        <v>341</v>
      </c>
      <c r="J824" s="400" t="b">
        <v>0</v>
      </c>
      <c r="K824" s="401" t="s">
        <v>211</v>
      </c>
      <c r="L824" s="401" t="s">
        <v>494</v>
      </c>
      <c r="M824" s="401" t="s">
        <v>402</v>
      </c>
      <c r="N824" s="401" t="s">
        <v>402</v>
      </c>
      <c r="O824" s="401" t="s">
        <v>405</v>
      </c>
      <c r="P824" s="401" t="s">
        <v>356</v>
      </c>
    </row>
    <row r="825" spans="1:16" ht="29" x14ac:dyDescent="0.35">
      <c r="A825" s="400">
        <v>1079</v>
      </c>
      <c r="B825" s="400" t="s">
        <v>2180</v>
      </c>
      <c r="C825" s="401" t="s">
        <v>2181</v>
      </c>
      <c r="D825" s="402">
        <v>29539</v>
      </c>
      <c r="E825" s="402">
        <v>41801</v>
      </c>
      <c r="F825" s="400">
        <v>12262</v>
      </c>
      <c r="G825" s="400">
        <v>33.571526351813802</v>
      </c>
      <c r="H825" s="401" t="s">
        <v>12</v>
      </c>
      <c r="I825" s="401" t="s">
        <v>345</v>
      </c>
      <c r="J825" s="400" t="b">
        <v>0</v>
      </c>
      <c r="K825" s="401" t="s">
        <v>211</v>
      </c>
      <c r="L825" s="401" t="s">
        <v>926</v>
      </c>
      <c r="M825" s="401" t="s">
        <v>402</v>
      </c>
      <c r="N825" s="401" t="s">
        <v>402</v>
      </c>
      <c r="O825" s="401" t="s">
        <v>405</v>
      </c>
      <c r="P825" s="401" t="s">
        <v>356</v>
      </c>
    </row>
    <row r="826" spans="1:16" ht="29" x14ac:dyDescent="0.35">
      <c r="A826" s="400">
        <v>1080</v>
      </c>
      <c r="B826" s="400" t="s">
        <v>2180</v>
      </c>
      <c r="C826" s="401" t="s">
        <v>2182</v>
      </c>
      <c r="D826" s="402">
        <v>30106</v>
      </c>
      <c r="E826" s="402">
        <v>41801</v>
      </c>
      <c r="F826" s="400">
        <v>11695</v>
      </c>
      <c r="G826" s="400">
        <v>32.0191649555099</v>
      </c>
      <c r="H826" s="401" t="s">
        <v>12</v>
      </c>
      <c r="I826" s="401" t="s">
        <v>345</v>
      </c>
      <c r="J826" s="400" t="b">
        <v>0</v>
      </c>
      <c r="K826" s="401" t="s">
        <v>211</v>
      </c>
      <c r="L826" s="401" t="s">
        <v>926</v>
      </c>
      <c r="M826" s="401" t="s">
        <v>402</v>
      </c>
      <c r="N826" s="401" t="s">
        <v>402</v>
      </c>
      <c r="O826" s="401" t="s">
        <v>405</v>
      </c>
      <c r="P826" s="401" t="s">
        <v>356</v>
      </c>
    </row>
    <row r="827" spans="1:16" ht="29" x14ac:dyDescent="0.35">
      <c r="A827" s="400">
        <v>1081</v>
      </c>
      <c r="B827" s="400" t="s">
        <v>2180</v>
      </c>
      <c r="C827" s="401" t="s">
        <v>2183</v>
      </c>
      <c r="D827" s="402">
        <v>31448</v>
      </c>
      <c r="E827" s="402">
        <v>41801</v>
      </c>
      <c r="F827" s="400">
        <v>10353</v>
      </c>
      <c r="G827" s="400">
        <v>28.3449691991786</v>
      </c>
      <c r="H827" s="401" t="s">
        <v>12</v>
      </c>
      <c r="I827" s="401" t="s">
        <v>345</v>
      </c>
      <c r="J827" s="400" t="b">
        <v>0</v>
      </c>
      <c r="K827" s="401" t="s">
        <v>211</v>
      </c>
      <c r="L827" s="401" t="s">
        <v>926</v>
      </c>
      <c r="M827" s="401" t="s">
        <v>402</v>
      </c>
      <c r="N827" s="401" t="s">
        <v>402</v>
      </c>
      <c r="O827" s="401" t="s">
        <v>405</v>
      </c>
      <c r="P827" s="401" t="s">
        <v>356</v>
      </c>
    </row>
    <row r="828" spans="1:16" x14ac:dyDescent="0.35">
      <c r="A828" s="400">
        <v>1082</v>
      </c>
      <c r="B828" s="400" t="s">
        <v>2184</v>
      </c>
      <c r="C828" s="401" t="s">
        <v>2185</v>
      </c>
      <c r="D828" s="402">
        <v>28424</v>
      </c>
      <c r="E828" s="402">
        <v>41801</v>
      </c>
      <c r="F828" s="400">
        <v>13377</v>
      </c>
      <c r="G828" s="400">
        <v>36.624229979466101</v>
      </c>
      <c r="H828" s="401" t="s">
        <v>11</v>
      </c>
      <c r="I828" s="401" t="s">
        <v>343</v>
      </c>
      <c r="J828" s="400" t="b">
        <v>0</v>
      </c>
      <c r="K828" s="401" t="s">
        <v>211</v>
      </c>
      <c r="L828" s="401" t="s">
        <v>630</v>
      </c>
      <c r="M828" s="401" t="s">
        <v>375</v>
      </c>
      <c r="N828" s="401" t="s">
        <v>375</v>
      </c>
      <c r="O828" s="401" t="s">
        <v>374</v>
      </c>
      <c r="P828" s="401" t="s">
        <v>356</v>
      </c>
    </row>
    <row r="829" spans="1:16" x14ac:dyDescent="0.35">
      <c r="A829" s="400">
        <v>1083</v>
      </c>
      <c r="B829" s="400" t="s">
        <v>2184</v>
      </c>
      <c r="C829" s="401" t="s">
        <v>2186</v>
      </c>
      <c r="D829" s="402">
        <v>34167</v>
      </c>
      <c r="E829" s="402">
        <v>41801</v>
      </c>
      <c r="F829" s="400">
        <v>7634</v>
      </c>
      <c r="G829" s="400">
        <v>20.900752908966499</v>
      </c>
      <c r="H829" s="401" t="s">
        <v>12</v>
      </c>
      <c r="I829" s="401" t="s">
        <v>342</v>
      </c>
      <c r="J829" s="400" t="b">
        <v>0</v>
      </c>
      <c r="K829" s="401" t="s">
        <v>211</v>
      </c>
      <c r="L829" s="401" t="s">
        <v>630</v>
      </c>
      <c r="M829" s="401" t="s">
        <v>375</v>
      </c>
      <c r="N829" s="401" t="s">
        <v>375</v>
      </c>
      <c r="O829" s="401" t="s">
        <v>374</v>
      </c>
      <c r="P829" s="401" t="s">
        <v>356</v>
      </c>
    </row>
    <row r="830" spans="1:16" x14ac:dyDescent="0.35">
      <c r="A830" s="400">
        <v>1084</v>
      </c>
      <c r="B830" s="400" t="s">
        <v>2184</v>
      </c>
      <c r="C830" s="401" t="s">
        <v>2187</v>
      </c>
      <c r="D830" s="402">
        <v>32477</v>
      </c>
      <c r="E830" s="402">
        <v>41801</v>
      </c>
      <c r="F830" s="400">
        <v>9324</v>
      </c>
      <c r="G830" s="400">
        <v>25.527720739219699</v>
      </c>
      <c r="H830" s="401" t="s">
        <v>11</v>
      </c>
      <c r="I830" s="401" t="s">
        <v>340</v>
      </c>
      <c r="J830" s="400" t="b">
        <v>0</v>
      </c>
      <c r="K830" s="401" t="s">
        <v>211</v>
      </c>
      <c r="L830" s="401" t="s">
        <v>630</v>
      </c>
      <c r="M830" s="401" t="s">
        <v>375</v>
      </c>
      <c r="N830" s="401" t="s">
        <v>375</v>
      </c>
      <c r="O830" s="401" t="s">
        <v>374</v>
      </c>
      <c r="P830" s="401" t="s">
        <v>356</v>
      </c>
    </row>
    <row r="831" spans="1:16" x14ac:dyDescent="0.35">
      <c r="A831" s="400">
        <v>1085</v>
      </c>
      <c r="B831" s="400" t="s">
        <v>2184</v>
      </c>
      <c r="C831" s="401" t="s">
        <v>2188</v>
      </c>
      <c r="D831" s="402">
        <v>32372</v>
      </c>
      <c r="E831" s="402">
        <v>41801</v>
      </c>
      <c r="F831" s="400">
        <v>9429</v>
      </c>
      <c r="G831" s="400">
        <v>25.815195071868601</v>
      </c>
      <c r="H831" s="401" t="s">
        <v>12</v>
      </c>
      <c r="I831" s="401" t="s">
        <v>337</v>
      </c>
      <c r="J831" s="400" t="b">
        <v>0</v>
      </c>
      <c r="K831" s="401" t="s">
        <v>211</v>
      </c>
      <c r="L831" s="401" t="s">
        <v>630</v>
      </c>
      <c r="M831" s="401" t="s">
        <v>375</v>
      </c>
      <c r="N831" s="401" t="s">
        <v>375</v>
      </c>
      <c r="O831" s="401" t="s">
        <v>374</v>
      </c>
      <c r="P831" s="401" t="s">
        <v>356</v>
      </c>
    </row>
    <row r="832" spans="1:16" x14ac:dyDescent="0.35">
      <c r="A832" s="400">
        <v>1086</v>
      </c>
      <c r="B832" s="400" t="s">
        <v>2184</v>
      </c>
      <c r="C832" s="401" t="s">
        <v>2189</v>
      </c>
      <c r="D832" s="402">
        <v>31718</v>
      </c>
      <c r="E832" s="402">
        <v>41801</v>
      </c>
      <c r="F832" s="400">
        <v>10083</v>
      </c>
      <c r="G832" s="400">
        <v>27.605749486653</v>
      </c>
      <c r="H832" s="401" t="s">
        <v>12</v>
      </c>
      <c r="I832" s="401" t="s">
        <v>338</v>
      </c>
      <c r="J832" s="400" t="b">
        <v>0</v>
      </c>
      <c r="K832" s="401" t="s">
        <v>211</v>
      </c>
      <c r="L832" s="401" t="s">
        <v>630</v>
      </c>
      <c r="M832" s="401" t="s">
        <v>375</v>
      </c>
      <c r="N832" s="401" t="s">
        <v>375</v>
      </c>
      <c r="O832" s="401" t="s">
        <v>374</v>
      </c>
      <c r="P832" s="401" t="s">
        <v>356</v>
      </c>
    </row>
    <row r="833" spans="1:16" x14ac:dyDescent="0.35">
      <c r="A833" s="400">
        <v>1087</v>
      </c>
      <c r="B833" s="400" t="s">
        <v>2184</v>
      </c>
      <c r="C833" s="401" t="s">
        <v>2190</v>
      </c>
      <c r="D833" s="402">
        <v>22275</v>
      </c>
      <c r="E833" s="402">
        <v>41801</v>
      </c>
      <c r="F833" s="400">
        <v>19526</v>
      </c>
      <c r="G833" s="400">
        <v>53.459274469541398</v>
      </c>
      <c r="H833" s="401" t="s">
        <v>12</v>
      </c>
      <c r="I833" s="401" t="s">
        <v>337</v>
      </c>
      <c r="J833" s="400" t="b">
        <v>0</v>
      </c>
      <c r="K833" s="401" t="s">
        <v>211</v>
      </c>
      <c r="L833" s="401" t="s">
        <v>630</v>
      </c>
      <c r="M833" s="401" t="s">
        <v>375</v>
      </c>
      <c r="N833" s="401" t="s">
        <v>375</v>
      </c>
      <c r="O833" s="401" t="s">
        <v>374</v>
      </c>
      <c r="P833" s="401" t="s">
        <v>356</v>
      </c>
    </row>
    <row r="834" spans="1:16" x14ac:dyDescent="0.35">
      <c r="A834" s="400">
        <v>1088</v>
      </c>
      <c r="B834" s="400" t="s">
        <v>2184</v>
      </c>
      <c r="C834" s="401" t="s">
        <v>2191</v>
      </c>
      <c r="D834" s="402">
        <v>29335</v>
      </c>
      <c r="E834" s="402">
        <v>41801</v>
      </c>
      <c r="F834" s="400">
        <v>12466</v>
      </c>
      <c r="G834" s="400">
        <v>34.130047912388797</v>
      </c>
      <c r="H834" s="401" t="s">
        <v>12</v>
      </c>
      <c r="I834" s="401" t="s">
        <v>337</v>
      </c>
      <c r="J834" s="400" t="b">
        <v>0</v>
      </c>
      <c r="K834" s="401" t="s">
        <v>211</v>
      </c>
      <c r="L834" s="401" t="s">
        <v>630</v>
      </c>
      <c r="M834" s="401" t="s">
        <v>375</v>
      </c>
      <c r="N834" s="401" t="s">
        <v>375</v>
      </c>
      <c r="O834" s="401" t="s">
        <v>374</v>
      </c>
      <c r="P834" s="401" t="s">
        <v>356</v>
      </c>
    </row>
    <row r="835" spans="1:16" x14ac:dyDescent="0.35">
      <c r="A835" s="400">
        <v>1089</v>
      </c>
      <c r="B835" s="400" t="s">
        <v>2184</v>
      </c>
      <c r="C835" s="401" t="s">
        <v>2192</v>
      </c>
      <c r="D835" s="402">
        <v>34354</v>
      </c>
      <c r="E835" s="402">
        <v>41801</v>
      </c>
      <c r="F835" s="400">
        <v>7447</v>
      </c>
      <c r="G835" s="400">
        <v>20.388774811772802</v>
      </c>
      <c r="H835" s="401" t="s">
        <v>11</v>
      </c>
      <c r="I835" s="401" t="s">
        <v>337</v>
      </c>
      <c r="J835" s="400" t="b">
        <v>0</v>
      </c>
      <c r="K835" s="401" t="s">
        <v>211</v>
      </c>
      <c r="L835" s="401" t="s">
        <v>630</v>
      </c>
      <c r="M835" s="401" t="s">
        <v>375</v>
      </c>
      <c r="N835" s="401" t="s">
        <v>375</v>
      </c>
      <c r="O835" s="401" t="s">
        <v>374</v>
      </c>
      <c r="P835" s="401" t="s">
        <v>356</v>
      </c>
    </row>
    <row r="836" spans="1:16" x14ac:dyDescent="0.35">
      <c r="A836" s="400">
        <v>1090</v>
      </c>
      <c r="B836" s="400" t="s">
        <v>2184</v>
      </c>
      <c r="C836" s="401" t="s">
        <v>2193</v>
      </c>
      <c r="D836" s="402">
        <v>31778</v>
      </c>
      <c r="E836" s="402">
        <v>41801</v>
      </c>
      <c r="F836" s="400">
        <v>10023</v>
      </c>
      <c r="G836" s="400">
        <v>27.441478439425101</v>
      </c>
      <c r="H836" s="401" t="s">
        <v>11</v>
      </c>
      <c r="I836" s="401" t="s">
        <v>340</v>
      </c>
      <c r="J836" s="400" t="b">
        <v>0</v>
      </c>
      <c r="K836" s="401" t="s">
        <v>211</v>
      </c>
      <c r="L836" s="401" t="s">
        <v>630</v>
      </c>
      <c r="M836" s="401" t="s">
        <v>375</v>
      </c>
      <c r="N836" s="401" t="s">
        <v>375</v>
      </c>
      <c r="O836" s="401" t="s">
        <v>374</v>
      </c>
      <c r="P836" s="401" t="s">
        <v>356</v>
      </c>
    </row>
    <row r="837" spans="1:16" x14ac:dyDescent="0.35">
      <c r="A837" s="400">
        <v>1091</v>
      </c>
      <c r="B837" s="400" t="s">
        <v>2184</v>
      </c>
      <c r="C837" s="401" t="s">
        <v>2194</v>
      </c>
      <c r="D837" s="402">
        <v>28099</v>
      </c>
      <c r="E837" s="402">
        <v>41801</v>
      </c>
      <c r="F837" s="400">
        <v>13702</v>
      </c>
      <c r="G837" s="400">
        <v>37.5140314852841</v>
      </c>
      <c r="H837" s="401" t="s">
        <v>12</v>
      </c>
      <c r="I837" s="401" t="s">
        <v>337</v>
      </c>
      <c r="J837" s="400" t="b">
        <v>0</v>
      </c>
      <c r="K837" s="401" t="s">
        <v>211</v>
      </c>
      <c r="L837" s="401" t="s">
        <v>630</v>
      </c>
      <c r="M837" s="401" t="s">
        <v>375</v>
      </c>
      <c r="N837" s="401" t="s">
        <v>375</v>
      </c>
      <c r="O837" s="401" t="s">
        <v>374</v>
      </c>
      <c r="P837" s="401" t="s">
        <v>356</v>
      </c>
    </row>
    <row r="838" spans="1:16" x14ac:dyDescent="0.35">
      <c r="A838" s="400">
        <v>1093</v>
      </c>
      <c r="B838" s="400" t="s">
        <v>2195</v>
      </c>
      <c r="C838" s="401" t="s">
        <v>2196</v>
      </c>
      <c r="D838" s="402">
        <v>32714</v>
      </c>
      <c r="E838" s="402">
        <v>41801</v>
      </c>
      <c r="F838" s="400">
        <v>9087</v>
      </c>
      <c r="G838" s="400">
        <v>24.8788501026694</v>
      </c>
      <c r="H838" s="401" t="s">
        <v>12</v>
      </c>
      <c r="I838" s="401" t="s">
        <v>337</v>
      </c>
      <c r="J838" s="400" t="b">
        <v>0</v>
      </c>
      <c r="K838" s="401" t="s">
        <v>211</v>
      </c>
      <c r="L838" s="401" t="s">
        <v>371</v>
      </c>
      <c r="M838" s="401" t="s">
        <v>375</v>
      </c>
      <c r="N838" s="401" t="s">
        <v>375</v>
      </c>
      <c r="O838" s="401" t="s">
        <v>374</v>
      </c>
      <c r="P838" s="401" t="s">
        <v>356</v>
      </c>
    </row>
    <row r="839" spans="1:16" x14ac:dyDescent="0.35">
      <c r="A839" s="400">
        <v>1094</v>
      </c>
      <c r="B839" s="400" t="s">
        <v>2195</v>
      </c>
      <c r="C839" s="401" t="s">
        <v>2197</v>
      </c>
      <c r="D839" s="402">
        <v>30832</v>
      </c>
      <c r="E839" s="402">
        <v>41801</v>
      </c>
      <c r="F839" s="400">
        <v>10969</v>
      </c>
      <c r="G839" s="400">
        <v>30.031485284052</v>
      </c>
      <c r="H839" s="401" t="s">
        <v>12</v>
      </c>
      <c r="I839" s="401" t="s">
        <v>337</v>
      </c>
      <c r="J839" s="400" t="b">
        <v>0</v>
      </c>
      <c r="K839" s="401" t="s">
        <v>211</v>
      </c>
      <c r="L839" s="401" t="s">
        <v>371</v>
      </c>
      <c r="M839" s="401" t="s">
        <v>375</v>
      </c>
      <c r="N839" s="401" t="s">
        <v>375</v>
      </c>
      <c r="O839" s="401" t="s">
        <v>374</v>
      </c>
      <c r="P839" s="401" t="s">
        <v>356</v>
      </c>
    </row>
    <row r="840" spans="1:16" x14ac:dyDescent="0.35">
      <c r="A840" s="400">
        <v>1095</v>
      </c>
      <c r="B840" s="400" t="s">
        <v>2195</v>
      </c>
      <c r="C840" s="401" t="s">
        <v>2198</v>
      </c>
      <c r="D840" s="402">
        <v>32322</v>
      </c>
      <c r="E840" s="402">
        <v>41801</v>
      </c>
      <c r="F840" s="400">
        <v>9479</v>
      </c>
      <c r="G840" s="400">
        <v>25.952087611225199</v>
      </c>
      <c r="H840" s="401" t="s">
        <v>12</v>
      </c>
      <c r="I840" s="401" t="s">
        <v>337</v>
      </c>
      <c r="J840" s="400" t="b">
        <v>0</v>
      </c>
      <c r="K840" s="401" t="s">
        <v>211</v>
      </c>
      <c r="L840" s="401" t="s">
        <v>371</v>
      </c>
      <c r="M840" s="401" t="s">
        <v>375</v>
      </c>
      <c r="N840" s="401" t="s">
        <v>375</v>
      </c>
      <c r="O840" s="401" t="s">
        <v>374</v>
      </c>
      <c r="P840" s="401" t="s">
        <v>356</v>
      </c>
    </row>
    <row r="841" spans="1:16" x14ac:dyDescent="0.35">
      <c r="A841" s="400">
        <v>1096</v>
      </c>
      <c r="B841" s="400" t="s">
        <v>2195</v>
      </c>
      <c r="C841" s="401" t="s">
        <v>2199</v>
      </c>
      <c r="D841" s="402">
        <v>31833</v>
      </c>
      <c r="E841" s="402">
        <v>41801</v>
      </c>
      <c r="F841" s="400">
        <v>9968</v>
      </c>
      <c r="G841" s="400">
        <v>27.290896646132801</v>
      </c>
      <c r="H841" s="401" t="s">
        <v>12</v>
      </c>
      <c r="I841" s="401" t="s">
        <v>337</v>
      </c>
      <c r="J841" s="400" t="b">
        <v>0</v>
      </c>
      <c r="K841" s="401" t="s">
        <v>211</v>
      </c>
      <c r="L841" s="401" t="s">
        <v>371</v>
      </c>
      <c r="M841" s="401" t="s">
        <v>375</v>
      </c>
      <c r="N841" s="401" t="s">
        <v>375</v>
      </c>
      <c r="O841" s="401" t="s">
        <v>374</v>
      </c>
      <c r="P841" s="401" t="s">
        <v>356</v>
      </c>
    </row>
    <row r="842" spans="1:16" x14ac:dyDescent="0.35">
      <c r="A842" s="400">
        <v>1097</v>
      </c>
      <c r="B842" s="400" t="s">
        <v>2195</v>
      </c>
      <c r="C842" s="401" t="s">
        <v>2200</v>
      </c>
      <c r="D842" s="402">
        <v>32350</v>
      </c>
      <c r="E842" s="402">
        <v>41801</v>
      </c>
      <c r="F842" s="400">
        <v>9451</v>
      </c>
      <c r="G842" s="400">
        <v>25.875427789185501</v>
      </c>
      <c r="H842" s="401" t="s">
        <v>12</v>
      </c>
      <c r="I842" s="401" t="s">
        <v>337</v>
      </c>
      <c r="J842" s="400" t="b">
        <v>0</v>
      </c>
      <c r="K842" s="401" t="s">
        <v>211</v>
      </c>
      <c r="L842" s="401" t="s">
        <v>371</v>
      </c>
      <c r="M842" s="401" t="s">
        <v>375</v>
      </c>
      <c r="N842" s="401" t="s">
        <v>375</v>
      </c>
      <c r="O842" s="401" t="s">
        <v>374</v>
      </c>
      <c r="P842" s="401" t="s">
        <v>356</v>
      </c>
    </row>
    <row r="843" spans="1:16" x14ac:dyDescent="0.35">
      <c r="A843" s="400">
        <v>1098</v>
      </c>
      <c r="B843" s="400" t="s">
        <v>2195</v>
      </c>
      <c r="C843" s="401" t="s">
        <v>2201</v>
      </c>
      <c r="D843" s="402">
        <v>30832</v>
      </c>
      <c r="E843" s="402">
        <v>41801</v>
      </c>
      <c r="F843" s="400">
        <v>10969</v>
      </c>
      <c r="G843" s="400">
        <v>30.031485284052</v>
      </c>
      <c r="H843" s="401" t="s">
        <v>12</v>
      </c>
      <c r="I843" s="401" t="s">
        <v>346</v>
      </c>
      <c r="J843" s="400" t="b">
        <v>0</v>
      </c>
      <c r="K843" s="401" t="s">
        <v>211</v>
      </c>
      <c r="L843" s="401" t="s">
        <v>371</v>
      </c>
      <c r="M843" s="401" t="s">
        <v>375</v>
      </c>
      <c r="N843" s="401" t="s">
        <v>375</v>
      </c>
      <c r="O843" s="401" t="s">
        <v>374</v>
      </c>
      <c r="P843" s="401" t="s">
        <v>356</v>
      </c>
    </row>
    <row r="844" spans="1:16" x14ac:dyDescent="0.35">
      <c r="A844" s="400">
        <v>1099</v>
      </c>
      <c r="B844" s="400" t="s">
        <v>2195</v>
      </c>
      <c r="C844" s="401" t="s">
        <v>2202</v>
      </c>
      <c r="D844" s="402">
        <v>31652</v>
      </c>
      <c r="E844" s="402">
        <v>41801</v>
      </c>
      <c r="F844" s="400">
        <v>10149</v>
      </c>
      <c r="G844" s="400">
        <v>27.7864476386037</v>
      </c>
      <c r="H844" s="401" t="s">
        <v>12</v>
      </c>
      <c r="I844" s="401" t="s">
        <v>337</v>
      </c>
      <c r="J844" s="400" t="b">
        <v>0</v>
      </c>
      <c r="K844" s="401" t="s">
        <v>211</v>
      </c>
      <c r="L844" s="401" t="s">
        <v>371</v>
      </c>
      <c r="M844" s="401" t="s">
        <v>375</v>
      </c>
      <c r="N844" s="401" t="s">
        <v>375</v>
      </c>
      <c r="O844" s="401" t="s">
        <v>374</v>
      </c>
      <c r="P844" s="401" t="s">
        <v>356</v>
      </c>
    </row>
    <row r="845" spans="1:16" x14ac:dyDescent="0.35">
      <c r="A845" s="400">
        <v>1100</v>
      </c>
      <c r="B845" s="400" t="s">
        <v>2195</v>
      </c>
      <c r="C845" s="401" t="s">
        <v>2203</v>
      </c>
      <c r="D845" s="402">
        <v>32259</v>
      </c>
      <c r="E845" s="402">
        <v>41801</v>
      </c>
      <c r="F845" s="400">
        <v>9542</v>
      </c>
      <c r="G845" s="400">
        <v>26.124572210814499</v>
      </c>
      <c r="H845" s="401" t="s">
        <v>12</v>
      </c>
      <c r="I845" s="401" t="s">
        <v>337</v>
      </c>
      <c r="J845" s="400" t="b">
        <v>0</v>
      </c>
      <c r="K845" s="401" t="s">
        <v>211</v>
      </c>
      <c r="L845" s="401" t="s">
        <v>371</v>
      </c>
      <c r="M845" s="401" t="s">
        <v>375</v>
      </c>
      <c r="N845" s="401" t="s">
        <v>375</v>
      </c>
      <c r="O845" s="401" t="s">
        <v>374</v>
      </c>
      <c r="P845" s="401" t="s">
        <v>356</v>
      </c>
    </row>
    <row r="846" spans="1:16" x14ac:dyDescent="0.35">
      <c r="A846" s="400">
        <v>1101</v>
      </c>
      <c r="B846" s="400" t="s">
        <v>2195</v>
      </c>
      <c r="C846" s="401" t="s">
        <v>2204</v>
      </c>
      <c r="D846" s="402">
        <v>35397</v>
      </c>
      <c r="E846" s="402">
        <v>41801</v>
      </c>
      <c r="F846" s="400">
        <v>6404</v>
      </c>
      <c r="G846" s="400">
        <v>17.533196440794001</v>
      </c>
      <c r="H846" s="401" t="s">
        <v>12</v>
      </c>
      <c r="I846" s="401" t="s">
        <v>343</v>
      </c>
      <c r="J846" s="400" t="b">
        <v>0</v>
      </c>
      <c r="K846" s="401" t="s">
        <v>211</v>
      </c>
      <c r="L846" s="401" t="s">
        <v>371</v>
      </c>
      <c r="M846" s="401" t="s">
        <v>375</v>
      </c>
      <c r="N846" s="401" t="s">
        <v>375</v>
      </c>
      <c r="O846" s="401" t="s">
        <v>374</v>
      </c>
      <c r="P846" s="401" t="s">
        <v>356</v>
      </c>
    </row>
    <row r="847" spans="1:16" x14ac:dyDescent="0.35">
      <c r="A847" s="400">
        <v>1102</v>
      </c>
      <c r="B847" s="400" t="s">
        <v>2195</v>
      </c>
      <c r="C847" s="401" t="s">
        <v>2205</v>
      </c>
      <c r="D847" s="402">
        <v>29579</v>
      </c>
      <c r="E847" s="402">
        <v>41801</v>
      </c>
      <c r="F847" s="400">
        <v>12222</v>
      </c>
      <c r="G847" s="400">
        <v>33.462012320328498</v>
      </c>
      <c r="H847" s="401" t="s">
        <v>12</v>
      </c>
      <c r="I847" s="401" t="s">
        <v>342</v>
      </c>
      <c r="J847" s="400" t="b">
        <v>0</v>
      </c>
      <c r="K847" s="401" t="s">
        <v>211</v>
      </c>
      <c r="L847" s="401" t="s">
        <v>371</v>
      </c>
      <c r="M847" s="401" t="s">
        <v>375</v>
      </c>
      <c r="N847" s="401" t="s">
        <v>375</v>
      </c>
      <c r="O847" s="401" t="s">
        <v>374</v>
      </c>
      <c r="P847" s="401" t="s">
        <v>356</v>
      </c>
    </row>
    <row r="848" spans="1:16" x14ac:dyDescent="0.35">
      <c r="A848" s="400">
        <v>1103</v>
      </c>
      <c r="B848" s="400" t="s">
        <v>2195</v>
      </c>
      <c r="C848" s="401" t="s">
        <v>2206</v>
      </c>
      <c r="D848" s="402">
        <v>31621</v>
      </c>
      <c r="E848" s="402">
        <v>41801</v>
      </c>
      <c r="F848" s="400">
        <v>10180</v>
      </c>
      <c r="G848" s="400">
        <v>27.871321013004799</v>
      </c>
      <c r="H848" s="401" t="s">
        <v>12</v>
      </c>
      <c r="I848" s="401" t="s">
        <v>337</v>
      </c>
      <c r="J848" s="400" t="b">
        <v>0</v>
      </c>
      <c r="K848" s="401" t="s">
        <v>211</v>
      </c>
      <c r="L848" s="401" t="s">
        <v>371</v>
      </c>
      <c r="M848" s="401" t="s">
        <v>375</v>
      </c>
      <c r="N848" s="401" t="s">
        <v>375</v>
      </c>
      <c r="O848" s="401" t="s">
        <v>374</v>
      </c>
      <c r="P848" s="401" t="s">
        <v>356</v>
      </c>
    </row>
    <row r="849" spans="1:16" x14ac:dyDescent="0.35">
      <c r="A849" s="400">
        <v>1104</v>
      </c>
      <c r="B849" s="400" t="s">
        <v>2195</v>
      </c>
      <c r="C849" s="401" t="s">
        <v>2207</v>
      </c>
      <c r="D849" s="402">
        <v>32320</v>
      </c>
      <c r="E849" s="402">
        <v>41801</v>
      </c>
      <c r="F849" s="400">
        <v>9481</v>
      </c>
      <c r="G849" s="400">
        <v>25.9575633127995</v>
      </c>
      <c r="H849" s="401" t="s">
        <v>12</v>
      </c>
      <c r="I849" s="401" t="s">
        <v>342</v>
      </c>
      <c r="J849" s="400" t="b">
        <v>0</v>
      </c>
      <c r="K849" s="401" t="s">
        <v>211</v>
      </c>
      <c r="L849" s="401" t="s">
        <v>371</v>
      </c>
      <c r="M849" s="401" t="s">
        <v>375</v>
      </c>
      <c r="N849" s="401" t="s">
        <v>375</v>
      </c>
      <c r="O849" s="401" t="s">
        <v>374</v>
      </c>
      <c r="P849" s="401" t="s">
        <v>356</v>
      </c>
    </row>
    <row r="850" spans="1:16" x14ac:dyDescent="0.35">
      <c r="A850" s="400">
        <v>1105</v>
      </c>
      <c r="B850" s="400" t="s">
        <v>2195</v>
      </c>
      <c r="C850" s="401" t="s">
        <v>2208</v>
      </c>
      <c r="D850" s="402">
        <v>31016</v>
      </c>
      <c r="E850" s="402">
        <v>41801</v>
      </c>
      <c r="F850" s="400">
        <v>10785</v>
      </c>
      <c r="G850" s="400">
        <v>29.527720739219699</v>
      </c>
      <c r="H850" s="401" t="s">
        <v>12</v>
      </c>
      <c r="I850" s="401" t="s">
        <v>337</v>
      </c>
      <c r="J850" s="400" t="b">
        <v>0</v>
      </c>
      <c r="K850" s="401" t="s">
        <v>211</v>
      </c>
      <c r="L850" s="401" t="s">
        <v>371</v>
      </c>
      <c r="M850" s="401" t="s">
        <v>375</v>
      </c>
      <c r="N850" s="401" t="s">
        <v>375</v>
      </c>
      <c r="O850" s="401" t="s">
        <v>374</v>
      </c>
      <c r="P850" s="401" t="s">
        <v>356</v>
      </c>
    </row>
    <row r="851" spans="1:16" x14ac:dyDescent="0.35">
      <c r="A851" s="400">
        <v>1106</v>
      </c>
      <c r="B851" s="400" t="s">
        <v>2209</v>
      </c>
      <c r="C851" s="401" t="s">
        <v>2210</v>
      </c>
      <c r="D851" s="402">
        <v>29345</v>
      </c>
      <c r="E851" s="402">
        <v>41801</v>
      </c>
      <c r="F851" s="400">
        <v>12456</v>
      </c>
      <c r="G851" s="400">
        <v>34.1026694045174</v>
      </c>
      <c r="H851" s="401" t="s">
        <v>12</v>
      </c>
      <c r="I851" s="401" t="s">
        <v>337</v>
      </c>
      <c r="J851" s="400" t="b">
        <v>0</v>
      </c>
      <c r="K851" s="401" t="s">
        <v>211</v>
      </c>
      <c r="L851" s="401" t="s">
        <v>563</v>
      </c>
      <c r="M851" s="401" t="s">
        <v>375</v>
      </c>
      <c r="N851" s="401" t="s">
        <v>375</v>
      </c>
      <c r="O851" s="401" t="s">
        <v>374</v>
      </c>
      <c r="P851" s="401" t="s">
        <v>356</v>
      </c>
    </row>
    <row r="852" spans="1:16" x14ac:dyDescent="0.35">
      <c r="A852" s="400">
        <v>1092</v>
      </c>
      <c r="B852" s="400" t="s">
        <v>2184</v>
      </c>
      <c r="C852" s="401" t="s">
        <v>211</v>
      </c>
      <c r="H852" s="401" t="s">
        <v>12</v>
      </c>
      <c r="I852" s="401" t="s">
        <v>3162</v>
      </c>
      <c r="J852" s="400" t="b">
        <v>0</v>
      </c>
      <c r="K852" s="401" t="s">
        <v>211</v>
      </c>
      <c r="L852" s="401" t="s">
        <v>630</v>
      </c>
      <c r="M852" s="401" t="s">
        <v>375</v>
      </c>
      <c r="N852" s="401" t="s">
        <v>375</v>
      </c>
      <c r="O852" s="401" t="s">
        <v>374</v>
      </c>
      <c r="P852" s="401" t="s">
        <v>356</v>
      </c>
    </row>
    <row r="853" spans="1:16" ht="29" x14ac:dyDescent="0.35">
      <c r="A853" s="400">
        <v>1107</v>
      </c>
      <c r="B853" s="400" t="s">
        <v>2209</v>
      </c>
      <c r="C853" s="401" t="s">
        <v>564</v>
      </c>
      <c r="D853" s="402">
        <v>22072</v>
      </c>
      <c r="E853" s="402">
        <v>41801</v>
      </c>
      <c r="F853" s="400">
        <v>19729</v>
      </c>
      <c r="G853" s="400">
        <v>54.015058179329202</v>
      </c>
      <c r="H853" s="401" t="s">
        <v>11</v>
      </c>
      <c r="I853" s="401" t="s">
        <v>346</v>
      </c>
      <c r="J853" s="400" t="b">
        <v>0</v>
      </c>
      <c r="K853" s="401" t="s">
        <v>211</v>
      </c>
      <c r="L853" s="401" t="s">
        <v>563</v>
      </c>
      <c r="M853" s="401" t="s">
        <v>375</v>
      </c>
      <c r="N853" s="401" t="s">
        <v>375</v>
      </c>
      <c r="O853" s="401" t="s">
        <v>374</v>
      </c>
      <c r="P853" s="401" t="s">
        <v>356</v>
      </c>
    </row>
    <row r="854" spans="1:16" x14ac:dyDescent="0.35">
      <c r="A854" s="400">
        <v>1108</v>
      </c>
      <c r="B854" s="400" t="s">
        <v>2209</v>
      </c>
      <c r="C854" s="401" t="s">
        <v>2211</v>
      </c>
      <c r="D854" s="402">
        <v>28492</v>
      </c>
      <c r="E854" s="402">
        <v>41801</v>
      </c>
      <c r="F854" s="400">
        <v>13309</v>
      </c>
      <c r="G854" s="400">
        <v>36.438056125941102</v>
      </c>
      <c r="H854" s="401" t="s">
        <v>12</v>
      </c>
      <c r="I854" s="401" t="s">
        <v>337</v>
      </c>
      <c r="J854" s="400" t="b">
        <v>0</v>
      </c>
      <c r="K854" s="401" t="s">
        <v>211</v>
      </c>
      <c r="L854" s="401" t="s">
        <v>563</v>
      </c>
      <c r="M854" s="401" t="s">
        <v>375</v>
      </c>
      <c r="N854" s="401" t="s">
        <v>375</v>
      </c>
      <c r="O854" s="401" t="s">
        <v>374</v>
      </c>
      <c r="P854" s="401" t="s">
        <v>356</v>
      </c>
    </row>
    <row r="855" spans="1:16" x14ac:dyDescent="0.35">
      <c r="A855" s="400">
        <v>1109</v>
      </c>
      <c r="B855" s="400" t="s">
        <v>2209</v>
      </c>
      <c r="C855" s="401" t="s">
        <v>2212</v>
      </c>
      <c r="D855" s="402">
        <v>28160</v>
      </c>
      <c r="E855" s="402">
        <v>41801</v>
      </c>
      <c r="F855" s="400">
        <v>13641</v>
      </c>
      <c r="G855" s="400">
        <v>37.347022587269002</v>
      </c>
      <c r="H855" s="401" t="s">
        <v>12</v>
      </c>
      <c r="I855" s="401" t="s">
        <v>337</v>
      </c>
      <c r="J855" s="400" t="b">
        <v>0</v>
      </c>
      <c r="K855" s="401" t="s">
        <v>211</v>
      </c>
      <c r="L855" s="401" t="s">
        <v>563</v>
      </c>
      <c r="M855" s="401" t="s">
        <v>375</v>
      </c>
      <c r="N855" s="401" t="s">
        <v>375</v>
      </c>
      <c r="O855" s="401" t="s">
        <v>374</v>
      </c>
      <c r="P855" s="401" t="s">
        <v>356</v>
      </c>
    </row>
    <row r="856" spans="1:16" x14ac:dyDescent="0.35">
      <c r="A856" s="400">
        <v>1110</v>
      </c>
      <c r="B856" s="400" t="s">
        <v>2209</v>
      </c>
      <c r="C856" s="401" t="s">
        <v>2213</v>
      </c>
      <c r="D856" s="402">
        <v>32277</v>
      </c>
      <c r="E856" s="402">
        <v>41801</v>
      </c>
      <c r="F856" s="400">
        <v>9524</v>
      </c>
      <c r="G856" s="400">
        <v>26.075290896646099</v>
      </c>
      <c r="H856" s="401" t="s">
        <v>12</v>
      </c>
      <c r="I856" s="401" t="s">
        <v>339</v>
      </c>
      <c r="J856" s="400" t="b">
        <v>0</v>
      </c>
      <c r="K856" s="401" t="s">
        <v>211</v>
      </c>
      <c r="L856" s="401" t="s">
        <v>563</v>
      </c>
      <c r="M856" s="401" t="s">
        <v>375</v>
      </c>
      <c r="N856" s="401" t="s">
        <v>375</v>
      </c>
      <c r="O856" s="401" t="s">
        <v>374</v>
      </c>
      <c r="P856" s="401" t="s">
        <v>356</v>
      </c>
    </row>
    <row r="857" spans="1:16" x14ac:dyDescent="0.35">
      <c r="A857" s="400">
        <v>1111</v>
      </c>
      <c r="B857" s="400" t="s">
        <v>2209</v>
      </c>
      <c r="C857" s="401" t="s">
        <v>2214</v>
      </c>
      <c r="D857" s="402">
        <v>30507</v>
      </c>
      <c r="E857" s="402">
        <v>41801</v>
      </c>
      <c r="F857" s="400">
        <v>11294</v>
      </c>
      <c r="G857" s="400">
        <v>30.9212867898699</v>
      </c>
      <c r="H857" s="401" t="s">
        <v>11</v>
      </c>
      <c r="I857" s="401" t="s">
        <v>337</v>
      </c>
      <c r="J857" s="400" t="b">
        <v>0</v>
      </c>
      <c r="K857" s="401" t="s">
        <v>211</v>
      </c>
      <c r="L857" s="401" t="s">
        <v>563</v>
      </c>
      <c r="M857" s="401" t="s">
        <v>375</v>
      </c>
      <c r="N857" s="401" t="s">
        <v>375</v>
      </c>
      <c r="O857" s="401" t="s">
        <v>374</v>
      </c>
      <c r="P857" s="401" t="s">
        <v>356</v>
      </c>
    </row>
    <row r="858" spans="1:16" x14ac:dyDescent="0.35">
      <c r="A858" s="400">
        <v>1112</v>
      </c>
      <c r="B858" s="400" t="s">
        <v>2209</v>
      </c>
      <c r="C858" s="401" t="s">
        <v>2215</v>
      </c>
      <c r="D858" s="402">
        <v>32571</v>
      </c>
      <c r="E858" s="402">
        <v>41801</v>
      </c>
      <c r="F858" s="400">
        <v>9230</v>
      </c>
      <c r="G858" s="400">
        <v>25.270362765229301</v>
      </c>
      <c r="H858" s="401" t="s">
        <v>12</v>
      </c>
      <c r="I858" s="401" t="s">
        <v>337</v>
      </c>
      <c r="J858" s="400" t="b">
        <v>0</v>
      </c>
      <c r="K858" s="401" t="s">
        <v>211</v>
      </c>
      <c r="L858" s="401" t="s">
        <v>563</v>
      </c>
      <c r="M858" s="401" t="s">
        <v>375</v>
      </c>
      <c r="N858" s="401" t="s">
        <v>375</v>
      </c>
      <c r="O858" s="401" t="s">
        <v>374</v>
      </c>
      <c r="P858" s="401" t="s">
        <v>356</v>
      </c>
    </row>
    <row r="859" spans="1:16" x14ac:dyDescent="0.35">
      <c r="A859" s="400">
        <v>1113</v>
      </c>
      <c r="B859" s="400" t="s">
        <v>2209</v>
      </c>
      <c r="C859" s="401" t="s">
        <v>2216</v>
      </c>
      <c r="D859" s="402">
        <v>33007</v>
      </c>
      <c r="E859" s="402">
        <v>41801</v>
      </c>
      <c r="F859" s="400">
        <v>8794</v>
      </c>
      <c r="G859" s="400">
        <v>24.076659822039701</v>
      </c>
      <c r="H859" s="401" t="s">
        <v>12</v>
      </c>
      <c r="I859" s="401" t="s">
        <v>337</v>
      </c>
      <c r="J859" s="400" t="b">
        <v>0</v>
      </c>
      <c r="K859" s="401" t="s">
        <v>211</v>
      </c>
      <c r="L859" s="401" t="s">
        <v>563</v>
      </c>
      <c r="M859" s="401" t="s">
        <v>375</v>
      </c>
      <c r="N859" s="401" t="s">
        <v>375</v>
      </c>
      <c r="O859" s="401" t="s">
        <v>374</v>
      </c>
      <c r="P859" s="401" t="s">
        <v>356</v>
      </c>
    </row>
    <row r="860" spans="1:16" x14ac:dyDescent="0.35">
      <c r="A860" s="400">
        <v>1114</v>
      </c>
      <c r="B860" s="400" t="s">
        <v>2209</v>
      </c>
      <c r="C860" s="401" t="s">
        <v>2217</v>
      </c>
      <c r="D860" s="402">
        <v>32032</v>
      </c>
      <c r="E860" s="402">
        <v>41801</v>
      </c>
      <c r="F860" s="400">
        <v>9769</v>
      </c>
      <c r="G860" s="400">
        <v>26.7460643394935</v>
      </c>
      <c r="H860" s="401" t="s">
        <v>12</v>
      </c>
      <c r="I860" s="401" t="s">
        <v>337</v>
      </c>
      <c r="J860" s="400" t="b">
        <v>0</v>
      </c>
      <c r="K860" s="401" t="s">
        <v>211</v>
      </c>
      <c r="L860" s="401" t="s">
        <v>563</v>
      </c>
      <c r="M860" s="401" t="s">
        <v>375</v>
      </c>
      <c r="N860" s="401" t="s">
        <v>375</v>
      </c>
      <c r="O860" s="401" t="s">
        <v>374</v>
      </c>
      <c r="P860" s="401" t="s">
        <v>356</v>
      </c>
    </row>
    <row r="861" spans="1:16" x14ac:dyDescent="0.35">
      <c r="A861" s="400">
        <v>1115</v>
      </c>
      <c r="B861" s="400" t="s">
        <v>2209</v>
      </c>
      <c r="C861" s="401" t="s">
        <v>2218</v>
      </c>
      <c r="D861" s="402">
        <v>31371</v>
      </c>
      <c r="E861" s="402">
        <v>41801</v>
      </c>
      <c r="F861" s="400">
        <v>10430</v>
      </c>
      <c r="G861" s="400">
        <v>28.5557837097878</v>
      </c>
      <c r="H861" s="401" t="s">
        <v>12</v>
      </c>
      <c r="I861" s="401" t="s">
        <v>337</v>
      </c>
      <c r="J861" s="400" t="b">
        <v>0</v>
      </c>
      <c r="K861" s="401" t="s">
        <v>211</v>
      </c>
      <c r="L861" s="401" t="s">
        <v>563</v>
      </c>
      <c r="M861" s="401" t="s">
        <v>375</v>
      </c>
      <c r="N861" s="401" t="s">
        <v>375</v>
      </c>
      <c r="O861" s="401" t="s">
        <v>374</v>
      </c>
      <c r="P861" s="401" t="s">
        <v>356</v>
      </c>
    </row>
    <row r="862" spans="1:16" x14ac:dyDescent="0.35">
      <c r="A862" s="400">
        <v>1117</v>
      </c>
      <c r="B862" s="400" t="s">
        <v>2209</v>
      </c>
      <c r="C862" s="401" t="s">
        <v>211</v>
      </c>
      <c r="H862" s="401" t="s">
        <v>12</v>
      </c>
      <c r="I862" s="401" t="s">
        <v>3162</v>
      </c>
      <c r="J862" s="400" t="b">
        <v>0</v>
      </c>
      <c r="K862" s="401" t="s">
        <v>211</v>
      </c>
      <c r="L862" s="401" t="s">
        <v>563</v>
      </c>
      <c r="M862" s="401" t="s">
        <v>375</v>
      </c>
      <c r="N862" s="401" t="s">
        <v>375</v>
      </c>
      <c r="O862" s="401" t="s">
        <v>374</v>
      </c>
      <c r="P862" s="401" t="s">
        <v>356</v>
      </c>
    </row>
    <row r="863" spans="1:16" x14ac:dyDescent="0.35">
      <c r="A863" s="400">
        <v>1118</v>
      </c>
      <c r="B863" s="400" t="s">
        <v>2219</v>
      </c>
      <c r="C863" s="401" t="s">
        <v>2220</v>
      </c>
      <c r="D863" s="402">
        <v>31445</v>
      </c>
      <c r="E863" s="402">
        <v>41801</v>
      </c>
      <c r="F863" s="400">
        <v>10356</v>
      </c>
      <c r="G863" s="400">
        <v>28.35318275154</v>
      </c>
      <c r="H863" s="401" t="s">
        <v>12</v>
      </c>
      <c r="I863" s="401" t="s">
        <v>340</v>
      </c>
      <c r="J863" s="400" t="b">
        <v>0</v>
      </c>
      <c r="K863" s="401" t="s">
        <v>211</v>
      </c>
      <c r="L863" s="401" t="s">
        <v>427</v>
      </c>
      <c r="M863" s="401" t="s">
        <v>375</v>
      </c>
      <c r="N863" s="401" t="s">
        <v>375</v>
      </c>
      <c r="O863" s="401" t="s">
        <v>374</v>
      </c>
      <c r="P863" s="401" t="s">
        <v>356</v>
      </c>
    </row>
    <row r="864" spans="1:16" x14ac:dyDescent="0.35">
      <c r="A864" s="400">
        <v>1119</v>
      </c>
      <c r="B864" s="400" t="s">
        <v>2219</v>
      </c>
      <c r="C864" s="401" t="s">
        <v>2221</v>
      </c>
      <c r="D864" s="402">
        <v>33221</v>
      </c>
      <c r="E864" s="402">
        <v>41801</v>
      </c>
      <c r="F864" s="400">
        <v>8580</v>
      </c>
      <c r="G864" s="400">
        <v>23.490759753593402</v>
      </c>
      <c r="H864" s="401" t="s">
        <v>11</v>
      </c>
      <c r="I864" s="401" t="s">
        <v>337</v>
      </c>
      <c r="J864" s="400" t="b">
        <v>0</v>
      </c>
      <c r="K864" s="401" t="s">
        <v>211</v>
      </c>
      <c r="L864" s="401" t="s">
        <v>427</v>
      </c>
      <c r="M864" s="401" t="s">
        <v>375</v>
      </c>
      <c r="N864" s="401" t="s">
        <v>375</v>
      </c>
      <c r="O864" s="401" t="s">
        <v>374</v>
      </c>
      <c r="P864" s="401" t="s">
        <v>356</v>
      </c>
    </row>
    <row r="865" spans="1:16" x14ac:dyDescent="0.35">
      <c r="A865" s="400">
        <v>1120</v>
      </c>
      <c r="B865" s="400" t="s">
        <v>2219</v>
      </c>
      <c r="C865" s="401" t="s">
        <v>2222</v>
      </c>
      <c r="D865" s="402">
        <v>31871</v>
      </c>
      <c r="E865" s="402">
        <v>41801</v>
      </c>
      <c r="F865" s="400">
        <v>9930</v>
      </c>
      <c r="G865" s="400">
        <v>27.186858316221802</v>
      </c>
      <c r="H865" s="401" t="s">
        <v>12</v>
      </c>
      <c r="I865" s="401" t="s">
        <v>338</v>
      </c>
      <c r="J865" s="400" t="b">
        <v>0</v>
      </c>
      <c r="K865" s="401" t="s">
        <v>211</v>
      </c>
      <c r="L865" s="401" t="s">
        <v>427</v>
      </c>
      <c r="M865" s="401" t="s">
        <v>375</v>
      </c>
      <c r="N865" s="401" t="s">
        <v>375</v>
      </c>
      <c r="O865" s="401" t="s">
        <v>374</v>
      </c>
      <c r="P865" s="401" t="s">
        <v>356</v>
      </c>
    </row>
    <row r="866" spans="1:16" x14ac:dyDescent="0.35">
      <c r="A866" s="400">
        <v>1121</v>
      </c>
      <c r="B866" s="400" t="s">
        <v>2219</v>
      </c>
      <c r="C866" s="401" t="s">
        <v>2223</v>
      </c>
      <c r="D866" s="402">
        <v>32856</v>
      </c>
      <c r="E866" s="402">
        <v>41801</v>
      </c>
      <c r="F866" s="400">
        <v>8945</v>
      </c>
      <c r="G866" s="400">
        <v>24.490075290896598</v>
      </c>
      <c r="H866" s="401" t="s">
        <v>12</v>
      </c>
      <c r="I866" s="401" t="s">
        <v>342</v>
      </c>
      <c r="J866" s="400" t="b">
        <v>0</v>
      </c>
      <c r="K866" s="401" t="s">
        <v>211</v>
      </c>
      <c r="L866" s="401" t="s">
        <v>427</v>
      </c>
      <c r="M866" s="401" t="s">
        <v>375</v>
      </c>
      <c r="N866" s="401" t="s">
        <v>375</v>
      </c>
      <c r="O866" s="401" t="s">
        <v>374</v>
      </c>
      <c r="P866" s="401" t="s">
        <v>356</v>
      </c>
    </row>
    <row r="867" spans="1:16" x14ac:dyDescent="0.35">
      <c r="A867" s="400">
        <v>1122</v>
      </c>
      <c r="B867" s="400" t="s">
        <v>2219</v>
      </c>
      <c r="C867" s="401" t="s">
        <v>2224</v>
      </c>
      <c r="D867" s="402">
        <v>30503</v>
      </c>
      <c r="E867" s="402">
        <v>41801</v>
      </c>
      <c r="F867" s="400">
        <v>11298</v>
      </c>
      <c r="G867" s="400">
        <v>30.932238193018499</v>
      </c>
      <c r="H867" s="401" t="s">
        <v>12</v>
      </c>
      <c r="I867" s="401" t="s">
        <v>339</v>
      </c>
      <c r="J867" s="400" t="b">
        <v>0</v>
      </c>
      <c r="K867" s="401" t="s">
        <v>211</v>
      </c>
      <c r="L867" s="401" t="s">
        <v>427</v>
      </c>
      <c r="M867" s="401" t="s">
        <v>375</v>
      </c>
      <c r="N867" s="401" t="s">
        <v>375</v>
      </c>
      <c r="O867" s="401" t="s">
        <v>374</v>
      </c>
      <c r="P867" s="401" t="s">
        <v>356</v>
      </c>
    </row>
    <row r="868" spans="1:16" x14ac:dyDescent="0.35">
      <c r="A868" s="400">
        <v>1123</v>
      </c>
      <c r="B868" s="400" t="s">
        <v>2219</v>
      </c>
      <c r="C868" s="401" t="s">
        <v>2225</v>
      </c>
      <c r="D868" s="402">
        <v>33919</v>
      </c>
      <c r="E868" s="402">
        <v>41801</v>
      </c>
      <c r="F868" s="400">
        <v>7882</v>
      </c>
      <c r="G868" s="400">
        <v>21.579739904175199</v>
      </c>
      <c r="H868" s="401" t="s">
        <v>11</v>
      </c>
      <c r="I868" s="401" t="s">
        <v>338</v>
      </c>
      <c r="J868" s="400" t="b">
        <v>1</v>
      </c>
      <c r="K868" s="401" t="s">
        <v>211</v>
      </c>
      <c r="L868" s="401" t="s">
        <v>427</v>
      </c>
      <c r="M868" s="401" t="s">
        <v>375</v>
      </c>
      <c r="N868" s="401" t="s">
        <v>375</v>
      </c>
      <c r="O868" s="401" t="s">
        <v>374</v>
      </c>
      <c r="P868" s="401" t="s">
        <v>356</v>
      </c>
    </row>
    <row r="869" spans="1:16" x14ac:dyDescent="0.35">
      <c r="A869" s="400">
        <v>1124</v>
      </c>
      <c r="B869" s="400" t="s">
        <v>2219</v>
      </c>
      <c r="C869" s="401" t="s">
        <v>2226</v>
      </c>
      <c r="D869" s="402">
        <v>29384</v>
      </c>
      <c r="E869" s="402">
        <v>41801</v>
      </c>
      <c r="F869" s="400">
        <v>12417</v>
      </c>
      <c r="G869" s="400">
        <v>33.995893223819301</v>
      </c>
      <c r="H869" s="401" t="s">
        <v>12</v>
      </c>
      <c r="I869" s="401" t="s">
        <v>339</v>
      </c>
      <c r="J869" s="400" t="b">
        <v>0</v>
      </c>
      <c r="K869" s="401" t="s">
        <v>211</v>
      </c>
      <c r="L869" s="401" t="s">
        <v>427</v>
      </c>
      <c r="M869" s="401" t="s">
        <v>375</v>
      </c>
      <c r="N869" s="401" t="s">
        <v>375</v>
      </c>
      <c r="O869" s="401" t="s">
        <v>374</v>
      </c>
      <c r="P869" s="401" t="s">
        <v>356</v>
      </c>
    </row>
    <row r="870" spans="1:16" x14ac:dyDescent="0.35">
      <c r="A870" s="400">
        <v>1125</v>
      </c>
      <c r="B870" s="400" t="s">
        <v>2219</v>
      </c>
      <c r="C870" s="401" t="s">
        <v>2227</v>
      </c>
      <c r="D870" s="402">
        <v>30966</v>
      </c>
      <c r="E870" s="402">
        <v>41801</v>
      </c>
      <c r="F870" s="400">
        <v>10835</v>
      </c>
      <c r="G870" s="400">
        <v>29.664613278576301</v>
      </c>
      <c r="H870" s="401" t="s">
        <v>11</v>
      </c>
      <c r="I870" s="401" t="s">
        <v>337</v>
      </c>
      <c r="J870" s="400" t="b">
        <v>1</v>
      </c>
      <c r="K870" s="401" t="s">
        <v>211</v>
      </c>
      <c r="L870" s="401" t="s">
        <v>427</v>
      </c>
      <c r="M870" s="401" t="s">
        <v>375</v>
      </c>
      <c r="N870" s="401" t="s">
        <v>375</v>
      </c>
      <c r="O870" s="401" t="s">
        <v>374</v>
      </c>
      <c r="P870" s="401" t="s">
        <v>356</v>
      </c>
    </row>
    <row r="871" spans="1:16" x14ac:dyDescent="0.35">
      <c r="A871" s="400">
        <v>1126</v>
      </c>
      <c r="B871" s="400" t="s">
        <v>2219</v>
      </c>
      <c r="C871" s="401" t="s">
        <v>2228</v>
      </c>
      <c r="D871" s="402">
        <v>32143</v>
      </c>
      <c r="E871" s="402">
        <v>41801</v>
      </c>
      <c r="F871" s="400">
        <v>9658</v>
      </c>
      <c r="G871" s="400">
        <v>26.442162902121801</v>
      </c>
      <c r="H871" s="401" t="s">
        <v>11</v>
      </c>
      <c r="I871" s="401" t="s">
        <v>338</v>
      </c>
      <c r="J871" s="400" t="b">
        <v>0</v>
      </c>
      <c r="K871" s="401" t="s">
        <v>211</v>
      </c>
      <c r="L871" s="401" t="s">
        <v>427</v>
      </c>
      <c r="M871" s="401" t="s">
        <v>375</v>
      </c>
      <c r="N871" s="401" t="s">
        <v>375</v>
      </c>
      <c r="O871" s="401" t="s">
        <v>374</v>
      </c>
      <c r="P871" s="401" t="s">
        <v>356</v>
      </c>
    </row>
    <row r="872" spans="1:16" x14ac:dyDescent="0.35">
      <c r="A872" s="400">
        <v>1127</v>
      </c>
      <c r="B872" s="400" t="s">
        <v>2219</v>
      </c>
      <c r="C872" s="401" t="s">
        <v>2229</v>
      </c>
      <c r="D872" s="402">
        <v>29351</v>
      </c>
      <c r="E872" s="402">
        <v>41801</v>
      </c>
      <c r="F872" s="400">
        <v>12450</v>
      </c>
      <c r="G872" s="400">
        <v>34.086242299794698</v>
      </c>
      <c r="H872" s="401" t="s">
        <v>12</v>
      </c>
      <c r="I872" s="401" t="s">
        <v>346</v>
      </c>
      <c r="J872" s="400" t="b">
        <v>0</v>
      </c>
      <c r="K872" s="401" t="s">
        <v>211</v>
      </c>
      <c r="L872" s="401" t="s">
        <v>427</v>
      </c>
      <c r="M872" s="401" t="s">
        <v>375</v>
      </c>
      <c r="N872" s="401" t="s">
        <v>375</v>
      </c>
      <c r="O872" s="401" t="s">
        <v>374</v>
      </c>
      <c r="P872" s="401" t="s">
        <v>356</v>
      </c>
    </row>
    <row r="873" spans="1:16" x14ac:dyDescent="0.35">
      <c r="A873" s="400">
        <v>1128</v>
      </c>
      <c r="B873" s="400" t="s">
        <v>2230</v>
      </c>
      <c r="C873" s="401" t="s">
        <v>2231</v>
      </c>
      <c r="D873" s="402">
        <v>30143</v>
      </c>
      <c r="E873" s="402">
        <v>41801</v>
      </c>
      <c r="F873" s="400">
        <v>11658</v>
      </c>
      <c r="G873" s="400">
        <v>31.917864476386001</v>
      </c>
      <c r="H873" s="401" t="s">
        <v>12</v>
      </c>
      <c r="I873" s="401" t="s">
        <v>343</v>
      </c>
      <c r="J873" s="400" t="b">
        <v>0</v>
      </c>
      <c r="K873" s="401" t="s">
        <v>211</v>
      </c>
      <c r="L873" s="401" t="s">
        <v>876</v>
      </c>
      <c r="M873" s="401" t="s">
        <v>375</v>
      </c>
      <c r="N873" s="401" t="s">
        <v>375</v>
      </c>
      <c r="O873" s="401" t="s">
        <v>374</v>
      </c>
      <c r="P873" s="401" t="s">
        <v>356</v>
      </c>
    </row>
    <row r="874" spans="1:16" x14ac:dyDescent="0.35">
      <c r="A874" s="400">
        <v>1129</v>
      </c>
      <c r="B874" s="400" t="s">
        <v>2230</v>
      </c>
      <c r="C874" s="401" t="s">
        <v>1749</v>
      </c>
      <c r="D874" s="402">
        <v>29257</v>
      </c>
      <c r="E874" s="402">
        <v>41801</v>
      </c>
      <c r="F874" s="400">
        <v>12544</v>
      </c>
      <c r="G874" s="400">
        <v>34.3436002737851</v>
      </c>
      <c r="H874" s="401" t="s">
        <v>12</v>
      </c>
      <c r="I874" s="401" t="s">
        <v>343</v>
      </c>
      <c r="J874" s="400" t="b">
        <v>0</v>
      </c>
      <c r="K874" s="401" t="s">
        <v>211</v>
      </c>
      <c r="L874" s="401" t="s">
        <v>876</v>
      </c>
      <c r="M874" s="401" t="s">
        <v>375</v>
      </c>
      <c r="N874" s="401" t="s">
        <v>375</v>
      </c>
      <c r="O874" s="401" t="s">
        <v>374</v>
      </c>
      <c r="P874" s="401" t="s">
        <v>356</v>
      </c>
    </row>
    <row r="875" spans="1:16" x14ac:dyDescent="0.35">
      <c r="A875" s="400">
        <v>1130</v>
      </c>
      <c r="B875" s="400" t="s">
        <v>2230</v>
      </c>
      <c r="C875" s="401" t="s">
        <v>2232</v>
      </c>
      <c r="D875" s="402">
        <v>28192</v>
      </c>
      <c r="E875" s="402">
        <v>41801</v>
      </c>
      <c r="F875" s="400">
        <v>13609</v>
      </c>
      <c r="G875" s="400">
        <v>37.259411362080797</v>
      </c>
      <c r="H875" s="401" t="s">
        <v>12</v>
      </c>
      <c r="I875" s="401" t="s">
        <v>337</v>
      </c>
      <c r="J875" s="400" t="b">
        <v>0</v>
      </c>
      <c r="K875" s="401" t="s">
        <v>211</v>
      </c>
      <c r="L875" s="401" t="s">
        <v>876</v>
      </c>
      <c r="M875" s="401" t="s">
        <v>375</v>
      </c>
      <c r="N875" s="401" t="s">
        <v>375</v>
      </c>
      <c r="O875" s="401" t="s">
        <v>374</v>
      </c>
      <c r="P875" s="401" t="s">
        <v>356</v>
      </c>
    </row>
    <row r="876" spans="1:16" x14ac:dyDescent="0.35">
      <c r="A876" s="400">
        <v>1131</v>
      </c>
      <c r="B876" s="400" t="s">
        <v>2230</v>
      </c>
      <c r="C876" s="401" t="s">
        <v>2233</v>
      </c>
      <c r="D876" s="402">
        <v>28979</v>
      </c>
      <c r="E876" s="402">
        <v>41801</v>
      </c>
      <c r="F876" s="400">
        <v>12822</v>
      </c>
      <c r="G876" s="400">
        <v>35.104722792607802</v>
      </c>
      <c r="H876" s="401" t="s">
        <v>12</v>
      </c>
      <c r="I876" s="401" t="s">
        <v>337</v>
      </c>
      <c r="J876" s="400" t="b">
        <v>0</v>
      </c>
      <c r="K876" s="401" t="s">
        <v>211</v>
      </c>
      <c r="L876" s="401" t="s">
        <v>876</v>
      </c>
      <c r="M876" s="401" t="s">
        <v>375</v>
      </c>
      <c r="N876" s="401" t="s">
        <v>375</v>
      </c>
      <c r="O876" s="401" t="s">
        <v>374</v>
      </c>
      <c r="P876" s="401" t="s">
        <v>356</v>
      </c>
    </row>
    <row r="877" spans="1:16" x14ac:dyDescent="0.35">
      <c r="A877" s="400">
        <v>1132</v>
      </c>
      <c r="B877" s="400" t="s">
        <v>2230</v>
      </c>
      <c r="C877" s="401" t="s">
        <v>1752</v>
      </c>
      <c r="D877" s="402">
        <v>29647</v>
      </c>
      <c r="E877" s="402">
        <v>41801</v>
      </c>
      <c r="F877" s="400">
        <v>12154</v>
      </c>
      <c r="G877" s="400">
        <v>33.275838466803599</v>
      </c>
      <c r="H877" s="401" t="s">
        <v>11</v>
      </c>
      <c r="I877" s="401" t="s">
        <v>340</v>
      </c>
      <c r="J877" s="400" t="b">
        <v>0</v>
      </c>
      <c r="K877" s="401" t="s">
        <v>211</v>
      </c>
      <c r="L877" s="401" t="s">
        <v>876</v>
      </c>
      <c r="M877" s="401" t="s">
        <v>375</v>
      </c>
      <c r="N877" s="401" t="s">
        <v>375</v>
      </c>
      <c r="O877" s="401" t="s">
        <v>374</v>
      </c>
      <c r="P877" s="401" t="s">
        <v>356</v>
      </c>
    </row>
    <row r="878" spans="1:16" x14ac:dyDescent="0.35">
      <c r="A878" s="400">
        <v>1133</v>
      </c>
      <c r="B878" s="400" t="s">
        <v>2230</v>
      </c>
      <c r="C878" s="401" t="s">
        <v>2234</v>
      </c>
      <c r="D878" s="402">
        <v>26908</v>
      </c>
      <c r="E878" s="402">
        <v>41801</v>
      </c>
      <c r="F878" s="400">
        <v>14893</v>
      </c>
      <c r="G878" s="400">
        <v>40.774811772758397</v>
      </c>
      <c r="H878" s="401" t="s">
        <v>12</v>
      </c>
      <c r="I878" s="401" t="s">
        <v>337</v>
      </c>
      <c r="J878" s="400" t="b">
        <v>0</v>
      </c>
      <c r="K878" s="401" t="s">
        <v>211</v>
      </c>
      <c r="L878" s="401" t="s">
        <v>876</v>
      </c>
      <c r="M878" s="401" t="s">
        <v>375</v>
      </c>
      <c r="N878" s="401" t="s">
        <v>375</v>
      </c>
      <c r="O878" s="401" t="s">
        <v>374</v>
      </c>
      <c r="P878" s="401" t="s">
        <v>356</v>
      </c>
    </row>
    <row r="879" spans="1:16" x14ac:dyDescent="0.35">
      <c r="A879" s="400">
        <v>1134</v>
      </c>
      <c r="B879" s="400" t="s">
        <v>2230</v>
      </c>
      <c r="C879" s="401" t="s">
        <v>2235</v>
      </c>
      <c r="D879" s="402">
        <v>29050</v>
      </c>
      <c r="E879" s="402">
        <v>41801</v>
      </c>
      <c r="F879" s="400">
        <v>12751</v>
      </c>
      <c r="G879" s="400">
        <v>34.9103353867214</v>
      </c>
      <c r="H879" s="401" t="s">
        <v>11</v>
      </c>
      <c r="I879" s="401" t="s">
        <v>346</v>
      </c>
      <c r="J879" s="400" t="b">
        <v>0</v>
      </c>
      <c r="K879" s="401" t="s">
        <v>211</v>
      </c>
      <c r="L879" s="401" t="s">
        <v>876</v>
      </c>
      <c r="M879" s="401" t="s">
        <v>375</v>
      </c>
      <c r="N879" s="401" t="s">
        <v>375</v>
      </c>
      <c r="O879" s="401" t="s">
        <v>374</v>
      </c>
      <c r="P879" s="401" t="s">
        <v>356</v>
      </c>
    </row>
    <row r="880" spans="1:16" ht="29" x14ac:dyDescent="0.35">
      <c r="A880" s="400">
        <v>1135</v>
      </c>
      <c r="B880" s="400" t="s">
        <v>2236</v>
      </c>
      <c r="C880" s="401" t="s">
        <v>2237</v>
      </c>
      <c r="D880" s="402">
        <v>26301</v>
      </c>
      <c r="E880" s="402">
        <v>41801</v>
      </c>
      <c r="F880" s="400">
        <v>15500</v>
      </c>
      <c r="G880" s="400">
        <v>42.436687200547603</v>
      </c>
      <c r="H880" s="401" t="s">
        <v>11</v>
      </c>
      <c r="I880" s="401" t="s">
        <v>337</v>
      </c>
      <c r="J880" s="400" t="b">
        <v>0</v>
      </c>
      <c r="K880" s="401" t="s">
        <v>211</v>
      </c>
      <c r="L880" s="401" t="s">
        <v>795</v>
      </c>
      <c r="M880" s="401" t="s">
        <v>359</v>
      </c>
      <c r="N880" s="401" t="s">
        <v>359</v>
      </c>
      <c r="O880" s="401" t="s">
        <v>358</v>
      </c>
      <c r="P880" s="401" t="s">
        <v>356</v>
      </c>
    </row>
    <row r="881" spans="1:16" ht="29" x14ac:dyDescent="0.35">
      <c r="A881" s="400">
        <v>1136</v>
      </c>
      <c r="B881" s="400" t="s">
        <v>2236</v>
      </c>
      <c r="C881" s="401" t="s">
        <v>2238</v>
      </c>
      <c r="D881" s="402">
        <v>33685</v>
      </c>
      <c r="E881" s="402">
        <v>41801</v>
      </c>
      <c r="F881" s="400">
        <v>8116</v>
      </c>
      <c r="G881" s="400">
        <v>22.220396988364101</v>
      </c>
      <c r="H881" s="401" t="s">
        <v>12</v>
      </c>
      <c r="I881" s="401" t="s">
        <v>342</v>
      </c>
      <c r="J881" s="400" t="b">
        <v>0</v>
      </c>
      <c r="K881" s="401" t="s">
        <v>211</v>
      </c>
      <c r="L881" s="401" t="s">
        <v>795</v>
      </c>
      <c r="M881" s="401" t="s">
        <v>359</v>
      </c>
      <c r="N881" s="401" t="s">
        <v>359</v>
      </c>
      <c r="O881" s="401" t="s">
        <v>358</v>
      </c>
      <c r="P881" s="401" t="s">
        <v>356</v>
      </c>
    </row>
    <row r="882" spans="1:16" ht="29" x14ac:dyDescent="0.35">
      <c r="A882" s="400">
        <v>1137</v>
      </c>
      <c r="B882" s="400" t="s">
        <v>2236</v>
      </c>
      <c r="C882" s="401" t="s">
        <v>2239</v>
      </c>
      <c r="D882" s="402">
        <v>29330</v>
      </c>
      <c r="E882" s="402">
        <v>41801</v>
      </c>
      <c r="F882" s="400">
        <v>12471</v>
      </c>
      <c r="G882" s="400">
        <v>34.143737166324399</v>
      </c>
      <c r="H882" s="401" t="s">
        <v>12</v>
      </c>
      <c r="I882" s="401" t="s">
        <v>337</v>
      </c>
      <c r="J882" s="400" t="b">
        <v>0</v>
      </c>
      <c r="K882" s="401" t="s">
        <v>211</v>
      </c>
      <c r="L882" s="401" t="s">
        <v>795</v>
      </c>
      <c r="M882" s="401" t="s">
        <v>359</v>
      </c>
      <c r="N882" s="401" t="s">
        <v>359</v>
      </c>
      <c r="O882" s="401" t="s">
        <v>358</v>
      </c>
      <c r="P882" s="401" t="s">
        <v>356</v>
      </c>
    </row>
    <row r="883" spans="1:16" ht="29" x14ac:dyDescent="0.35">
      <c r="A883" s="400">
        <v>1138</v>
      </c>
      <c r="B883" s="400" t="s">
        <v>2236</v>
      </c>
      <c r="C883" s="401" t="s">
        <v>2240</v>
      </c>
      <c r="D883" s="402">
        <v>28533</v>
      </c>
      <c r="E883" s="402">
        <v>41801</v>
      </c>
      <c r="F883" s="400">
        <v>13268</v>
      </c>
      <c r="G883" s="400">
        <v>36.325804243668699</v>
      </c>
      <c r="H883" s="401" t="s">
        <v>12</v>
      </c>
      <c r="I883" s="401" t="s">
        <v>342</v>
      </c>
      <c r="J883" s="400" t="b">
        <v>0</v>
      </c>
      <c r="K883" s="401" t="s">
        <v>211</v>
      </c>
      <c r="L883" s="401" t="s">
        <v>795</v>
      </c>
      <c r="M883" s="401" t="s">
        <v>359</v>
      </c>
      <c r="N883" s="401" t="s">
        <v>359</v>
      </c>
      <c r="O883" s="401" t="s">
        <v>358</v>
      </c>
      <c r="P883" s="401" t="s">
        <v>356</v>
      </c>
    </row>
    <row r="884" spans="1:16" ht="29" x14ac:dyDescent="0.35">
      <c r="A884" s="400">
        <v>1139</v>
      </c>
      <c r="B884" s="400" t="s">
        <v>2236</v>
      </c>
      <c r="C884" s="401" t="s">
        <v>2241</v>
      </c>
      <c r="D884" s="402">
        <v>29630</v>
      </c>
      <c r="E884" s="402">
        <v>41801</v>
      </c>
      <c r="F884" s="400">
        <v>12171</v>
      </c>
      <c r="G884" s="400">
        <v>33.322381930184797</v>
      </c>
      <c r="H884" s="401" t="s">
        <v>12</v>
      </c>
      <c r="I884" s="401" t="s">
        <v>337</v>
      </c>
      <c r="J884" s="400" t="b">
        <v>0</v>
      </c>
      <c r="K884" s="401" t="s">
        <v>211</v>
      </c>
      <c r="L884" s="401" t="s">
        <v>795</v>
      </c>
      <c r="M884" s="401" t="s">
        <v>359</v>
      </c>
      <c r="N884" s="401" t="s">
        <v>359</v>
      </c>
      <c r="O884" s="401" t="s">
        <v>358</v>
      </c>
      <c r="P884" s="401" t="s">
        <v>356</v>
      </c>
    </row>
    <row r="885" spans="1:16" ht="29" x14ac:dyDescent="0.35">
      <c r="A885" s="400">
        <v>1140</v>
      </c>
      <c r="B885" s="400" t="s">
        <v>2236</v>
      </c>
      <c r="C885" s="401" t="s">
        <v>2242</v>
      </c>
      <c r="D885" s="402">
        <v>28582</v>
      </c>
      <c r="E885" s="402">
        <v>41801</v>
      </c>
      <c r="F885" s="400">
        <v>13219</v>
      </c>
      <c r="G885" s="400">
        <v>36.191649555099197</v>
      </c>
      <c r="H885" s="401" t="s">
        <v>12</v>
      </c>
      <c r="I885" s="401" t="s">
        <v>337</v>
      </c>
      <c r="J885" s="400" t="b">
        <v>0</v>
      </c>
      <c r="K885" s="401" t="s">
        <v>211</v>
      </c>
      <c r="L885" s="401" t="s">
        <v>795</v>
      </c>
      <c r="M885" s="401" t="s">
        <v>359</v>
      </c>
      <c r="N885" s="401" t="s">
        <v>359</v>
      </c>
      <c r="O885" s="401" t="s">
        <v>358</v>
      </c>
      <c r="P885" s="401" t="s">
        <v>356</v>
      </c>
    </row>
    <row r="886" spans="1:16" ht="29" x14ac:dyDescent="0.35">
      <c r="A886" s="400">
        <v>1141</v>
      </c>
      <c r="B886" s="400" t="s">
        <v>2236</v>
      </c>
      <c r="C886" s="401" t="s">
        <v>2243</v>
      </c>
      <c r="D886" s="402">
        <v>25696</v>
      </c>
      <c r="E886" s="402">
        <v>41801</v>
      </c>
      <c r="F886" s="400">
        <v>16105</v>
      </c>
      <c r="G886" s="400">
        <v>44.093086926762503</v>
      </c>
      <c r="H886" s="401" t="s">
        <v>12</v>
      </c>
      <c r="I886" s="401" t="s">
        <v>339</v>
      </c>
      <c r="J886" s="400" t="b">
        <v>0</v>
      </c>
      <c r="K886" s="401" t="s">
        <v>211</v>
      </c>
      <c r="L886" s="401" t="s">
        <v>795</v>
      </c>
      <c r="M886" s="401" t="s">
        <v>359</v>
      </c>
      <c r="N886" s="401" t="s">
        <v>359</v>
      </c>
      <c r="O886" s="401" t="s">
        <v>358</v>
      </c>
      <c r="P886" s="401" t="s">
        <v>356</v>
      </c>
    </row>
    <row r="887" spans="1:16" ht="29" x14ac:dyDescent="0.35">
      <c r="A887" s="400">
        <v>1142</v>
      </c>
      <c r="B887" s="400" t="s">
        <v>2236</v>
      </c>
      <c r="C887" s="401" t="s">
        <v>2244</v>
      </c>
      <c r="D887" s="402">
        <v>28963</v>
      </c>
      <c r="E887" s="402">
        <v>41801</v>
      </c>
      <c r="F887" s="400">
        <v>12838</v>
      </c>
      <c r="G887" s="400">
        <v>35.148528405201901</v>
      </c>
      <c r="H887" s="401" t="s">
        <v>11</v>
      </c>
      <c r="I887" s="401" t="s">
        <v>342</v>
      </c>
      <c r="J887" s="400" t="b">
        <v>0</v>
      </c>
      <c r="K887" s="401" t="s">
        <v>211</v>
      </c>
      <c r="L887" s="401" t="s">
        <v>795</v>
      </c>
      <c r="M887" s="401" t="s">
        <v>359</v>
      </c>
      <c r="N887" s="401" t="s">
        <v>359</v>
      </c>
      <c r="O887" s="401" t="s">
        <v>358</v>
      </c>
      <c r="P887" s="401" t="s">
        <v>356</v>
      </c>
    </row>
    <row r="888" spans="1:16" x14ac:dyDescent="0.35">
      <c r="A888" s="400">
        <v>1170</v>
      </c>
      <c r="B888" s="400" t="s">
        <v>2245</v>
      </c>
      <c r="C888" s="401" t="s">
        <v>2246</v>
      </c>
      <c r="D888" s="402">
        <v>29148</v>
      </c>
      <c r="E888" s="402">
        <v>41802</v>
      </c>
      <c r="F888" s="400">
        <v>12654</v>
      </c>
      <c r="G888" s="400">
        <v>34.644763860369601</v>
      </c>
      <c r="H888" s="401" t="s">
        <v>12</v>
      </c>
      <c r="I888" s="401" t="s">
        <v>337</v>
      </c>
      <c r="J888" s="400" t="b">
        <v>0</v>
      </c>
      <c r="K888" s="401" t="s">
        <v>211</v>
      </c>
      <c r="L888" s="401" t="s">
        <v>1201</v>
      </c>
      <c r="M888" s="401" t="s">
        <v>375</v>
      </c>
      <c r="N888" s="401" t="s">
        <v>375</v>
      </c>
      <c r="O888" s="401" t="s">
        <v>374</v>
      </c>
      <c r="P888" s="401" t="s">
        <v>356</v>
      </c>
    </row>
    <row r="889" spans="1:16" x14ac:dyDescent="0.35">
      <c r="A889" s="400">
        <v>1171</v>
      </c>
      <c r="B889" s="400" t="s">
        <v>2245</v>
      </c>
      <c r="C889" s="401" t="s">
        <v>2247</v>
      </c>
      <c r="D889" s="402">
        <v>33556</v>
      </c>
      <c r="E889" s="402">
        <v>41802</v>
      </c>
      <c r="F889" s="400">
        <v>8246</v>
      </c>
      <c r="G889" s="400">
        <v>22.5763175906913</v>
      </c>
      <c r="H889" s="401" t="s">
        <v>12</v>
      </c>
      <c r="I889" s="401" t="s">
        <v>346</v>
      </c>
      <c r="J889" s="400" t="b">
        <v>0</v>
      </c>
      <c r="K889" s="401" t="s">
        <v>211</v>
      </c>
      <c r="L889" s="401" t="s">
        <v>1201</v>
      </c>
      <c r="M889" s="401" t="s">
        <v>375</v>
      </c>
      <c r="N889" s="401" t="s">
        <v>375</v>
      </c>
      <c r="O889" s="401" t="s">
        <v>374</v>
      </c>
      <c r="P889" s="401" t="s">
        <v>356</v>
      </c>
    </row>
    <row r="890" spans="1:16" x14ac:dyDescent="0.35">
      <c r="A890" s="400">
        <v>1172</v>
      </c>
      <c r="B890" s="400" t="s">
        <v>2245</v>
      </c>
      <c r="C890" s="401" t="s">
        <v>2248</v>
      </c>
      <c r="D890" s="402">
        <v>33401</v>
      </c>
      <c r="E890" s="402">
        <v>41802</v>
      </c>
      <c r="F890" s="400">
        <v>8401</v>
      </c>
      <c r="G890" s="400">
        <v>23.0006844626968</v>
      </c>
      <c r="H890" s="401" t="s">
        <v>12</v>
      </c>
      <c r="I890" s="401" t="s">
        <v>339</v>
      </c>
      <c r="J890" s="400" t="b">
        <v>0</v>
      </c>
      <c r="K890" s="401" t="s">
        <v>211</v>
      </c>
      <c r="L890" s="401" t="s">
        <v>1201</v>
      </c>
      <c r="M890" s="401" t="s">
        <v>375</v>
      </c>
      <c r="N890" s="401" t="s">
        <v>375</v>
      </c>
      <c r="O890" s="401" t="s">
        <v>374</v>
      </c>
      <c r="P890" s="401" t="s">
        <v>356</v>
      </c>
    </row>
    <row r="891" spans="1:16" x14ac:dyDescent="0.35">
      <c r="A891" s="400">
        <v>1173</v>
      </c>
      <c r="B891" s="400" t="s">
        <v>2245</v>
      </c>
      <c r="C891" s="401" t="s">
        <v>2249</v>
      </c>
      <c r="D891" s="402">
        <v>32798</v>
      </c>
      <c r="E891" s="402">
        <v>41802</v>
      </c>
      <c r="F891" s="400">
        <v>9004</v>
      </c>
      <c r="G891" s="400">
        <v>24.651608487337398</v>
      </c>
      <c r="H891" s="401" t="s">
        <v>12</v>
      </c>
      <c r="I891" s="401" t="s">
        <v>349</v>
      </c>
      <c r="J891" s="400" t="b">
        <v>0</v>
      </c>
      <c r="K891" s="401" t="s">
        <v>211</v>
      </c>
      <c r="L891" s="401" t="s">
        <v>1201</v>
      </c>
      <c r="M891" s="401" t="s">
        <v>375</v>
      </c>
      <c r="N891" s="401" t="s">
        <v>375</v>
      </c>
      <c r="O891" s="401" t="s">
        <v>374</v>
      </c>
      <c r="P891" s="401" t="s">
        <v>356</v>
      </c>
    </row>
    <row r="892" spans="1:16" ht="29" x14ac:dyDescent="0.35">
      <c r="A892" s="400">
        <v>1174</v>
      </c>
      <c r="B892" s="400" t="s">
        <v>2245</v>
      </c>
      <c r="C892" s="401" t="s">
        <v>2250</v>
      </c>
      <c r="D892" s="402">
        <v>33654</v>
      </c>
      <c r="E892" s="402">
        <v>41802</v>
      </c>
      <c r="F892" s="400">
        <v>8148</v>
      </c>
      <c r="G892" s="400">
        <v>22.308008213552402</v>
      </c>
      <c r="H892" s="401" t="s">
        <v>12</v>
      </c>
      <c r="I892" s="401" t="s">
        <v>350</v>
      </c>
      <c r="J892" s="400" t="b">
        <v>0</v>
      </c>
      <c r="K892" s="401" t="s">
        <v>211</v>
      </c>
      <c r="L892" s="401" t="s">
        <v>1201</v>
      </c>
      <c r="M892" s="401" t="s">
        <v>375</v>
      </c>
      <c r="N892" s="401" t="s">
        <v>375</v>
      </c>
      <c r="O892" s="401" t="s">
        <v>374</v>
      </c>
      <c r="P892" s="401" t="s">
        <v>356</v>
      </c>
    </row>
    <row r="893" spans="1:16" x14ac:dyDescent="0.35">
      <c r="A893" s="400">
        <v>1175</v>
      </c>
      <c r="B893" s="400" t="s">
        <v>2245</v>
      </c>
      <c r="C893" s="401" t="s">
        <v>2251</v>
      </c>
      <c r="D893" s="402">
        <v>29138</v>
      </c>
      <c r="E893" s="402">
        <v>41802</v>
      </c>
      <c r="F893" s="400">
        <v>12664</v>
      </c>
      <c r="G893" s="400">
        <v>34.672142368240898</v>
      </c>
      <c r="H893" s="401" t="s">
        <v>12</v>
      </c>
      <c r="I893" s="401" t="s">
        <v>349</v>
      </c>
      <c r="J893" s="400" t="b">
        <v>0</v>
      </c>
      <c r="K893" s="401" t="s">
        <v>211</v>
      </c>
      <c r="L893" s="401" t="s">
        <v>1201</v>
      </c>
      <c r="M893" s="401" t="s">
        <v>375</v>
      </c>
      <c r="N893" s="401" t="s">
        <v>375</v>
      </c>
      <c r="O893" s="401" t="s">
        <v>374</v>
      </c>
      <c r="P893" s="401" t="s">
        <v>356</v>
      </c>
    </row>
    <row r="894" spans="1:16" x14ac:dyDescent="0.35">
      <c r="A894" s="400">
        <v>1176</v>
      </c>
      <c r="B894" s="400" t="s">
        <v>2245</v>
      </c>
      <c r="C894" s="401" t="s">
        <v>2252</v>
      </c>
      <c r="D894" s="402">
        <v>25916</v>
      </c>
      <c r="E894" s="402">
        <v>41802</v>
      </c>
      <c r="F894" s="400">
        <v>15886</v>
      </c>
      <c r="G894" s="400">
        <v>43.4934976043806</v>
      </c>
      <c r="H894" s="401" t="s">
        <v>12</v>
      </c>
      <c r="I894" s="401" t="s">
        <v>346</v>
      </c>
      <c r="J894" s="400" t="b">
        <v>0</v>
      </c>
      <c r="K894" s="401" t="s">
        <v>211</v>
      </c>
      <c r="L894" s="401" t="s">
        <v>1201</v>
      </c>
      <c r="M894" s="401" t="s">
        <v>375</v>
      </c>
      <c r="N894" s="401" t="s">
        <v>375</v>
      </c>
      <c r="O894" s="401" t="s">
        <v>374</v>
      </c>
      <c r="P894" s="401" t="s">
        <v>356</v>
      </c>
    </row>
    <row r="895" spans="1:16" x14ac:dyDescent="0.35">
      <c r="A895" s="400">
        <v>1177</v>
      </c>
      <c r="B895" s="400" t="s">
        <v>2245</v>
      </c>
      <c r="C895" s="401" t="s">
        <v>2253</v>
      </c>
      <c r="D895" s="402">
        <v>32842</v>
      </c>
      <c r="E895" s="402">
        <v>41802</v>
      </c>
      <c r="F895" s="400">
        <v>8960</v>
      </c>
      <c r="G895" s="400">
        <v>24.531143052703602</v>
      </c>
      <c r="H895" s="401" t="s">
        <v>12</v>
      </c>
      <c r="I895" s="401" t="s">
        <v>337</v>
      </c>
      <c r="J895" s="400" t="b">
        <v>0</v>
      </c>
      <c r="K895" s="401" t="s">
        <v>211</v>
      </c>
      <c r="L895" s="401" t="s">
        <v>1201</v>
      </c>
      <c r="M895" s="401" t="s">
        <v>375</v>
      </c>
      <c r="N895" s="401" t="s">
        <v>375</v>
      </c>
      <c r="O895" s="401" t="s">
        <v>374</v>
      </c>
      <c r="P895" s="401" t="s">
        <v>356</v>
      </c>
    </row>
    <row r="896" spans="1:16" x14ac:dyDescent="0.35">
      <c r="A896" s="400">
        <v>1178</v>
      </c>
      <c r="B896" s="400" t="s">
        <v>2245</v>
      </c>
      <c r="C896" s="401" t="s">
        <v>2254</v>
      </c>
      <c r="D896" s="402">
        <v>30848</v>
      </c>
      <c r="E896" s="402">
        <v>41802</v>
      </c>
      <c r="F896" s="400">
        <v>10954</v>
      </c>
      <c r="G896" s="400">
        <v>29.990417522245</v>
      </c>
      <c r="H896" s="401" t="s">
        <v>12</v>
      </c>
      <c r="I896" s="401" t="s">
        <v>342</v>
      </c>
      <c r="J896" s="400" t="b">
        <v>0</v>
      </c>
      <c r="K896" s="401" t="s">
        <v>211</v>
      </c>
      <c r="L896" s="401" t="s">
        <v>1201</v>
      </c>
      <c r="M896" s="401" t="s">
        <v>375</v>
      </c>
      <c r="N896" s="401" t="s">
        <v>375</v>
      </c>
      <c r="O896" s="401" t="s">
        <v>374</v>
      </c>
      <c r="P896" s="401" t="s">
        <v>356</v>
      </c>
    </row>
    <row r="897" spans="1:16" x14ac:dyDescent="0.35">
      <c r="A897" s="400">
        <v>1179</v>
      </c>
      <c r="B897" s="400" t="s">
        <v>2245</v>
      </c>
      <c r="C897" s="401" t="s">
        <v>2255</v>
      </c>
      <c r="D897" s="402">
        <v>31699</v>
      </c>
      <c r="E897" s="402">
        <v>41802</v>
      </c>
      <c r="F897" s="400">
        <v>10103</v>
      </c>
      <c r="G897" s="400">
        <v>27.660506502395599</v>
      </c>
      <c r="H897" s="401" t="s">
        <v>12</v>
      </c>
      <c r="I897" s="401" t="s">
        <v>349</v>
      </c>
      <c r="J897" s="400" t="b">
        <v>0</v>
      </c>
      <c r="K897" s="401" t="s">
        <v>211</v>
      </c>
      <c r="L897" s="401" t="s">
        <v>1201</v>
      </c>
      <c r="M897" s="401" t="s">
        <v>375</v>
      </c>
      <c r="N897" s="401" t="s">
        <v>375</v>
      </c>
      <c r="O897" s="401" t="s">
        <v>374</v>
      </c>
      <c r="P897" s="401" t="s">
        <v>356</v>
      </c>
    </row>
    <row r="898" spans="1:16" x14ac:dyDescent="0.35">
      <c r="A898" s="400">
        <v>1180</v>
      </c>
      <c r="B898" s="400" t="s">
        <v>2256</v>
      </c>
      <c r="C898" s="401" t="s">
        <v>2257</v>
      </c>
      <c r="D898" s="402">
        <v>30930</v>
      </c>
      <c r="E898" s="402">
        <v>41802</v>
      </c>
      <c r="F898" s="400">
        <v>10872</v>
      </c>
      <c r="G898" s="400">
        <v>29.765913757700201</v>
      </c>
      <c r="H898" s="401" t="s">
        <v>11</v>
      </c>
      <c r="I898" s="401" t="s">
        <v>343</v>
      </c>
      <c r="J898" s="400" t="b">
        <v>0</v>
      </c>
      <c r="K898" s="401" t="s">
        <v>211</v>
      </c>
      <c r="L898" s="401" t="s">
        <v>845</v>
      </c>
      <c r="M898" s="401" t="s">
        <v>375</v>
      </c>
      <c r="N898" s="401" t="s">
        <v>375</v>
      </c>
      <c r="O898" s="401" t="s">
        <v>374</v>
      </c>
      <c r="P898" s="401" t="s">
        <v>356</v>
      </c>
    </row>
    <row r="899" spans="1:16" x14ac:dyDescent="0.35">
      <c r="A899" s="400">
        <v>1181</v>
      </c>
      <c r="B899" s="400" t="s">
        <v>2256</v>
      </c>
      <c r="C899" s="401" t="s">
        <v>2258</v>
      </c>
      <c r="D899" s="402">
        <v>30962</v>
      </c>
      <c r="E899" s="402">
        <v>41802</v>
      </c>
      <c r="F899" s="400">
        <v>10840</v>
      </c>
      <c r="G899" s="400">
        <v>29.678302532511999</v>
      </c>
      <c r="H899" s="401" t="s">
        <v>12</v>
      </c>
      <c r="I899" s="401" t="s">
        <v>337</v>
      </c>
      <c r="J899" s="400" t="b">
        <v>0</v>
      </c>
      <c r="K899" s="401" t="s">
        <v>211</v>
      </c>
      <c r="L899" s="401" t="s">
        <v>845</v>
      </c>
      <c r="M899" s="401" t="s">
        <v>375</v>
      </c>
      <c r="N899" s="401" t="s">
        <v>375</v>
      </c>
      <c r="O899" s="401" t="s">
        <v>374</v>
      </c>
      <c r="P899" s="401" t="s">
        <v>356</v>
      </c>
    </row>
    <row r="900" spans="1:16" x14ac:dyDescent="0.35">
      <c r="A900" s="400">
        <v>1182</v>
      </c>
      <c r="B900" s="400" t="s">
        <v>2256</v>
      </c>
      <c r="C900" s="401" t="s">
        <v>2259</v>
      </c>
      <c r="D900" s="402">
        <v>29747</v>
      </c>
      <c r="E900" s="402">
        <v>41802</v>
      </c>
      <c r="F900" s="400">
        <v>12055</v>
      </c>
      <c r="G900" s="400">
        <v>33.004791238877502</v>
      </c>
      <c r="H900" s="401" t="s">
        <v>11</v>
      </c>
      <c r="I900" s="401" t="s">
        <v>342</v>
      </c>
      <c r="J900" s="400" t="b">
        <v>0</v>
      </c>
      <c r="K900" s="401" t="s">
        <v>211</v>
      </c>
      <c r="L900" s="401" t="s">
        <v>845</v>
      </c>
      <c r="M900" s="401" t="s">
        <v>375</v>
      </c>
      <c r="N900" s="401" t="s">
        <v>375</v>
      </c>
      <c r="O900" s="401" t="s">
        <v>374</v>
      </c>
      <c r="P900" s="401" t="s">
        <v>356</v>
      </c>
    </row>
    <row r="901" spans="1:16" x14ac:dyDescent="0.35">
      <c r="A901" s="400">
        <v>1183</v>
      </c>
      <c r="B901" s="400" t="s">
        <v>2256</v>
      </c>
      <c r="C901" s="401" t="s">
        <v>2260</v>
      </c>
      <c r="D901" s="402">
        <v>31558</v>
      </c>
      <c r="E901" s="402">
        <v>41802</v>
      </c>
      <c r="F901" s="400">
        <v>10244</v>
      </c>
      <c r="G901" s="400">
        <v>28.046543463381202</v>
      </c>
      <c r="H901" s="401" t="s">
        <v>12</v>
      </c>
      <c r="I901" s="401" t="s">
        <v>342</v>
      </c>
      <c r="J901" s="400" t="b">
        <v>0</v>
      </c>
      <c r="K901" s="401" t="s">
        <v>211</v>
      </c>
      <c r="L901" s="401" t="s">
        <v>845</v>
      </c>
      <c r="M901" s="401" t="s">
        <v>375</v>
      </c>
      <c r="N901" s="401" t="s">
        <v>375</v>
      </c>
      <c r="O901" s="401" t="s">
        <v>374</v>
      </c>
      <c r="P901" s="401" t="s">
        <v>356</v>
      </c>
    </row>
    <row r="902" spans="1:16" x14ac:dyDescent="0.35">
      <c r="A902" s="400">
        <v>1184</v>
      </c>
      <c r="B902" s="400" t="s">
        <v>2256</v>
      </c>
      <c r="C902" s="401" t="s">
        <v>2261</v>
      </c>
      <c r="D902" s="402">
        <v>31673</v>
      </c>
      <c r="E902" s="402">
        <v>41802</v>
      </c>
      <c r="F902" s="400">
        <v>10129</v>
      </c>
      <c r="G902" s="400">
        <v>27.731690622861102</v>
      </c>
      <c r="H902" s="401" t="s">
        <v>11</v>
      </c>
      <c r="I902" s="401" t="s">
        <v>342</v>
      </c>
      <c r="J902" s="400" t="b">
        <v>0</v>
      </c>
      <c r="K902" s="401" t="s">
        <v>211</v>
      </c>
      <c r="L902" s="401" t="s">
        <v>845</v>
      </c>
      <c r="M902" s="401" t="s">
        <v>375</v>
      </c>
      <c r="N902" s="401" t="s">
        <v>375</v>
      </c>
      <c r="O902" s="401" t="s">
        <v>374</v>
      </c>
      <c r="P902" s="401" t="s">
        <v>356</v>
      </c>
    </row>
    <row r="903" spans="1:16" ht="29" x14ac:dyDescent="0.35">
      <c r="A903" s="400">
        <v>1185</v>
      </c>
      <c r="B903" s="400" t="s">
        <v>2262</v>
      </c>
      <c r="C903" s="401" t="s">
        <v>2263</v>
      </c>
      <c r="D903" s="402">
        <v>28259</v>
      </c>
      <c r="E903" s="402">
        <v>41802</v>
      </c>
      <c r="F903" s="400">
        <v>13543</v>
      </c>
      <c r="G903" s="400">
        <v>37.078713210129997</v>
      </c>
      <c r="H903" s="401" t="s">
        <v>11</v>
      </c>
      <c r="I903" s="401" t="s">
        <v>337</v>
      </c>
      <c r="J903" s="400" t="b">
        <v>0</v>
      </c>
      <c r="K903" s="401" t="s">
        <v>211</v>
      </c>
      <c r="L903" s="401" t="s">
        <v>688</v>
      </c>
      <c r="M903" s="401" t="s">
        <v>359</v>
      </c>
      <c r="N903" s="401" t="s">
        <v>359</v>
      </c>
      <c r="O903" s="401" t="s">
        <v>358</v>
      </c>
      <c r="P903" s="401" t="s">
        <v>356</v>
      </c>
    </row>
    <row r="904" spans="1:16" ht="29" x14ac:dyDescent="0.35">
      <c r="A904" s="400">
        <v>1186</v>
      </c>
      <c r="B904" s="400" t="s">
        <v>2262</v>
      </c>
      <c r="C904" s="401" t="s">
        <v>2264</v>
      </c>
      <c r="D904" s="402">
        <v>25882</v>
      </c>
      <c r="E904" s="402">
        <v>41802</v>
      </c>
      <c r="F904" s="400">
        <v>15920</v>
      </c>
      <c r="G904" s="400">
        <v>43.586584531143103</v>
      </c>
      <c r="H904" s="401" t="s">
        <v>11</v>
      </c>
      <c r="I904" s="401" t="s">
        <v>346</v>
      </c>
      <c r="J904" s="400" t="b">
        <v>0</v>
      </c>
      <c r="K904" s="401" t="s">
        <v>211</v>
      </c>
      <c r="L904" s="401" t="s">
        <v>688</v>
      </c>
      <c r="M904" s="401" t="s">
        <v>359</v>
      </c>
      <c r="N904" s="401" t="s">
        <v>359</v>
      </c>
      <c r="O904" s="401" t="s">
        <v>358</v>
      </c>
      <c r="P904" s="401" t="s">
        <v>356</v>
      </c>
    </row>
    <row r="905" spans="1:16" ht="29" x14ac:dyDescent="0.35">
      <c r="A905" s="400">
        <v>1187</v>
      </c>
      <c r="B905" s="400" t="s">
        <v>2262</v>
      </c>
      <c r="C905" s="401" t="s">
        <v>2265</v>
      </c>
      <c r="D905" s="402">
        <v>27049</v>
      </c>
      <c r="E905" s="402">
        <v>41802</v>
      </c>
      <c r="F905" s="400">
        <v>14753</v>
      </c>
      <c r="G905" s="400">
        <v>40.391512662559897</v>
      </c>
      <c r="H905" s="401" t="s">
        <v>12</v>
      </c>
      <c r="I905" s="401" t="s">
        <v>342</v>
      </c>
      <c r="J905" s="400" t="b">
        <v>0</v>
      </c>
      <c r="K905" s="401" t="s">
        <v>211</v>
      </c>
      <c r="L905" s="401" t="s">
        <v>688</v>
      </c>
      <c r="M905" s="401" t="s">
        <v>359</v>
      </c>
      <c r="N905" s="401" t="s">
        <v>359</v>
      </c>
      <c r="O905" s="401" t="s">
        <v>358</v>
      </c>
      <c r="P905" s="401" t="s">
        <v>356</v>
      </c>
    </row>
    <row r="906" spans="1:16" ht="29" x14ac:dyDescent="0.35">
      <c r="A906" s="400">
        <v>1188</v>
      </c>
      <c r="B906" s="400" t="s">
        <v>2262</v>
      </c>
      <c r="C906" s="401" t="s">
        <v>2266</v>
      </c>
      <c r="D906" s="402">
        <v>20751</v>
      </c>
      <c r="E906" s="402">
        <v>41802</v>
      </c>
      <c r="F906" s="400">
        <v>21051</v>
      </c>
      <c r="G906" s="400">
        <v>57.6344969199179</v>
      </c>
      <c r="H906" s="401" t="s">
        <v>12</v>
      </c>
      <c r="I906" s="401" t="s">
        <v>349</v>
      </c>
      <c r="J906" s="400" t="b">
        <v>0</v>
      </c>
      <c r="K906" s="401" t="s">
        <v>211</v>
      </c>
      <c r="L906" s="401" t="s">
        <v>688</v>
      </c>
      <c r="M906" s="401" t="s">
        <v>359</v>
      </c>
      <c r="N906" s="401" t="s">
        <v>359</v>
      </c>
      <c r="O906" s="401" t="s">
        <v>358</v>
      </c>
      <c r="P906" s="401" t="s">
        <v>356</v>
      </c>
    </row>
    <row r="907" spans="1:16" ht="29" x14ac:dyDescent="0.35">
      <c r="A907" s="400">
        <v>1189</v>
      </c>
      <c r="B907" s="400" t="s">
        <v>2262</v>
      </c>
      <c r="C907" s="401" t="s">
        <v>2267</v>
      </c>
      <c r="D907" s="402">
        <v>29748</v>
      </c>
      <c r="E907" s="402">
        <v>41802</v>
      </c>
      <c r="F907" s="400">
        <v>12054</v>
      </c>
      <c r="G907" s="400">
        <v>33.002053388090303</v>
      </c>
      <c r="H907" s="401" t="s">
        <v>12</v>
      </c>
      <c r="I907" s="401" t="s">
        <v>337</v>
      </c>
      <c r="J907" s="400" t="b">
        <v>0</v>
      </c>
      <c r="K907" s="401" t="s">
        <v>211</v>
      </c>
      <c r="L907" s="401" t="s">
        <v>688</v>
      </c>
      <c r="M907" s="401" t="s">
        <v>359</v>
      </c>
      <c r="N907" s="401" t="s">
        <v>359</v>
      </c>
      <c r="O907" s="401" t="s">
        <v>358</v>
      </c>
      <c r="P907" s="401" t="s">
        <v>356</v>
      </c>
    </row>
    <row r="908" spans="1:16" ht="29" x14ac:dyDescent="0.35">
      <c r="A908" s="400">
        <v>1190</v>
      </c>
      <c r="B908" s="400" t="s">
        <v>2262</v>
      </c>
      <c r="C908" s="401" t="s">
        <v>2268</v>
      </c>
      <c r="D908" s="402">
        <v>24633</v>
      </c>
      <c r="E908" s="402">
        <v>41802</v>
      </c>
      <c r="F908" s="400">
        <v>17169</v>
      </c>
      <c r="G908" s="400">
        <v>47.006160164271002</v>
      </c>
      <c r="H908" s="401" t="s">
        <v>12</v>
      </c>
      <c r="I908" s="401" t="s">
        <v>350</v>
      </c>
      <c r="J908" s="400" t="b">
        <v>0</v>
      </c>
      <c r="K908" s="401" t="s">
        <v>211</v>
      </c>
      <c r="L908" s="401" t="s">
        <v>688</v>
      </c>
      <c r="M908" s="401" t="s">
        <v>359</v>
      </c>
      <c r="N908" s="401" t="s">
        <v>359</v>
      </c>
      <c r="O908" s="401" t="s">
        <v>358</v>
      </c>
      <c r="P908" s="401" t="s">
        <v>356</v>
      </c>
    </row>
    <row r="909" spans="1:16" ht="29" x14ac:dyDescent="0.35">
      <c r="A909" s="400">
        <v>1191</v>
      </c>
      <c r="B909" s="400" t="s">
        <v>2262</v>
      </c>
      <c r="C909" s="401" t="s">
        <v>2269</v>
      </c>
      <c r="D909" s="402">
        <v>26644</v>
      </c>
      <c r="E909" s="402">
        <v>41802</v>
      </c>
      <c r="F909" s="400">
        <v>15158</v>
      </c>
      <c r="G909" s="400">
        <v>41.500342231348398</v>
      </c>
      <c r="H909" s="401" t="s">
        <v>12</v>
      </c>
      <c r="I909" s="401" t="s">
        <v>349</v>
      </c>
      <c r="J909" s="400" t="b">
        <v>0</v>
      </c>
      <c r="K909" s="401" t="s">
        <v>211</v>
      </c>
      <c r="L909" s="401" t="s">
        <v>688</v>
      </c>
      <c r="M909" s="401" t="s">
        <v>359</v>
      </c>
      <c r="N909" s="401" t="s">
        <v>359</v>
      </c>
      <c r="O909" s="401" t="s">
        <v>358</v>
      </c>
      <c r="P909" s="401" t="s">
        <v>356</v>
      </c>
    </row>
    <row r="910" spans="1:16" ht="29" x14ac:dyDescent="0.35">
      <c r="A910" s="400">
        <v>1192</v>
      </c>
      <c r="B910" s="400" t="s">
        <v>2262</v>
      </c>
      <c r="C910" s="401" t="s">
        <v>2270</v>
      </c>
      <c r="D910" s="402">
        <v>30095</v>
      </c>
      <c r="E910" s="402">
        <v>41802</v>
      </c>
      <c r="F910" s="400">
        <v>11707</v>
      </c>
      <c r="G910" s="400">
        <v>32.052019164955503</v>
      </c>
      <c r="H910" s="401" t="s">
        <v>12</v>
      </c>
      <c r="I910" s="401" t="s">
        <v>342</v>
      </c>
      <c r="J910" s="400" t="b">
        <v>0</v>
      </c>
      <c r="K910" s="401" t="s">
        <v>211</v>
      </c>
      <c r="L910" s="401" t="s">
        <v>688</v>
      </c>
      <c r="M910" s="401" t="s">
        <v>359</v>
      </c>
      <c r="N910" s="401" t="s">
        <v>359</v>
      </c>
      <c r="O910" s="401" t="s">
        <v>358</v>
      </c>
      <c r="P910" s="401" t="s">
        <v>356</v>
      </c>
    </row>
    <row r="911" spans="1:16" ht="29" x14ac:dyDescent="0.35">
      <c r="A911" s="400">
        <v>1193</v>
      </c>
      <c r="B911" s="400" t="s">
        <v>2262</v>
      </c>
      <c r="C911" s="401" t="s">
        <v>2271</v>
      </c>
      <c r="D911" s="402">
        <v>27891</v>
      </c>
      <c r="E911" s="402">
        <v>41802</v>
      </c>
      <c r="F911" s="400">
        <v>13911</v>
      </c>
      <c r="G911" s="400">
        <v>38.086242299794698</v>
      </c>
      <c r="H911" s="401" t="s">
        <v>12</v>
      </c>
      <c r="I911" s="401" t="s">
        <v>348</v>
      </c>
      <c r="J911" s="400" t="b">
        <v>0</v>
      </c>
      <c r="K911" s="401" t="s">
        <v>211</v>
      </c>
      <c r="L911" s="401" t="s">
        <v>688</v>
      </c>
      <c r="M911" s="401" t="s">
        <v>359</v>
      </c>
      <c r="N911" s="401" t="s">
        <v>359</v>
      </c>
      <c r="O911" s="401" t="s">
        <v>358</v>
      </c>
      <c r="P911" s="401" t="s">
        <v>356</v>
      </c>
    </row>
    <row r="912" spans="1:16" ht="29" x14ac:dyDescent="0.35">
      <c r="A912" s="400">
        <v>1194</v>
      </c>
      <c r="B912" s="400" t="s">
        <v>2262</v>
      </c>
      <c r="C912" s="401" t="s">
        <v>2272</v>
      </c>
      <c r="D912" s="402">
        <v>26556</v>
      </c>
      <c r="E912" s="402">
        <v>41802</v>
      </c>
      <c r="F912" s="400">
        <v>15246</v>
      </c>
      <c r="G912" s="400">
        <v>41.741273100615999</v>
      </c>
      <c r="H912" s="401" t="s">
        <v>12</v>
      </c>
      <c r="I912" s="401" t="s">
        <v>348</v>
      </c>
      <c r="J912" s="400" t="b">
        <v>0</v>
      </c>
      <c r="K912" s="401" t="s">
        <v>211</v>
      </c>
      <c r="L912" s="401" t="s">
        <v>688</v>
      </c>
      <c r="M912" s="401" t="s">
        <v>359</v>
      </c>
      <c r="N912" s="401" t="s">
        <v>359</v>
      </c>
      <c r="O912" s="401" t="s">
        <v>358</v>
      </c>
      <c r="P912" s="401" t="s">
        <v>356</v>
      </c>
    </row>
    <row r="913" spans="1:16" ht="29" x14ac:dyDescent="0.35">
      <c r="A913" s="400">
        <v>1195</v>
      </c>
      <c r="B913" s="400" t="s">
        <v>2262</v>
      </c>
      <c r="C913" s="401" t="s">
        <v>211</v>
      </c>
      <c r="H913" s="401" t="s">
        <v>12</v>
      </c>
      <c r="I913" s="401" t="s">
        <v>3162</v>
      </c>
      <c r="J913" s="400" t="b">
        <v>0</v>
      </c>
      <c r="K913" s="401" t="s">
        <v>211</v>
      </c>
      <c r="L913" s="401" t="s">
        <v>688</v>
      </c>
      <c r="M913" s="401" t="s">
        <v>359</v>
      </c>
      <c r="N913" s="401" t="s">
        <v>359</v>
      </c>
      <c r="O913" s="401" t="s">
        <v>358</v>
      </c>
      <c r="P913" s="401" t="s">
        <v>356</v>
      </c>
    </row>
    <row r="914" spans="1:16" ht="29" x14ac:dyDescent="0.35">
      <c r="A914" s="400">
        <v>1196</v>
      </c>
      <c r="B914" s="400" t="s">
        <v>2273</v>
      </c>
      <c r="C914" s="401" t="s">
        <v>469</v>
      </c>
      <c r="D914" s="402">
        <v>25775</v>
      </c>
      <c r="E914" s="402">
        <v>41802</v>
      </c>
      <c r="F914" s="400">
        <v>16027</v>
      </c>
      <c r="G914" s="400">
        <v>43.8795345653662</v>
      </c>
      <c r="H914" s="401" t="s">
        <v>11</v>
      </c>
      <c r="I914" s="401" t="s">
        <v>338</v>
      </c>
      <c r="J914" s="400" t="b">
        <v>1</v>
      </c>
      <c r="K914" s="401" t="s">
        <v>211</v>
      </c>
      <c r="L914" s="401" t="s">
        <v>468</v>
      </c>
      <c r="M914" s="401" t="s">
        <v>359</v>
      </c>
      <c r="N914" s="401" t="s">
        <v>359</v>
      </c>
      <c r="O914" s="401" t="s">
        <v>358</v>
      </c>
      <c r="P914" s="401" t="s">
        <v>356</v>
      </c>
    </row>
    <row r="915" spans="1:16" ht="29" x14ac:dyDescent="0.35">
      <c r="A915" s="400">
        <v>1197</v>
      </c>
      <c r="B915" s="400" t="s">
        <v>2273</v>
      </c>
      <c r="C915" s="401" t="s">
        <v>2274</v>
      </c>
      <c r="D915" s="402">
        <v>29586</v>
      </c>
      <c r="E915" s="402">
        <v>41802</v>
      </c>
      <c r="F915" s="400">
        <v>12216</v>
      </c>
      <c r="G915" s="400">
        <v>33.445585215605703</v>
      </c>
      <c r="H915" s="401" t="s">
        <v>12</v>
      </c>
      <c r="I915" s="401" t="s">
        <v>346</v>
      </c>
      <c r="J915" s="400" t="b">
        <v>0</v>
      </c>
      <c r="K915" s="401" t="s">
        <v>211</v>
      </c>
      <c r="L915" s="401" t="s">
        <v>468</v>
      </c>
      <c r="M915" s="401" t="s">
        <v>359</v>
      </c>
      <c r="N915" s="401" t="s">
        <v>359</v>
      </c>
      <c r="O915" s="401" t="s">
        <v>358</v>
      </c>
      <c r="P915" s="401" t="s">
        <v>356</v>
      </c>
    </row>
    <row r="916" spans="1:16" ht="29" x14ac:dyDescent="0.35">
      <c r="A916" s="400">
        <v>1198</v>
      </c>
      <c r="B916" s="400" t="s">
        <v>2273</v>
      </c>
      <c r="C916" s="401" t="s">
        <v>2275</v>
      </c>
      <c r="D916" s="402">
        <v>29386</v>
      </c>
      <c r="E916" s="402">
        <v>41802</v>
      </c>
      <c r="F916" s="400">
        <v>12416</v>
      </c>
      <c r="G916" s="400">
        <v>33.993155373032202</v>
      </c>
      <c r="H916" s="401" t="s">
        <v>12</v>
      </c>
      <c r="I916" s="401" t="s">
        <v>342</v>
      </c>
      <c r="J916" s="400" t="b">
        <v>1</v>
      </c>
      <c r="K916" s="401" t="s">
        <v>211</v>
      </c>
      <c r="L916" s="401" t="s">
        <v>468</v>
      </c>
      <c r="M916" s="401" t="s">
        <v>359</v>
      </c>
      <c r="N916" s="401" t="s">
        <v>359</v>
      </c>
      <c r="O916" s="401" t="s">
        <v>358</v>
      </c>
      <c r="P916" s="401" t="s">
        <v>356</v>
      </c>
    </row>
    <row r="917" spans="1:16" ht="29" x14ac:dyDescent="0.35">
      <c r="A917" s="400">
        <v>1199</v>
      </c>
      <c r="B917" s="400" t="s">
        <v>2273</v>
      </c>
      <c r="C917" s="401" t="s">
        <v>2276</v>
      </c>
      <c r="D917" s="402">
        <v>25153</v>
      </c>
      <c r="E917" s="402">
        <v>41802</v>
      </c>
      <c r="F917" s="400">
        <v>16649</v>
      </c>
      <c r="G917" s="400">
        <v>45.582477754962397</v>
      </c>
      <c r="H917" s="401" t="s">
        <v>12</v>
      </c>
      <c r="I917" s="401" t="s">
        <v>337</v>
      </c>
      <c r="J917" s="400" t="b">
        <v>1</v>
      </c>
      <c r="K917" s="401" t="s">
        <v>211</v>
      </c>
      <c r="L917" s="401" t="s">
        <v>468</v>
      </c>
      <c r="M917" s="401" t="s">
        <v>359</v>
      </c>
      <c r="N917" s="401" t="s">
        <v>359</v>
      </c>
      <c r="O917" s="401" t="s">
        <v>358</v>
      </c>
      <c r="P917" s="401" t="s">
        <v>356</v>
      </c>
    </row>
    <row r="918" spans="1:16" ht="29" x14ac:dyDescent="0.35">
      <c r="A918" s="400">
        <v>1200</v>
      </c>
      <c r="B918" s="400" t="s">
        <v>2273</v>
      </c>
      <c r="C918" s="401" t="s">
        <v>2277</v>
      </c>
      <c r="D918" s="402">
        <v>29509</v>
      </c>
      <c r="E918" s="402">
        <v>41802</v>
      </c>
      <c r="F918" s="400">
        <v>12293</v>
      </c>
      <c r="G918" s="400">
        <v>33.6563997262149</v>
      </c>
      <c r="H918" s="401" t="s">
        <v>12</v>
      </c>
      <c r="I918" s="401" t="s">
        <v>346</v>
      </c>
      <c r="J918" s="400" t="b">
        <v>0</v>
      </c>
      <c r="K918" s="401" t="s">
        <v>211</v>
      </c>
      <c r="L918" s="401" t="s">
        <v>468</v>
      </c>
      <c r="M918" s="401" t="s">
        <v>359</v>
      </c>
      <c r="N918" s="401" t="s">
        <v>359</v>
      </c>
      <c r="O918" s="401" t="s">
        <v>358</v>
      </c>
      <c r="P918" s="401" t="s">
        <v>356</v>
      </c>
    </row>
    <row r="919" spans="1:16" ht="29" x14ac:dyDescent="0.35">
      <c r="A919" s="400">
        <v>1201</v>
      </c>
      <c r="B919" s="400" t="s">
        <v>2273</v>
      </c>
      <c r="C919" s="401" t="s">
        <v>2278</v>
      </c>
      <c r="D919" s="402">
        <v>27289</v>
      </c>
      <c r="E919" s="402">
        <v>41802</v>
      </c>
      <c r="F919" s="400">
        <v>14513</v>
      </c>
      <c r="G919" s="400">
        <v>39.734428473648201</v>
      </c>
      <c r="H919" s="401" t="s">
        <v>12</v>
      </c>
      <c r="I919" s="401" t="s">
        <v>348</v>
      </c>
      <c r="J919" s="400" t="b">
        <v>0</v>
      </c>
      <c r="K919" s="401" t="s">
        <v>211</v>
      </c>
      <c r="L919" s="401" t="s">
        <v>468</v>
      </c>
      <c r="M919" s="401" t="s">
        <v>359</v>
      </c>
      <c r="N919" s="401" t="s">
        <v>359</v>
      </c>
      <c r="O919" s="401" t="s">
        <v>358</v>
      </c>
      <c r="P919" s="401" t="s">
        <v>356</v>
      </c>
    </row>
    <row r="920" spans="1:16" ht="29" x14ac:dyDescent="0.35">
      <c r="A920" s="400">
        <v>1202</v>
      </c>
      <c r="B920" s="400" t="s">
        <v>2273</v>
      </c>
      <c r="C920" s="401" t="s">
        <v>2279</v>
      </c>
      <c r="D920" s="402">
        <v>24395</v>
      </c>
      <c r="E920" s="402">
        <v>41802</v>
      </c>
      <c r="F920" s="400">
        <v>17407</v>
      </c>
      <c r="G920" s="400">
        <v>47.6577686516085</v>
      </c>
      <c r="H920" s="401" t="s">
        <v>12</v>
      </c>
      <c r="I920" s="401" t="s">
        <v>348</v>
      </c>
      <c r="J920" s="400" t="b">
        <v>0</v>
      </c>
      <c r="K920" s="401" t="s">
        <v>211</v>
      </c>
      <c r="L920" s="401" t="s">
        <v>468</v>
      </c>
      <c r="M920" s="401" t="s">
        <v>359</v>
      </c>
      <c r="N920" s="401" t="s">
        <v>359</v>
      </c>
      <c r="O920" s="401" t="s">
        <v>358</v>
      </c>
      <c r="P920" s="401" t="s">
        <v>356</v>
      </c>
    </row>
    <row r="921" spans="1:16" ht="29" x14ac:dyDescent="0.35">
      <c r="A921" s="400">
        <v>1203</v>
      </c>
      <c r="B921" s="400" t="s">
        <v>2273</v>
      </c>
      <c r="C921" s="401" t="s">
        <v>2280</v>
      </c>
      <c r="D921" s="402">
        <v>26922</v>
      </c>
      <c r="E921" s="402">
        <v>41802</v>
      </c>
      <c r="F921" s="400">
        <v>14880</v>
      </c>
      <c r="G921" s="400">
        <v>40.739219712525703</v>
      </c>
      <c r="H921" s="401" t="s">
        <v>12</v>
      </c>
      <c r="I921" s="401" t="s">
        <v>351</v>
      </c>
      <c r="J921" s="400" t="b">
        <v>0</v>
      </c>
      <c r="K921" s="401" t="s">
        <v>211</v>
      </c>
      <c r="L921" s="401" t="s">
        <v>468</v>
      </c>
      <c r="M921" s="401" t="s">
        <v>359</v>
      </c>
      <c r="N921" s="401" t="s">
        <v>359</v>
      </c>
      <c r="O921" s="401" t="s">
        <v>358</v>
      </c>
      <c r="P921" s="401" t="s">
        <v>356</v>
      </c>
    </row>
    <row r="922" spans="1:16" x14ac:dyDescent="0.35">
      <c r="A922" s="400">
        <v>1204</v>
      </c>
      <c r="B922" s="400" t="s">
        <v>2281</v>
      </c>
      <c r="C922" s="401" t="s">
        <v>2282</v>
      </c>
      <c r="D922" s="402">
        <v>25358</v>
      </c>
      <c r="E922" s="402">
        <v>41796</v>
      </c>
      <c r="F922" s="400">
        <v>16438</v>
      </c>
      <c r="G922" s="400">
        <v>45.004791238877502</v>
      </c>
      <c r="H922" s="401" t="s">
        <v>12</v>
      </c>
      <c r="I922" s="401" t="s">
        <v>339</v>
      </c>
      <c r="J922" s="400" t="b">
        <v>0</v>
      </c>
      <c r="K922" s="401" t="s">
        <v>211</v>
      </c>
      <c r="L922" s="401" t="s">
        <v>566</v>
      </c>
      <c r="M922" s="401" t="s">
        <v>386</v>
      </c>
      <c r="N922" s="401" t="s">
        <v>386</v>
      </c>
      <c r="O922" s="401" t="s">
        <v>454</v>
      </c>
      <c r="P922" s="401" t="s">
        <v>356</v>
      </c>
    </row>
    <row r="923" spans="1:16" x14ac:dyDescent="0.35">
      <c r="A923" s="400">
        <v>1205</v>
      </c>
      <c r="B923" s="400" t="s">
        <v>2281</v>
      </c>
      <c r="C923" s="401" t="s">
        <v>2283</v>
      </c>
      <c r="D923" s="402">
        <v>25723</v>
      </c>
      <c r="E923" s="402">
        <v>41796</v>
      </c>
      <c r="F923" s="400">
        <v>16073</v>
      </c>
      <c r="G923" s="400">
        <v>44.005475701574298</v>
      </c>
      <c r="H923" s="401" t="s">
        <v>12</v>
      </c>
      <c r="I923" s="401" t="s">
        <v>349</v>
      </c>
      <c r="J923" s="400" t="b">
        <v>0</v>
      </c>
      <c r="K923" s="401" t="s">
        <v>211</v>
      </c>
      <c r="L923" s="401" t="s">
        <v>566</v>
      </c>
      <c r="M923" s="401" t="s">
        <v>386</v>
      </c>
      <c r="N923" s="401" t="s">
        <v>386</v>
      </c>
      <c r="O923" s="401" t="s">
        <v>454</v>
      </c>
      <c r="P923" s="401" t="s">
        <v>356</v>
      </c>
    </row>
    <row r="924" spans="1:16" x14ac:dyDescent="0.35">
      <c r="A924" s="400">
        <v>1116</v>
      </c>
      <c r="B924" s="400" t="s">
        <v>2209</v>
      </c>
      <c r="C924" s="401" t="s">
        <v>211</v>
      </c>
      <c r="H924" s="401" t="s">
        <v>12</v>
      </c>
      <c r="I924" s="401" t="s">
        <v>3162</v>
      </c>
      <c r="J924" s="400" t="b">
        <v>0</v>
      </c>
      <c r="K924" s="401" t="s">
        <v>211</v>
      </c>
      <c r="L924" s="401" t="s">
        <v>563</v>
      </c>
      <c r="M924" s="401" t="s">
        <v>375</v>
      </c>
      <c r="N924" s="401" t="s">
        <v>375</v>
      </c>
      <c r="O924" s="401" t="s">
        <v>374</v>
      </c>
      <c r="P924" s="401" t="s">
        <v>356</v>
      </c>
    </row>
    <row r="925" spans="1:16" ht="29" x14ac:dyDescent="0.35">
      <c r="A925" s="400">
        <v>1143</v>
      </c>
      <c r="B925" s="400" t="s">
        <v>2236</v>
      </c>
      <c r="C925" s="401" t="s">
        <v>2284</v>
      </c>
      <c r="D925" s="402">
        <v>25239</v>
      </c>
      <c r="E925" s="402">
        <v>41801</v>
      </c>
      <c r="F925" s="400">
        <v>16562</v>
      </c>
      <c r="G925" s="400">
        <v>45.344284736481903</v>
      </c>
      <c r="H925" s="401" t="s">
        <v>12</v>
      </c>
      <c r="I925" s="401" t="s">
        <v>351</v>
      </c>
      <c r="J925" s="400" t="b">
        <v>0</v>
      </c>
      <c r="K925" s="401" t="s">
        <v>211</v>
      </c>
      <c r="L925" s="401" t="s">
        <v>795</v>
      </c>
      <c r="M925" s="401" t="s">
        <v>359</v>
      </c>
      <c r="N925" s="401" t="s">
        <v>359</v>
      </c>
      <c r="O925" s="401" t="s">
        <v>358</v>
      </c>
      <c r="P925" s="401" t="s">
        <v>356</v>
      </c>
    </row>
    <row r="926" spans="1:16" ht="29" x14ac:dyDescent="0.35">
      <c r="A926" s="400">
        <v>1144</v>
      </c>
      <c r="B926" s="400" t="s">
        <v>2236</v>
      </c>
      <c r="C926" s="401" t="s">
        <v>2285</v>
      </c>
      <c r="D926" s="402">
        <v>29069</v>
      </c>
      <c r="E926" s="402">
        <v>41801</v>
      </c>
      <c r="F926" s="400">
        <v>12732</v>
      </c>
      <c r="G926" s="400">
        <v>34.858316221765897</v>
      </c>
      <c r="H926" s="401" t="s">
        <v>12</v>
      </c>
      <c r="I926" s="401" t="s">
        <v>337</v>
      </c>
      <c r="J926" s="400" t="b">
        <v>0</v>
      </c>
      <c r="K926" s="401" t="s">
        <v>211</v>
      </c>
      <c r="L926" s="401" t="s">
        <v>795</v>
      </c>
      <c r="M926" s="401" t="s">
        <v>359</v>
      </c>
      <c r="N926" s="401" t="s">
        <v>359</v>
      </c>
      <c r="O926" s="401" t="s">
        <v>358</v>
      </c>
      <c r="P926" s="401" t="s">
        <v>356</v>
      </c>
    </row>
    <row r="927" spans="1:16" ht="29" x14ac:dyDescent="0.35">
      <c r="A927" s="400">
        <v>1145</v>
      </c>
      <c r="B927" s="400" t="s">
        <v>2286</v>
      </c>
      <c r="C927" s="401" t="s">
        <v>2287</v>
      </c>
      <c r="D927" s="402">
        <v>26816</v>
      </c>
      <c r="E927" s="402">
        <v>41801</v>
      </c>
      <c r="F927" s="400">
        <v>14985</v>
      </c>
      <c r="G927" s="400">
        <v>41.026694045174501</v>
      </c>
      <c r="H927" s="401" t="s">
        <v>11</v>
      </c>
      <c r="I927" s="401" t="s">
        <v>342</v>
      </c>
      <c r="J927" s="400" t="b">
        <v>1</v>
      </c>
      <c r="K927" s="401" t="s">
        <v>211</v>
      </c>
      <c r="L927" s="401" t="s">
        <v>601</v>
      </c>
      <c r="M927" s="401" t="s">
        <v>529</v>
      </c>
      <c r="N927" s="401" t="s">
        <v>529</v>
      </c>
      <c r="O927" s="401" t="s">
        <v>527</v>
      </c>
      <c r="P927" s="401" t="s">
        <v>356</v>
      </c>
    </row>
    <row r="928" spans="1:16" ht="29" x14ac:dyDescent="0.35">
      <c r="A928" s="400">
        <v>1146</v>
      </c>
      <c r="B928" s="400" t="s">
        <v>2286</v>
      </c>
      <c r="C928" s="401" t="s">
        <v>2288</v>
      </c>
      <c r="D928" s="402">
        <v>29255</v>
      </c>
      <c r="E928" s="402">
        <v>41801</v>
      </c>
      <c r="F928" s="400">
        <v>12546</v>
      </c>
      <c r="G928" s="400">
        <v>34.349075975359298</v>
      </c>
      <c r="H928" s="401" t="s">
        <v>12</v>
      </c>
      <c r="I928" s="401" t="s">
        <v>337</v>
      </c>
      <c r="J928" s="400" t="b">
        <v>1</v>
      </c>
      <c r="K928" s="401" t="s">
        <v>211</v>
      </c>
      <c r="L928" s="401" t="s">
        <v>601</v>
      </c>
      <c r="M928" s="401" t="s">
        <v>529</v>
      </c>
      <c r="N928" s="401" t="s">
        <v>529</v>
      </c>
      <c r="O928" s="401" t="s">
        <v>527</v>
      </c>
      <c r="P928" s="401" t="s">
        <v>356</v>
      </c>
    </row>
    <row r="929" spans="1:16" ht="29" x14ac:dyDescent="0.35">
      <c r="A929" s="400">
        <v>1147</v>
      </c>
      <c r="B929" s="400" t="s">
        <v>2286</v>
      </c>
      <c r="C929" s="401" t="s">
        <v>2289</v>
      </c>
      <c r="D929" s="402">
        <v>28070</v>
      </c>
      <c r="E929" s="402">
        <v>41801</v>
      </c>
      <c r="F929" s="400">
        <v>13731</v>
      </c>
      <c r="G929" s="400">
        <v>37.593429158110901</v>
      </c>
      <c r="H929" s="401" t="s">
        <v>11</v>
      </c>
      <c r="I929" s="401" t="s">
        <v>342</v>
      </c>
      <c r="J929" s="400" t="b">
        <v>1</v>
      </c>
      <c r="K929" s="401" t="s">
        <v>211</v>
      </c>
      <c r="L929" s="401" t="s">
        <v>601</v>
      </c>
      <c r="M929" s="401" t="s">
        <v>529</v>
      </c>
      <c r="N929" s="401" t="s">
        <v>529</v>
      </c>
      <c r="O929" s="401" t="s">
        <v>527</v>
      </c>
      <c r="P929" s="401" t="s">
        <v>356</v>
      </c>
    </row>
    <row r="930" spans="1:16" ht="29" x14ac:dyDescent="0.35">
      <c r="A930" s="400">
        <v>1148</v>
      </c>
      <c r="B930" s="400" t="s">
        <v>2286</v>
      </c>
      <c r="C930" s="401" t="s">
        <v>2290</v>
      </c>
      <c r="D930" s="402">
        <v>30410</v>
      </c>
      <c r="E930" s="402">
        <v>41801</v>
      </c>
      <c r="F930" s="400">
        <v>11391</v>
      </c>
      <c r="G930" s="400">
        <v>31.186858316221802</v>
      </c>
      <c r="H930" s="401" t="s">
        <v>12</v>
      </c>
      <c r="I930" s="401" t="s">
        <v>350</v>
      </c>
      <c r="J930" s="400" t="b">
        <v>0</v>
      </c>
      <c r="K930" s="401" t="s">
        <v>211</v>
      </c>
      <c r="L930" s="401" t="s">
        <v>601</v>
      </c>
      <c r="M930" s="401" t="s">
        <v>529</v>
      </c>
      <c r="N930" s="401" t="s">
        <v>529</v>
      </c>
      <c r="O930" s="401" t="s">
        <v>527</v>
      </c>
      <c r="P930" s="401" t="s">
        <v>356</v>
      </c>
    </row>
    <row r="931" spans="1:16" ht="29" x14ac:dyDescent="0.35">
      <c r="A931" s="400">
        <v>1149</v>
      </c>
      <c r="B931" s="400" t="s">
        <v>2286</v>
      </c>
      <c r="C931" s="401" t="s">
        <v>2291</v>
      </c>
      <c r="D931" s="402">
        <v>29010</v>
      </c>
      <c r="E931" s="402">
        <v>41801</v>
      </c>
      <c r="F931" s="400">
        <v>12791</v>
      </c>
      <c r="G931" s="400">
        <v>35.019849418206697</v>
      </c>
      <c r="H931" s="401" t="s">
        <v>11</v>
      </c>
      <c r="I931" s="401" t="s">
        <v>337</v>
      </c>
      <c r="J931" s="400" t="b">
        <v>0</v>
      </c>
      <c r="K931" s="401" t="s">
        <v>211</v>
      </c>
      <c r="L931" s="401" t="s">
        <v>601</v>
      </c>
      <c r="M931" s="401" t="s">
        <v>529</v>
      </c>
      <c r="N931" s="401" t="s">
        <v>529</v>
      </c>
      <c r="O931" s="401" t="s">
        <v>527</v>
      </c>
      <c r="P931" s="401" t="s">
        <v>356</v>
      </c>
    </row>
    <row r="932" spans="1:16" ht="29" x14ac:dyDescent="0.35">
      <c r="A932" s="400">
        <v>1150</v>
      </c>
      <c r="B932" s="400" t="s">
        <v>2286</v>
      </c>
      <c r="C932" s="401" t="s">
        <v>2292</v>
      </c>
      <c r="D932" s="402">
        <v>28928</v>
      </c>
      <c r="E932" s="402">
        <v>41801</v>
      </c>
      <c r="F932" s="400">
        <v>12873</v>
      </c>
      <c r="G932" s="400">
        <v>35.244353182751503</v>
      </c>
      <c r="H932" s="401" t="s">
        <v>11</v>
      </c>
      <c r="I932" s="401" t="s">
        <v>349</v>
      </c>
      <c r="J932" s="400" t="b">
        <v>0</v>
      </c>
      <c r="K932" s="401" t="s">
        <v>211</v>
      </c>
      <c r="L932" s="401" t="s">
        <v>601</v>
      </c>
      <c r="M932" s="401" t="s">
        <v>529</v>
      </c>
      <c r="N932" s="401" t="s">
        <v>529</v>
      </c>
      <c r="O932" s="401" t="s">
        <v>527</v>
      </c>
      <c r="P932" s="401" t="s">
        <v>356</v>
      </c>
    </row>
    <row r="933" spans="1:16" ht="29" x14ac:dyDescent="0.35">
      <c r="A933" s="400">
        <v>1151</v>
      </c>
      <c r="B933" s="400" t="s">
        <v>2286</v>
      </c>
      <c r="C933" s="401" t="s">
        <v>2293</v>
      </c>
      <c r="D933" s="402">
        <v>21981</v>
      </c>
      <c r="E933" s="402">
        <v>41801</v>
      </c>
      <c r="F933" s="400">
        <v>19820</v>
      </c>
      <c r="G933" s="400">
        <v>54.2642026009582</v>
      </c>
      <c r="H933" s="401" t="s">
        <v>11</v>
      </c>
      <c r="I933" s="401" t="s">
        <v>349</v>
      </c>
      <c r="J933" s="400" t="b">
        <v>0</v>
      </c>
      <c r="K933" s="401" t="s">
        <v>211</v>
      </c>
      <c r="L933" s="401" t="s">
        <v>601</v>
      </c>
      <c r="M933" s="401" t="s">
        <v>529</v>
      </c>
      <c r="N933" s="401" t="s">
        <v>529</v>
      </c>
      <c r="O933" s="401" t="s">
        <v>527</v>
      </c>
      <c r="P933" s="401" t="s">
        <v>356</v>
      </c>
    </row>
    <row r="934" spans="1:16" ht="29" x14ac:dyDescent="0.35">
      <c r="A934" s="400">
        <v>1152</v>
      </c>
      <c r="B934" s="400" t="s">
        <v>2286</v>
      </c>
      <c r="C934" s="401" t="s">
        <v>2294</v>
      </c>
      <c r="D934" s="402">
        <v>28190</v>
      </c>
      <c r="E934" s="402">
        <v>41801</v>
      </c>
      <c r="F934" s="400">
        <v>13611</v>
      </c>
      <c r="G934" s="400">
        <v>37.264887063655003</v>
      </c>
      <c r="H934" s="401" t="s">
        <v>12</v>
      </c>
      <c r="I934" s="401" t="s">
        <v>342</v>
      </c>
      <c r="J934" s="400" t="b">
        <v>0</v>
      </c>
      <c r="K934" s="401" t="s">
        <v>211</v>
      </c>
      <c r="L934" s="401" t="s">
        <v>601</v>
      </c>
      <c r="M934" s="401" t="s">
        <v>529</v>
      </c>
      <c r="N934" s="401" t="s">
        <v>529</v>
      </c>
      <c r="O934" s="401" t="s">
        <v>527</v>
      </c>
      <c r="P934" s="401" t="s">
        <v>356</v>
      </c>
    </row>
    <row r="935" spans="1:16" ht="29" x14ac:dyDescent="0.35">
      <c r="A935" s="400">
        <v>1153</v>
      </c>
      <c r="B935" s="400" t="s">
        <v>2286</v>
      </c>
      <c r="C935" s="401" t="s">
        <v>211</v>
      </c>
      <c r="H935" s="401" t="s">
        <v>12</v>
      </c>
      <c r="I935" s="401" t="s">
        <v>3162</v>
      </c>
      <c r="J935" s="400" t="b">
        <v>0</v>
      </c>
      <c r="K935" s="401" t="s">
        <v>211</v>
      </c>
      <c r="L935" s="401" t="s">
        <v>601</v>
      </c>
      <c r="M935" s="401" t="s">
        <v>529</v>
      </c>
      <c r="N935" s="401" t="s">
        <v>529</v>
      </c>
      <c r="O935" s="401" t="s">
        <v>527</v>
      </c>
      <c r="P935" s="401" t="s">
        <v>356</v>
      </c>
    </row>
    <row r="936" spans="1:16" x14ac:dyDescent="0.35">
      <c r="A936" s="400">
        <v>1154</v>
      </c>
      <c r="B936" s="400" t="s">
        <v>2295</v>
      </c>
      <c r="C936" s="401" t="s">
        <v>655</v>
      </c>
      <c r="D936" s="402">
        <v>29831</v>
      </c>
      <c r="E936" s="402">
        <v>41801</v>
      </c>
      <c r="F936" s="400">
        <v>11970</v>
      </c>
      <c r="G936" s="400">
        <v>32.772073921971298</v>
      </c>
      <c r="H936" s="401" t="s">
        <v>12</v>
      </c>
      <c r="I936" s="401" t="s">
        <v>351</v>
      </c>
      <c r="J936" s="400" t="b">
        <v>0</v>
      </c>
      <c r="K936" s="401" t="s">
        <v>211</v>
      </c>
      <c r="L936" s="401" t="s">
        <v>654</v>
      </c>
      <c r="M936" s="401" t="s">
        <v>375</v>
      </c>
      <c r="N936" s="401" t="s">
        <v>375</v>
      </c>
      <c r="O936" s="401" t="s">
        <v>374</v>
      </c>
      <c r="P936" s="401" t="s">
        <v>356</v>
      </c>
    </row>
    <row r="937" spans="1:16" x14ac:dyDescent="0.35">
      <c r="A937" s="400">
        <v>1155</v>
      </c>
      <c r="B937" s="400" t="s">
        <v>2295</v>
      </c>
      <c r="C937" s="401" t="s">
        <v>2296</v>
      </c>
      <c r="D937" s="402">
        <v>29831</v>
      </c>
      <c r="E937" s="402">
        <v>41801</v>
      </c>
      <c r="F937" s="400">
        <v>11970</v>
      </c>
      <c r="G937" s="400">
        <v>32.772073921971298</v>
      </c>
      <c r="H937" s="401" t="s">
        <v>12</v>
      </c>
      <c r="I937" s="401" t="s">
        <v>348</v>
      </c>
      <c r="J937" s="400" t="b">
        <v>0</v>
      </c>
      <c r="K937" s="401" t="s">
        <v>211</v>
      </c>
      <c r="L937" s="401" t="s">
        <v>654</v>
      </c>
      <c r="M937" s="401" t="s">
        <v>375</v>
      </c>
      <c r="N937" s="401" t="s">
        <v>375</v>
      </c>
      <c r="O937" s="401" t="s">
        <v>374</v>
      </c>
      <c r="P937" s="401" t="s">
        <v>356</v>
      </c>
    </row>
    <row r="938" spans="1:16" ht="29" x14ac:dyDescent="0.35">
      <c r="A938" s="400">
        <v>1156</v>
      </c>
      <c r="B938" s="400" t="s">
        <v>2295</v>
      </c>
      <c r="C938" s="401" t="s">
        <v>2297</v>
      </c>
      <c r="D938" s="402">
        <v>25297</v>
      </c>
      <c r="E938" s="402">
        <v>41801</v>
      </c>
      <c r="F938" s="400">
        <v>16504</v>
      </c>
      <c r="G938" s="400">
        <v>45.185489390828202</v>
      </c>
      <c r="H938" s="401" t="s">
        <v>11</v>
      </c>
      <c r="I938" s="401" t="s">
        <v>348</v>
      </c>
      <c r="J938" s="400" t="b">
        <v>0</v>
      </c>
      <c r="K938" s="401" t="s">
        <v>211</v>
      </c>
      <c r="L938" s="401" t="s">
        <v>654</v>
      </c>
      <c r="M938" s="401" t="s">
        <v>375</v>
      </c>
      <c r="N938" s="401" t="s">
        <v>375</v>
      </c>
      <c r="O938" s="401" t="s">
        <v>374</v>
      </c>
      <c r="P938" s="401" t="s">
        <v>356</v>
      </c>
    </row>
    <row r="939" spans="1:16" x14ac:dyDescent="0.35">
      <c r="A939" s="400">
        <v>1157</v>
      </c>
      <c r="B939" s="400" t="s">
        <v>2295</v>
      </c>
      <c r="C939" s="401" t="s">
        <v>2298</v>
      </c>
      <c r="D939" s="402">
        <v>30441</v>
      </c>
      <c r="E939" s="402">
        <v>41801</v>
      </c>
      <c r="F939" s="400">
        <v>11360</v>
      </c>
      <c r="G939" s="400">
        <v>31.1019849418207</v>
      </c>
      <c r="H939" s="401" t="s">
        <v>11</v>
      </c>
      <c r="I939" s="401" t="s">
        <v>350</v>
      </c>
      <c r="J939" s="400" t="b">
        <v>0</v>
      </c>
      <c r="K939" s="401" t="s">
        <v>211</v>
      </c>
      <c r="L939" s="401" t="s">
        <v>654</v>
      </c>
      <c r="M939" s="401" t="s">
        <v>375</v>
      </c>
      <c r="N939" s="401" t="s">
        <v>375</v>
      </c>
      <c r="O939" s="401" t="s">
        <v>374</v>
      </c>
      <c r="P939" s="401" t="s">
        <v>356</v>
      </c>
    </row>
    <row r="940" spans="1:16" x14ac:dyDescent="0.35">
      <c r="A940" s="400">
        <v>1158</v>
      </c>
      <c r="B940" s="400" t="s">
        <v>2295</v>
      </c>
      <c r="C940" s="401" t="s">
        <v>2299</v>
      </c>
      <c r="D940" s="402">
        <v>29325</v>
      </c>
      <c r="E940" s="402">
        <v>41801</v>
      </c>
      <c r="F940" s="400">
        <v>12476</v>
      </c>
      <c r="G940" s="400">
        <v>34.157426420260101</v>
      </c>
      <c r="H940" s="401" t="s">
        <v>12</v>
      </c>
      <c r="I940" s="401" t="s">
        <v>337</v>
      </c>
      <c r="J940" s="400" t="b">
        <v>0</v>
      </c>
      <c r="K940" s="401" t="s">
        <v>211</v>
      </c>
      <c r="L940" s="401" t="s">
        <v>654</v>
      </c>
      <c r="M940" s="401" t="s">
        <v>375</v>
      </c>
      <c r="N940" s="401" t="s">
        <v>375</v>
      </c>
      <c r="O940" s="401" t="s">
        <v>374</v>
      </c>
      <c r="P940" s="401" t="s">
        <v>356</v>
      </c>
    </row>
    <row r="941" spans="1:16" x14ac:dyDescent="0.35">
      <c r="A941" s="400">
        <v>1159</v>
      </c>
      <c r="B941" s="400" t="s">
        <v>2295</v>
      </c>
      <c r="C941" s="401" t="s">
        <v>2300</v>
      </c>
      <c r="D941" s="402">
        <v>32570</v>
      </c>
      <c r="E941" s="402">
        <v>41801</v>
      </c>
      <c r="F941" s="400">
        <v>9231</v>
      </c>
      <c r="G941" s="400">
        <v>25.2731006160164</v>
      </c>
      <c r="H941" s="401" t="s">
        <v>11</v>
      </c>
      <c r="I941" s="401" t="s">
        <v>346</v>
      </c>
      <c r="J941" s="400" t="b">
        <v>0</v>
      </c>
      <c r="K941" s="401" t="s">
        <v>211</v>
      </c>
      <c r="L941" s="401" t="s">
        <v>654</v>
      </c>
      <c r="M941" s="401" t="s">
        <v>375</v>
      </c>
      <c r="N941" s="401" t="s">
        <v>375</v>
      </c>
      <c r="O941" s="401" t="s">
        <v>374</v>
      </c>
      <c r="P941" s="401" t="s">
        <v>356</v>
      </c>
    </row>
    <row r="942" spans="1:16" x14ac:dyDescent="0.35">
      <c r="A942" s="400">
        <v>1160</v>
      </c>
      <c r="B942" s="400" t="s">
        <v>2295</v>
      </c>
      <c r="C942" s="401" t="s">
        <v>2301</v>
      </c>
      <c r="D942" s="402">
        <v>31362</v>
      </c>
      <c r="E942" s="402">
        <v>41801</v>
      </c>
      <c r="F942" s="400">
        <v>10439</v>
      </c>
      <c r="G942" s="400">
        <v>28.580424366871998</v>
      </c>
      <c r="H942" s="401" t="s">
        <v>12</v>
      </c>
      <c r="I942" s="401" t="s">
        <v>351</v>
      </c>
      <c r="J942" s="400" t="b">
        <v>0</v>
      </c>
      <c r="K942" s="401" t="s">
        <v>211</v>
      </c>
      <c r="L942" s="401" t="s">
        <v>654</v>
      </c>
      <c r="M942" s="401" t="s">
        <v>375</v>
      </c>
      <c r="N942" s="401" t="s">
        <v>375</v>
      </c>
      <c r="O942" s="401" t="s">
        <v>374</v>
      </c>
      <c r="P942" s="401" t="s">
        <v>356</v>
      </c>
    </row>
    <row r="943" spans="1:16" x14ac:dyDescent="0.35">
      <c r="A943" s="400">
        <v>1161</v>
      </c>
      <c r="B943" s="400" t="s">
        <v>2295</v>
      </c>
      <c r="C943" s="401" t="s">
        <v>2302</v>
      </c>
      <c r="D943" s="402">
        <v>32125</v>
      </c>
      <c r="E943" s="402">
        <v>41801</v>
      </c>
      <c r="F943" s="400">
        <v>9676</v>
      </c>
      <c r="G943" s="400">
        <v>26.491444216290201</v>
      </c>
      <c r="H943" s="401" t="s">
        <v>12</v>
      </c>
      <c r="I943" s="401" t="s">
        <v>350</v>
      </c>
      <c r="J943" s="400" t="b">
        <v>0</v>
      </c>
      <c r="K943" s="401" t="s">
        <v>211</v>
      </c>
      <c r="L943" s="401" t="s">
        <v>654</v>
      </c>
      <c r="M943" s="401" t="s">
        <v>375</v>
      </c>
      <c r="N943" s="401" t="s">
        <v>375</v>
      </c>
      <c r="O943" s="401" t="s">
        <v>374</v>
      </c>
      <c r="P943" s="401" t="s">
        <v>356</v>
      </c>
    </row>
    <row r="944" spans="1:16" x14ac:dyDescent="0.35">
      <c r="A944" s="400">
        <v>1162</v>
      </c>
      <c r="B944" s="400" t="s">
        <v>2295</v>
      </c>
      <c r="C944" s="401" t="s">
        <v>2303</v>
      </c>
      <c r="D944" s="402">
        <v>30253</v>
      </c>
      <c r="E944" s="402">
        <v>41801</v>
      </c>
      <c r="F944" s="400">
        <v>11548</v>
      </c>
      <c r="G944" s="400">
        <v>31.6167008898015</v>
      </c>
      <c r="H944" s="401" t="s">
        <v>12</v>
      </c>
      <c r="I944" s="401" t="s">
        <v>348</v>
      </c>
      <c r="J944" s="400" t="b">
        <v>0</v>
      </c>
      <c r="K944" s="401" t="s">
        <v>211</v>
      </c>
      <c r="L944" s="401" t="s">
        <v>654</v>
      </c>
      <c r="M944" s="401" t="s">
        <v>375</v>
      </c>
      <c r="N944" s="401" t="s">
        <v>375</v>
      </c>
      <c r="O944" s="401" t="s">
        <v>374</v>
      </c>
      <c r="P944" s="401" t="s">
        <v>356</v>
      </c>
    </row>
    <row r="945" spans="1:16" x14ac:dyDescent="0.35">
      <c r="A945" s="400">
        <v>1163</v>
      </c>
      <c r="B945" s="400" t="s">
        <v>2295</v>
      </c>
      <c r="C945" s="401" t="s">
        <v>2304</v>
      </c>
      <c r="D945" s="402">
        <v>32703</v>
      </c>
      <c r="E945" s="402">
        <v>41801</v>
      </c>
      <c r="F945" s="400">
        <v>9098</v>
      </c>
      <c r="G945" s="400">
        <v>24.9089664613279</v>
      </c>
      <c r="H945" s="401" t="s">
        <v>12</v>
      </c>
      <c r="I945" s="401" t="s">
        <v>350</v>
      </c>
      <c r="J945" s="400" t="b">
        <v>0</v>
      </c>
      <c r="K945" s="401" t="s">
        <v>211</v>
      </c>
      <c r="L945" s="401" t="s">
        <v>654</v>
      </c>
      <c r="M945" s="401" t="s">
        <v>375</v>
      </c>
      <c r="N945" s="401" t="s">
        <v>375</v>
      </c>
      <c r="O945" s="401" t="s">
        <v>374</v>
      </c>
      <c r="P945" s="401" t="s">
        <v>356</v>
      </c>
    </row>
    <row r="946" spans="1:16" x14ac:dyDescent="0.35">
      <c r="A946" s="400">
        <v>1164</v>
      </c>
      <c r="B946" s="400" t="s">
        <v>2295</v>
      </c>
      <c r="C946" s="401" t="s">
        <v>2305</v>
      </c>
      <c r="D946" s="402">
        <v>33301</v>
      </c>
      <c r="E946" s="402">
        <v>41801</v>
      </c>
      <c r="F946" s="400">
        <v>8500</v>
      </c>
      <c r="G946" s="400">
        <v>23.2717316906229</v>
      </c>
      <c r="H946" s="401" t="s">
        <v>12</v>
      </c>
      <c r="I946" s="401" t="s">
        <v>348</v>
      </c>
      <c r="J946" s="400" t="b">
        <v>0</v>
      </c>
      <c r="K946" s="401" t="s">
        <v>211</v>
      </c>
      <c r="L946" s="401" t="s">
        <v>654</v>
      </c>
      <c r="M946" s="401" t="s">
        <v>375</v>
      </c>
      <c r="N946" s="401" t="s">
        <v>375</v>
      </c>
      <c r="O946" s="401" t="s">
        <v>374</v>
      </c>
      <c r="P946" s="401" t="s">
        <v>356</v>
      </c>
    </row>
    <row r="947" spans="1:16" x14ac:dyDescent="0.35">
      <c r="A947" s="400">
        <v>1165</v>
      </c>
      <c r="B947" s="400" t="s">
        <v>2306</v>
      </c>
      <c r="C947" s="401" t="s">
        <v>2307</v>
      </c>
      <c r="D947" s="402">
        <v>27822</v>
      </c>
      <c r="E947" s="402">
        <v>41802</v>
      </c>
      <c r="F947" s="400">
        <v>13980</v>
      </c>
      <c r="G947" s="400">
        <v>38.275154004106803</v>
      </c>
      <c r="H947" s="401" t="s">
        <v>12</v>
      </c>
      <c r="I947" s="401" t="s">
        <v>337</v>
      </c>
      <c r="J947" s="400" t="b">
        <v>1</v>
      </c>
      <c r="K947" s="401" t="s">
        <v>211</v>
      </c>
      <c r="L947" s="401" t="s">
        <v>1184</v>
      </c>
      <c r="M947" s="401" t="s">
        <v>375</v>
      </c>
      <c r="N947" s="401" t="s">
        <v>375</v>
      </c>
      <c r="O947" s="401" t="s">
        <v>374</v>
      </c>
      <c r="P947" s="401" t="s">
        <v>356</v>
      </c>
    </row>
    <row r="948" spans="1:16" x14ac:dyDescent="0.35">
      <c r="A948" s="400">
        <v>1166</v>
      </c>
      <c r="B948" s="400" t="s">
        <v>2306</v>
      </c>
      <c r="C948" s="401" t="s">
        <v>2308</v>
      </c>
      <c r="D948" s="402">
        <v>32522</v>
      </c>
      <c r="E948" s="402">
        <v>41802</v>
      </c>
      <c r="F948" s="400">
        <v>9280</v>
      </c>
      <c r="G948" s="400">
        <v>25.407255304585899</v>
      </c>
      <c r="H948" s="401" t="s">
        <v>12</v>
      </c>
      <c r="I948" s="401" t="s">
        <v>346</v>
      </c>
      <c r="J948" s="400" t="b">
        <v>1</v>
      </c>
      <c r="K948" s="401" t="s">
        <v>211</v>
      </c>
      <c r="L948" s="401" t="s">
        <v>1184</v>
      </c>
      <c r="M948" s="401" t="s">
        <v>375</v>
      </c>
      <c r="N948" s="401" t="s">
        <v>375</v>
      </c>
      <c r="O948" s="401" t="s">
        <v>374</v>
      </c>
      <c r="P948" s="401" t="s">
        <v>356</v>
      </c>
    </row>
    <row r="949" spans="1:16" x14ac:dyDescent="0.35">
      <c r="A949" s="400">
        <v>1167</v>
      </c>
      <c r="B949" s="400" t="s">
        <v>2306</v>
      </c>
      <c r="C949" s="401" t="s">
        <v>2309</v>
      </c>
      <c r="D949" s="402">
        <v>33521</v>
      </c>
      <c r="E949" s="402">
        <v>41802</v>
      </c>
      <c r="F949" s="400">
        <v>8281</v>
      </c>
      <c r="G949" s="400">
        <v>22.672142368240898</v>
      </c>
      <c r="H949" s="401" t="s">
        <v>12</v>
      </c>
      <c r="I949" s="401" t="s">
        <v>337</v>
      </c>
      <c r="J949" s="400" t="b">
        <v>0</v>
      </c>
      <c r="K949" s="401" t="s">
        <v>211</v>
      </c>
      <c r="L949" s="401" t="s">
        <v>1184</v>
      </c>
      <c r="M949" s="401" t="s">
        <v>375</v>
      </c>
      <c r="N949" s="401" t="s">
        <v>375</v>
      </c>
      <c r="O949" s="401" t="s">
        <v>374</v>
      </c>
      <c r="P949" s="401" t="s">
        <v>356</v>
      </c>
    </row>
    <row r="950" spans="1:16" x14ac:dyDescent="0.35">
      <c r="A950" s="400">
        <v>1168</v>
      </c>
      <c r="B950" s="400" t="s">
        <v>2306</v>
      </c>
      <c r="C950" s="401" t="s">
        <v>2310</v>
      </c>
      <c r="D950" s="402">
        <v>31760</v>
      </c>
      <c r="E950" s="402">
        <v>41802</v>
      </c>
      <c r="F950" s="400">
        <v>10042</v>
      </c>
      <c r="G950" s="400">
        <v>27.4934976043806</v>
      </c>
      <c r="H950" s="401" t="s">
        <v>12</v>
      </c>
      <c r="I950" s="401" t="s">
        <v>337</v>
      </c>
      <c r="J950" s="400" t="b">
        <v>0</v>
      </c>
      <c r="K950" s="401" t="s">
        <v>211</v>
      </c>
      <c r="L950" s="401" t="s">
        <v>1184</v>
      </c>
      <c r="M950" s="401" t="s">
        <v>375</v>
      </c>
      <c r="N950" s="401" t="s">
        <v>375</v>
      </c>
      <c r="O950" s="401" t="s">
        <v>374</v>
      </c>
      <c r="P950" s="401" t="s">
        <v>356</v>
      </c>
    </row>
    <row r="951" spans="1:16" x14ac:dyDescent="0.35">
      <c r="A951" s="400">
        <v>1169</v>
      </c>
      <c r="B951" s="400" t="s">
        <v>2306</v>
      </c>
      <c r="C951" s="401" t="s">
        <v>2311</v>
      </c>
      <c r="D951" s="402">
        <v>30819</v>
      </c>
      <c r="E951" s="402">
        <v>41802</v>
      </c>
      <c r="F951" s="400">
        <v>10983</v>
      </c>
      <c r="G951" s="400">
        <v>30.0698151950719</v>
      </c>
      <c r="H951" s="401" t="s">
        <v>11</v>
      </c>
      <c r="I951" s="401" t="s">
        <v>342</v>
      </c>
      <c r="J951" s="400" t="b">
        <v>1</v>
      </c>
      <c r="K951" s="401" t="s">
        <v>211</v>
      </c>
      <c r="L951" s="401" t="s">
        <v>1184</v>
      </c>
      <c r="M951" s="401" t="s">
        <v>375</v>
      </c>
      <c r="N951" s="401" t="s">
        <v>375</v>
      </c>
      <c r="O951" s="401" t="s">
        <v>374</v>
      </c>
      <c r="P951" s="401" t="s">
        <v>356</v>
      </c>
    </row>
    <row r="952" spans="1:16" x14ac:dyDescent="0.35">
      <c r="A952" s="400">
        <v>1206</v>
      </c>
      <c r="B952" s="400" t="s">
        <v>2281</v>
      </c>
      <c r="C952" s="401" t="s">
        <v>2312</v>
      </c>
      <c r="D952" s="402">
        <v>22081</v>
      </c>
      <c r="E952" s="402">
        <v>41796</v>
      </c>
      <c r="F952" s="400">
        <v>19715</v>
      </c>
      <c r="G952" s="400">
        <v>53.976728268309401</v>
      </c>
      <c r="H952" s="401" t="s">
        <v>12</v>
      </c>
      <c r="I952" s="401" t="s">
        <v>350</v>
      </c>
      <c r="J952" s="400" t="b">
        <v>1</v>
      </c>
      <c r="K952" s="401" t="s">
        <v>211</v>
      </c>
      <c r="L952" s="401" t="s">
        <v>566</v>
      </c>
      <c r="M952" s="401" t="s">
        <v>386</v>
      </c>
      <c r="N952" s="401" t="s">
        <v>386</v>
      </c>
      <c r="O952" s="401" t="s">
        <v>454</v>
      </c>
      <c r="P952" s="401" t="s">
        <v>356</v>
      </c>
    </row>
    <row r="953" spans="1:16" x14ac:dyDescent="0.35">
      <c r="A953" s="400">
        <v>1207</v>
      </c>
      <c r="B953" s="400" t="s">
        <v>2281</v>
      </c>
      <c r="C953" s="401" t="s">
        <v>2313</v>
      </c>
      <c r="D953" s="402">
        <v>24993</v>
      </c>
      <c r="E953" s="402">
        <v>41796</v>
      </c>
      <c r="F953" s="400">
        <v>16803</v>
      </c>
      <c r="G953" s="400">
        <v>46.004106776180699</v>
      </c>
      <c r="H953" s="401" t="s">
        <v>12</v>
      </c>
      <c r="I953" s="401" t="s">
        <v>350</v>
      </c>
      <c r="J953" s="400" t="b">
        <v>0</v>
      </c>
      <c r="K953" s="401" t="s">
        <v>211</v>
      </c>
      <c r="L953" s="401" t="s">
        <v>566</v>
      </c>
      <c r="M953" s="401" t="s">
        <v>386</v>
      </c>
      <c r="N953" s="401" t="s">
        <v>386</v>
      </c>
      <c r="O953" s="401" t="s">
        <v>454</v>
      </c>
      <c r="P953" s="401" t="s">
        <v>356</v>
      </c>
    </row>
    <row r="954" spans="1:16" x14ac:dyDescent="0.35">
      <c r="A954" s="400">
        <v>1208</v>
      </c>
      <c r="B954" s="400" t="s">
        <v>2281</v>
      </c>
      <c r="C954" s="401" t="s">
        <v>2314</v>
      </c>
      <c r="D954" s="402">
        <v>22071</v>
      </c>
      <c r="E954" s="402">
        <v>41796</v>
      </c>
      <c r="F954" s="400">
        <v>19725</v>
      </c>
      <c r="G954" s="400">
        <v>54.004106776180699</v>
      </c>
      <c r="H954" s="401" t="s">
        <v>12</v>
      </c>
      <c r="I954" s="401" t="s">
        <v>337</v>
      </c>
      <c r="J954" s="400" t="b">
        <v>0</v>
      </c>
      <c r="K954" s="401" t="s">
        <v>211</v>
      </c>
      <c r="L954" s="401" t="s">
        <v>566</v>
      </c>
      <c r="M954" s="401" t="s">
        <v>386</v>
      </c>
      <c r="N954" s="401" t="s">
        <v>386</v>
      </c>
      <c r="O954" s="401" t="s">
        <v>454</v>
      </c>
      <c r="P954" s="401" t="s">
        <v>356</v>
      </c>
    </row>
    <row r="955" spans="1:16" x14ac:dyDescent="0.35">
      <c r="A955" s="400">
        <v>1209</v>
      </c>
      <c r="B955" s="400" t="s">
        <v>2281</v>
      </c>
      <c r="C955" s="401" t="s">
        <v>2315</v>
      </c>
      <c r="D955" s="402">
        <v>21340</v>
      </c>
      <c r="E955" s="402">
        <v>41796</v>
      </c>
      <c r="F955" s="400">
        <v>20456</v>
      </c>
      <c r="G955" s="400">
        <v>56.005475701574298</v>
      </c>
      <c r="H955" s="401" t="s">
        <v>12</v>
      </c>
      <c r="I955" s="401" t="s">
        <v>350</v>
      </c>
      <c r="J955" s="400" t="b">
        <v>1</v>
      </c>
      <c r="K955" s="401" t="s">
        <v>211</v>
      </c>
      <c r="L955" s="401" t="s">
        <v>566</v>
      </c>
      <c r="M955" s="401" t="s">
        <v>386</v>
      </c>
      <c r="N955" s="401" t="s">
        <v>386</v>
      </c>
      <c r="O955" s="401" t="s">
        <v>454</v>
      </c>
      <c r="P955" s="401" t="s">
        <v>356</v>
      </c>
    </row>
    <row r="956" spans="1:16" x14ac:dyDescent="0.35">
      <c r="A956" s="400">
        <v>1210</v>
      </c>
      <c r="B956" s="400" t="s">
        <v>2281</v>
      </c>
      <c r="C956" s="401" t="s">
        <v>2316</v>
      </c>
      <c r="D956" s="402">
        <v>26088</v>
      </c>
      <c r="E956" s="402">
        <v>41796</v>
      </c>
      <c r="F956" s="400">
        <v>15708</v>
      </c>
      <c r="G956" s="400">
        <v>43.006160164271002</v>
      </c>
      <c r="H956" s="401" t="s">
        <v>11</v>
      </c>
      <c r="I956" s="401" t="s">
        <v>337</v>
      </c>
      <c r="J956" s="400" t="b">
        <v>1</v>
      </c>
      <c r="K956" s="401" t="s">
        <v>211</v>
      </c>
      <c r="L956" s="401" t="s">
        <v>566</v>
      </c>
      <c r="M956" s="401" t="s">
        <v>386</v>
      </c>
      <c r="N956" s="401" t="s">
        <v>386</v>
      </c>
      <c r="O956" s="401" t="s">
        <v>454</v>
      </c>
      <c r="P956" s="401" t="s">
        <v>356</v>
      </c>
    </row>
    <row r="957" spans="1:16" x14ac:dyDescent="0.35">
      <c r="A957" s="400">
        <v>1211</v>
      </c>
      <c r="B957" s="400" t="s">
        <v>2281</v>
      </c>
      <c r="C957" s="401" t="s">
        <v>2317</v>
      </c>
      <c r="D957" s="402">
        <v>21705</v>
      </c>
      <c r="E957" s="402">
        <v>41796</v>
      </c>
      <c r="F957" s="400">
        <v>20091</v>
      </c>
      <c r="G957" s="400">
        <v>55.006160164271101</v>
      </c>
      <c r="H957" s="401" t="s">
        <v>11</v>
      </c>
      <c r="I957" s="401" t="s">
        <v>350</v>
      </c>
      <c r="J957" s="400" t="b">
        <v>0</v>
      </c>
      <c r="K957" s="401" t="s">
        <v>211</v>
      </c>
      <c r="L957" s="401" t="s">
        <v>566</v>
      </c>
      <c r="M957" s="401" t="s">
        <v>386</v>
      </c>
      <c r="N957" s="401" t="s">
        <v>386</v>
      </c>
      <c r="O957" s="401" t="s">
        <v>454</v>
      </c>
      <c r="P957" s="401" t="s">
        <v>356</v>
      </c>
    </row>
    <row r="958" spans="1:16" x14ac:dyDescent="0.35">
      <c r="A958" s="400">
        <v>1212</v>
      </c>
      <c r="B958" s="400" t="s">
        <v>2281</v>
      </c>
      <c r="C958" s="401" t="s">
        <v>2318</v>
      </c>
      <c r="D958" s="402">
        <v>25723</v>
      </c>
      <c r="E958" s="402">
        <v>41796</v>
      </c>
      <c r="F958" s="400">
        <v>16073</v>
      </c>
      <c r="G958" s="400">
        <v>44.005475701574298</v>
      </c>
      <c r="H958" s="401" t="s">
        <v>11</v>
      </c>
      <c r="I958" s="401" t="s">
        <v>337</v>
      </c>
      <c r="J958" s="400" t="b">
        <v>0</v>
      </c>
      <c r="K958" s="401" t="s">
        <v>211</v>
      </c>
      <c r="L958" s="401" t="s">
        <v>566</v>
      </c>
      <c r="M958" s="401" t="s">
        <v>386</v>
      </c>
      <c r="N958" s="401" t="s">
        <v>386</v>
      </c>
      <c r="O958" s="401" t="s">
        <v>454</v>
      </c>
      <c r="P958" s="401" t="s">
        <v>356</v>
      </c>
    </row>
    <row r="959" spans="1:16" x14ac:dyDescent="0.35">
      <c r="A959" s="400">
        <v>1213</v>
      </c>
      <c r="B959" s="400" t="s">
        <v>2281</v>
      </c>
      <c r="C959" s="401" t="s">
        <v>2319</v>
      </c>
      <c r="D959" s="402">
        <v>20245</v>
      </c>
      <c r="E959" s="402">
        <v>41796</v>
      </c>
      <c r="F959" s="400">
        <v>21551</v>
      </c>
      <c r="G959" s="400">
        <v>59.003422313483902</v>
      </c>
      <c r="H959" s="401" t="s">
        <v>12</v>
      </c>
      <c r="I959" s="401" t="s">
        <v>349</v>
      </c>
      <c r="J959" s="400" t="b">
        <v>0</v>
      </c>
      <c r="K959" s="401" t="s">
        <v>211</v>
      </c>
      <c r="L959" s="401" t="s">
        <v>566</v>
      </c>
      <c r="M959" s="401" t="s">
        <v>386</v>
      </c>
      <c r="N959" s="401" t="s">
        <v>386</v>
      </c>
      <c r="O959" s="401" t="s">
        <v>454</v>
      </c>
      <c r="P959" s="401" t="s">
        <v>356</v>
      </c>
    </row>
    <row r="960" spans="1:16" ht="43.5" x14ac:dyDescent="0.35">
      <c r="A960" s="400">
        <v>1214</v>
      </c>
      <c r="B960" s="400" t="s">
        <v>2320</v>
      </c>
      <c r="C960" s="401" t="s">
        <v>2321</v>
      </c>
      <c r="D960" s="402">
        <v>29031</v>
      </c>
      <c r="E960" s="402">
        <v>41796</v>
      </c>
      <c r="F960" s="400">
        <v>12765</v>
      </c>
      <c r="G960" s="400">
        <v>34.9486652977413</v>
      </c>
      <c r="H960" s="401" t="s">
        <v>11</v>
      </c>
      <c r="I960" s="401" t="s">
        <v>341</v>
      </c>
      <c r="J960" s="400" t="b">
        <v>0</v>
      </c>
      <c r="K960" s="401" t="s">
        <v>211</v>
      </c>
      <c r="L960" s="401" t="s">
        <v>1241</v>
      </c>
      <c r="M960" s="401" t="s">
        <v>386</v>
      </c>
      <c r="N960" s="401" t="s">
        <v>386</v>
      </c>
      <c r="O960" s="401" t="s">
        <v>454</v>
      </c>
      <c r="P960" s="401" t="s">
        <v>356</v>
      </c>
    </row>
    <row r="961" spans="1:16" ht="43.5" x14ac:dyDescent="0.35">
      <c r="A961" s="400">
        <v>1215</v>
      </c>
      <c r="B961" s="400" t="s">
        <v>2320</v>
      </c>
      <c r="C961" s="401" t="s">
        <v>2322</v>
      </c>
      <c r="D961" s="402">
        <v>29355</v>
      </c>
      <c r="E961" s="402">
        <v>41796</v>
      </c>
      <c r="F961" s="400">
        <v>12441</v>
      </c>
      <c r="G961" s="400">
        <v>34.0616016427105</v>
      </c>
      <c r="H961" s="401" t="s">
        <v>12</v>
      </c>
      <c r="I961" s="401" t="s">
        <v>341</v>
      </c>
      <c r="J961" s="400" t="b">
        <v>0</v>
      </c>
      <c r="K961" s="401" t="s">
        <v>211</v>
      </c>
      <c r="L961" s="401" t="s">
        <v>1241</v>
      </c>
      <c r="M961" s="401" t="s">
        <v>386</v>
      </c>
      <c r="N961" s="401" t="s">
        <v>386</v>
      </c>
      <c r="O961" s="401" t="s">
        <v>454</v>
      </c>
      <c r="P961" s="401" t="s">
        <v>356</v>
      </c>
    </row>
    <row r="962" spans="1:16" ht="43.5" x14ac:dyDescent="0.35">
      <c r="A962" s="400">
        <v>1216</v>
      </c>
      <c r="B962" s="400" t="s">
        <v>2320</v>
      </c>
      <c r="C962" s="401" t="s">
        <v>2323</v>
      </c>
      <c r="D962" s="402">
        <v>27074</v>
      </c>
      <c r="E962" s="402">
        <v>41796</v>
      </c>
      <c r="F962" s="400">
        <v>14722</v>
      </c>
      <c r="G962" s="400">
        <v>40.306639288158799</v>
      </c>
      <c r="H962" s="401" t="s">
        <v>11</v>
      </c>
      <c r="I962" s="401" t="s">
        <v>341</v>
      </c>
      <c r="J962" s="400" t="b">
        <v>0</v>
      </c>
      <c r="K962" s="401" t="s">
        <v>211</v>
      </c>
      <c r="L962" s="401" t="s">
        <v>1241</v>
      </c>
      <c r="M962" s="401" t="s">
        <v>386</v>
      </c>
      <c r="N962" s="401" t="s">
        <v>386</v>
      </c>
      <c r="O962" s="401" t="s">
        <v>454</v>
      </c>
      <c r="P962" s="401" t="s">
        <v>356</v>
      </c>
    </row>
    <row r="963" spans="1:16" ht="43.5" x14ac:dyDescent="0.35">
      <c r="A963" s="400">
        <v>1217</v>
      </c>
      <c r="B963" s="400" t="s">
        <v>2320</v>
      </c>
      <c r="C963" s="401" t="s">
        <v>2324</v>
      </c>
      <c r="D963" s="402">
        <v>27915</v>
      </c>
      <c r="E963" s="402">
        <v>41796</v>
      </c>
      <c r="F963" s="400">
        <v>13881</v>
      </c>
      <c r="G963" s="400">
        <v>38.004106776180699</v>
      </c>
      <c r="H963" s="401" t="s">
        <v>11</v>
      </c>
      <c r="I963" s="401" t="s">
        <v>341</v>
      </c>
      <c r="J963" s="400" t="b">
        <v>0</v>
      </c>
      <c r="K963" s="401" t="s">
        <v>211</v>
      </c>
      <c r="L963" s="401" t="s">
        <v>1241</v>
      </c>
      <c r="M963" s="401" t="s">
        <v>386</v>
      </c>
      <c r="N963" s="401" t="s">
        <v>386</v>
      </c>
      <c r="O963" s="401" t="s">
        <v>454</v>
      </c>
      <c r="P963" s="401" t="s">
        <v>356</v>
      </c>
    </row>
    <row r="964" spans="1:16" ht="43.5" x14ac:dyDescent="0.35">
      <c r="A964" s="400">
        <v>1218</v>
      </c>
      <c r="B964" s="400" t="s">
        <v>2320</v>
      </c>
      <c r="C964" s="401" t="s">
        <v>2325</v>
      </c>
      <c r="D964" s="402">
        <v>29377</v>
      </c>
      <c r="E964" s="402">
        <v>41796</v>
      </c>
      <c r="F964" s="400">
        <v>12419</v>
      </c>
      <c r="G964" s="400">
        <v>34.001368925393599</v>
      </c>
      <c r="H964" s="401" t="s">
        <v>12</v>
      </c>
      <c r="I964" s="401" t="s">
        <v>341</v>
      </c>
      <c r="J964" s="400" t="b">
        <v>0</v>
      </c>
      <c r="K964" s="401" t="s">
        <v>211</v>
      </c>
      <c r="L964" s="401" t="s">
        <v>1241</v>
      </c>
      <c r="M964" s="401" t="s">
        <v>386</v>
      </c>
      <c r="N964" s="401" t="s">
        <v>386</v>
      </c>
      <c r="O964" s="401" t="s">
        <v>454</v>
      </c>
      <c r="P964" s="401" t="s">
        <v>356</v>
      </c>
    </row>
    <row r="965" spans="1:16" ht="43.5" x14ac:dyDescent="0.35">
      <c r="A965" s="400">
        <v>1219</v>
      </c>
      <c r="B965" s="400" t="s">
        <v>2320</v>
      </c>
      <c r="C965" s="401" t="s">
        <v>2326</v>
      </c>
      <c r="D965" s="402">
        <v>28555</v>
      </c>
      <c r="E965" s="402">
        <v>41796</v>
      </c>
      <c r="F965" s="400">
        <v>13241</v>
      </c>
      <c r="G965" s="400">
        <v>36.251882272416204</v>
      </c>
      <c r="H965" s="401" t="s">
        <v>12</v>
      </c>
      <c r="I965" s="401" t="s">
        <v>341</v>
      </c>
      <c r="J965" s="400" t="b">
        <v>0</v>
      </c>
      <c r="K965" s="401" t="s">
        <v>211</v>
      </c>
      <c r="L965" s="401" t="s">
        <v>1241</v>
      </c>
      <c r="M965" s="401" t="s">
        <v>386</v>
      </c>
      <c r="N965" s="401" t="s">
        <v>386</v>
      </c>
      <c r="O965" s="401" t="s">
        <v>454</v>
      </c>
      <c r="P965" s="401" t="s">
        <v>356</v>
      </c>
    </row>
    <row r="966" spans="1:16" ht="43.5" x14ac:dyDescent="0.35">
      <c r="A966" s="400">
        <v>1220</v>
      </c>
      <c r="B966" s="400" t="s">
        <v>2320</v>
      </c>
      <c r="C966" s="401" t="s">
        <v>2327</v>
      </c>
      <c r="D966" s="402">
        <v>29014</v>
      </c>
      <c r="E966" s="402">
        <v>41796</v>
      </c>
      <c r="F966" s="400">
        <v>12782</v>
      </c>
      <c r="G966" s="400">
        <v>34.995208761122498</v>
      </c>
      <c r="H966" s="401" t="s">
        <v>11</v>
      </c>
      <c r="I966" s="401" t="s">
        <v>341</v>
      </c>
      <c r="J966" s="400" t="b">
        <v>0</v>
      </c>
      <c r="K966" s="401" t="s">
        <v>211</v>
      </c>
      <c r="L966" s="401" t="s">
        <v>1241</v>
      </c>
      <c r="M966" s="401" t="s">
        <v>386</v>
      </c>
      <c r="N966" s="401" t="s">
        <v>386</v>
      </c>
      <c r="O966" s="401" t="s">
        <v>454</v>
      </c>
      <c r="P966" s="401" t="s">
        <v>356</v>
      </c>
    </row>
    <row r="967" spans="1:16" ht="43.5" x14ac:dyDescent="0.35">
      <c r="A967" s="400">
        <v>1221</v>
      </c>
      <c r="B967" s="400" t="s">
        <v>2320</v>
      </c>
      <c r="C967" s="401" t="s">
        <v>2328</v>
      </c>
      <c r="D967" s="402">
        <v>29184</v>
      </c>
      <c r="E967" s="402">
        <v>41796</v>
      </c>
      <c r="F967" s="400">
        <v>12612</v>
      </c>
      <c r="G967" s="400">
        <v>34.529774127310098</v>
      </c>
      <c r="H967" s="401" t="s">
        <v>11</v>
      </c>
      <c r="I967" s="401" t="s">
        <v>341</v>
      </c>
      <c r="J967" s="400" t="b">
        <v>0</v>
      </c>
      <c r="K967" s="401" t="s">
        <v>211</v>
      </c>
      <c r="L967" s="401" t="s">
        <v>1241</v>
      </c>
      <c r="M967" s="401" t="s">
        <v>386</v>
      </c>
      <c r="N967" s="401" t="s">
        <v>386</v>
      </c>
      <c r="O967" s="401" t="s">
        <v>454</v>
      </c>
      <c r="P967" s="401" t="s">
        <v>356</v>
      </c>
    </row>
    <row r="968" spans="1:16" ht="43.5" x14ac:dyDescent="0.35">
      <c r="A968" s="400">
        <v>1222</v>
      </c>
      <c r="B968" s="400" t="s">
        <v>2320</v>
      </c>
      <c r="C968" s="401" t="s">
        <v>2329</v>
      </c>
      <c r="D968" s="402">
        <v>28979</v>
      </c>
      <c r="E968" s="402">
        <v>41796</v>
      </c>
      <c r="F968" s="400">
        <v>12817</v>
      </c>
      <c r="G968" s="400">
        <v>35.0910335386721</v>
      </c>
      <c r="H968" s="401" t="s">
        <v>11</v>
      </c>
      <c r="I968" s="401" t="s">
        <v>341</v>
      </c>
      <c r="J968" s="400" t="b">
        <v>0</v>
      </c>
      <c r="K968" s="401" t="s">
        <v>211</v>
      </c>
      <c r="L968" s="401" t="s">
        <v>1241</v>
      </c>
      <c r="M968" s="401" t="s">
        <v>386</v>
      </c>
      <c r="N968" s="401" t="s">
        <v>386</v>
      </c>
      <c r="O968" s="401" t="s">
        <v>454</v>
      </c>
      <c r="P968" s="401" t="s">
        <v>356</v>
      </c>
    </row>
    <row r="969" spans="1:16" ht="43.5" x14ac:dyDescent="0.35">
      <c r="A969" s="400">
        <v>1223</v>
      </c>
      <c r="B969" s="400" t="s">
        <v>2320</v>
      </c>
      <c r="C969" s="401" t="s">
        <v>2330</v>
      </c>
      <c r="D969" s="402">
        <v>26455</v>
      </c>
      <c r="E969" s="402">
        <v>41796</v>
      </c>
      <c r="F969" s="400">
        <v>15341</v>
      </c>
      <c r="G969" s="400">
        <v>42.001368925393599</v>
      </c>
      <c r="H969" s="401" t="s">
        <v>11</v>
      </c>
      <c r="I969" s="401" t="s">
        <v>341</v>
      </c>
      <c r="J969" s="400" t="b">
        <v>0</v>
      </c>
      <c r="K969" s="401" t="s">
        <v>211</v>
      </c>
      <c r="L969" s="401" t="s">
        <v>1241</v>
      </c>
      <c r="M969" s="401" t="s">
        <v>386</v>
      </c>
      <c r="N969" s="401" t="s">
        <v>386</v>
      </c>
      <c r="O969" s="401" t="s">
        <v>454</v>
      </c>
      <c r="P969" s="401" t="s">
        <v>356</v>
      </c>
    </row>
    <row r="970" spans="1:16" ht="29" x14ac:dyDescent="0.35">
      <c r="A970" s="400">
        <v>1224</v>
      </c>
      <c r="B970" s="400" t="s">
        <v>2331</v>
      </c>
      <c r="C970" s="401" t="s">
        <v>2332</v>
      </c>
      <c r="D970" s="402">
        <v>34256</v>
      </c>
      <c r="E970" s="402">
        <v>41802</v>
      </c>
      <c r="F970" s="400">
        <v>7546</v>
      </c>
      <c r="G970" s="400">
        <v>20.659822039698799</v>
      </c>
      <c r="H970" s="401" t="s">
        <v>11</v>
      </c>
      <c r="I970" s="401" t="s">
        <v>338</v>
      </c>
      <c r="J970" s="400" t="b">
        <v>1</v>
      </c>
      <c r="K970" s="401" t="s">
        <v>211</v>
      </c>
      <c r="L970" s="401" t="s">
        <v>573</v>
      </c>
      <c r="M970" s="401" t="s">
        <v>359</v>
      </c>
      <c r="N970" s="401" t="s">
        <v>359</v>
      </c>
      <c r="O970" s="401" t="s">
        <v>358</v>
      </c>
      <c r="P970" s="401" t="s">
        <v>356</v>
      </c>
    </row>
    <row r="971" spans="1:16" ht="29" x14ac:dyDescent="0.35">
      <c r="A971" s="400">
        <v>1225</v>
      </c>
      <c r="B971" s="400" t="s">
        <v>2331</v>
      </c>
      <c r="C971" s="401" t="s">
        <v>2333</v>
      </c>
      <c r="D971" s="402">
        <v>32676</v>
      </c>
      <c r="E971" s="402">
        <v>41802</v>
      </c>
      <c r="F971" s="400">
        <v>9126</v>
      </c>
      <c r="G971" s="400">
        <v>24.985626283367601</v>
      </c>
      <c r="H971" s="401" t="s">
        <v>11</v>
      </c>
      <c r="I971" s="401" t="s">
        <v>342</v>
      </c>
      <c r="J971" s="400" t="b">
        <v>0</v>
      </c>
      <c r="K971" s="401" t="s">
        <v>211</v>
      </c>
      <c r="L971" s="401" t="s">
        <v>573</v>
      </c>
      <c r="M971" s="401" t="s">
        <v>359</v>
      </c>
      <c r="N971" s="401" t="s">
        <v>359</v>
      </c>
      <c r="O971" s="401" t="s">
        <v>358</v>
      </c>
      <c r="P971" s="401" t="s">
        <v>356</v>
      </c>
    </row>
    <row r="972" spans="1:16" ht="29" x14ac:dyDescent="0.35">
      <c r="A972" s="400">
        <v>1226</v>
      </c>
      <c r="B972" s="400" t="s">
        <v>2331</v>
      </c>
      <c r="C972" s="401" t="s">
        <v>2334</v>
      </c>
      <c r="D972" s="402">
        <v>33553</v>
      </c>
      <c r="E972" s="402">
        <v>41802</v>
      </c>
      <c r="F972" s="400">
        <v>8249</v>
      </c>
      <c r="G972" s="400">
        <v>22.5845311430527</v>
      </c>
      <c r="H972" s="401" t="s">
        <v>12</v>
      </c>
      <c r="I972" s="401" t="s">
        <v>342</v>
      </c>
      <c r="J972" s="400" t="b">
        <v>0</v>
      </c>
      <c r="K972" s="401" t="s">
        <v>211</v>
      </c>
      <c r="L972" s="401" t="s">
        <v>573</v>
      </c>
      <c r="M972" s="401" t="s">
        <v>359</v>
      </c>
      <c r="N972" s="401" t="s">
        <v>359</v>
      </c>
      <c r="O972" s="401" t="s">
        <v>358</v>
      </c>
      <c r="P972" s="401" t="s">
        <v>356</v>
      </c>
    </row>
    <row r="973" spans="1:16" ht="29" x14ac:dyDescent="0.35">
      <c r="A973" s="400">
        <v>1227</v>
      </c>
      <c r="B973" s="400" t="s">
        <v>2331</v>
      </c>
      <c r="C973" s="401" t="s">
        <v>2335</v>
      </c>
      <c r="D973" s="402">
        <v>34803</v>
      </c>
      <c r="E973" s="402">
        <v>41802</v>
      </c>
      <c r="F973" s="400">
        <v>6999</v>
      </c>
      <c r="G973" s="400">
        <v>19.1622176591376</v>
      </c>
      <c r="H973" s="401" t="s">
        <v>12</v>
      </c>
      <c r="I973" s="401" t="s">
        <v>338</v>
      </c>
      <c r="J973" s="400" t="b">
        <v>0</v>
      </c>
      <c r="K973" s="401" t="s">
        <v>211</v>
      </c>
      <c r="L973" s="401" t="s">
        <v>573</v>
      </c>
      <c r="M973" s="401" t="s">
        <v>359</v>
      </c>
      <c r="N973" s="401" t="s">
        <v>359</v>
      </c>
      <c r="O973" s="401" t="s">
        <v>358</v>
      </c>
      <c r="P973" s="401" t="s">
        <v>356</v>
      </c>
    </row>
    <row r="974" spans="1:16" ht="29" x14ac:dyDescent="0.35">
      <c r="A974" s="400">
        <v>1228</v>
      </c>
      <c r="B974" s="400" t="s">
        <v>2336</v>
      </c>
      <c r="C974" s="401" t="s">
        <v>2337</v>
      </c>
      <c r="D974" s="402">
        <v>25744</v>
      </c>
      <c r="E974" s="402">
        <v>41557</v>
      </c>
      <c r="F974" s="400">
        <v>15813</v>
      </c>
      <c r="G974" s="400">
        <v>43.2936344969199</v>
      </c>
      <c r="H974" s="401" t="s">
        <v>11</v>
      </c>
      <c r="I974" s="401" t="s">
        <v>345</v>
      </c>
      <c r="J974" s="400" t="b">
        <v>0</v>
      </c>
      <c r="K974" s="401" t="s">
        <v>211</v>
      </c>
      <c r="L974" s="401" t="s">
        <v>430</v>
      </c>
      <c r="M974" s="401" t="s">
        <v>386</v>
      </c>
      <c r="N974" s="401" t="s">
        <v>386</v>
      </c>
      <c r="O974" s="401" t="s">
        <v>365</v>
      </c>
      <c r="P974" s="401" t="s">
        <v>356</v>
      </c>
    </row>
    <row r="975" spans="1:16" x14ac:dyDescent="0.35">
      <c r="A975" s="400">
        <v>1229</v>
      </c>
      <c r="B975" s="400" t="s">
        <v>2336</v>
      </c>
      <c r="C975" s="401" t="s">
        <v>2338</v>
      </c>
      <c r="D975" s="402">
        <v>25723</v>
      </c>
      <c r="E975" s="402">
        <v>41557</v>
      </c>
      <c r="F975" s="400">
        <v>15834</v>
      </c>
      <c r="G975" s="400">
        <v>43.351129363449701</v>
      </c>
      <c r="H975" s="401" t="s">
        <v>12</v>
      </c>
      <c r="I975" s="401" t="s">
        <v>337</v>
      </c>
      <c r="J975" s="400" t="b">
        <v>0</v>
      </c>
      <c r="K975" s="401" t="s">
        <v>211</v>
      </c>
      <c r="L975" s="401" t="s">
        <v>430</v>
      </c>
      <c r="M975" s="401" t="s">
        <v>386</v>
      </c>
      <c r="N975" s="401" t="s">
        <v>386</v>
      </c>
      <c r="O975" s="401" t="s">
        <v>365</v>
      </c>
      <c r="P975" s="401" t="s">
        <v>356</v>
      </c>
    </row>
    <row r="976" spans="1:16" x14ac:dyDescent="0.35">
      <c r="A976" s="400">
        <v>1230</v>
      </c>
      <c r="B976" s="400" t="s">
        <v>2336</v>
      </c>
      <c r="C976" s="401" t="s">
        <v>2339</v>
      </c>
      <c r="D976" s="402">
        <v>31567</v>
      </c>
      <c r="E976" s="402">
        <v>41557</v>
      </c>
      <c r="F976" s="400">
        <v>9990</v>
      </c>
      <c r="G976" s="400">
        <v>27.351129363449701</v>
      </c>
      <c r="H976" s="401" t="s">
        <v>12</v>
      </c>
      <c r="I976" s="401" t="s">
        <v>337</v>
      </c>
      <c r="J976" s="400" t="b">
        <v>0</v>
      </c>
      <c r="K976" s="401" t="s">
        <v>211</v>
      </c>
      <c r="L976" s="401" t="s">
        <v>430</v>
      </c>
      <c r="M976" s="401" t="s">
        <v>386</v>
      </c>
      <c r="N976" s="401" t="s">
        <v>386</v>
      </c>
      <c r="O976" s="401" t="s">
        <v>365</v>
      </c>
      <c r="P976" s="401" t="s">
        <v>356</v>
      </c>
    </row>
    <row r="977" spans="1:16" ht="29" x14ac:dyDescent="0.35">
      <c r="A977" s="400">
        <v>1231</v>
      </c>
      <c r="B977" s="400" t="s">
        <v>2340</v>
      </c>
      <c r="C977" s="401" t="s">
        <v>2341</v>
      </c>
      <c r="D977" s="402">
        <v>31568</v>
      </c>
      <c r="E977" s="402">
        <v>41556</v>
      </c>
      <c r="F977" s="400">
        <v>9988</v>
      </c>
      <c r="G977" s="400">
        <v>27.345653661875399</v>
      </c>
      <c r="H977" s="401" t="s">
        <v>12</v>
      </c>
      <c r="I977" s="401" t="s">
        <v>345</v>
      </c>
      <c r="J977" s="400" t="b">
        <v>1</v>
      </c>
      <c r="K977" s="401" t="s">
        <v>211</v>
      </c>
      <c r="L977" s="401" t="s">
        <v>1206</v>
      </c>
      <c r="M977" s="401" t="s">
        <v>386</v>
      </c>
      <c r="N977" s="401" t="s">
        <v>386</v>
      </c>
      <c r="O977" s="401" t="s">
        <v>365</v>
      </c>
      <c r="P977" s="401" t="s">
        <v>356</v>
      </c>
    </row>
    <row r="978" spans="1:16" ht="29" x14ac:dyDescent="0.35">
      <c r="A978" s="400">
        <v>1232</v>
      </c>
      <c r="B978" s="400" t="s">
        <v>2340</v>
      </c>
      <c r="C978" s="401" t="s">
        <v>2342</v>
      </c>
      <c r="D978" s="402">
        <v>29010</v>
      </c>
      <c r="E978" s="402">
        <v>41556</v>
      </c>
      <c r="F978" s="400">
        <v>12546</v>
      </c>
      <c r="G978" s="400">
        <v>34.349075975359298</v>
      </c>
      <c r="H978" s="401" t="s">
        <v>12</v>
      </c>
      <c r="I978" s="401" t="s">
        <v>345</v>
      </c>
      <c r="J978" s="400" t="b">
        <v>1</v>
      </c>
      <c r="K978" s="401" t="s">
        <v>211</v>
      </c>
      <c r="L978" s="401" t="s">
        <v>1206</v>
      </c>
      <c r="M978" s="401" t="s">
        <v>386</v>
      </c>
      <c r="N978" s="401" t="s">
        <v>386</v>
      </c>
      <c r="O978" s="401" t="s">
        <v>365</v>
      </c>
      <c r="P978" s="401" t="s">
        <v>356</v>
      </c>
    </row>
    <row r="979" spans="1:16" x14ac:dyDescent="0.35">
      <c r="A979" s="400">
        <v>1233</v>
      </c>
      <c r="B979" s="400" t="s">
        <v>2340</v>
      </c>
      <c r="C979" s="401" t="s">
        <v>2343</v>
      </c>
      <c r="D979" s="402">
        <v>27549</v>
      </c>
      <c r="E979" s="402">
        <v>41556</v>
      </c>
      <c r="F979" s="400">
        <v>14007</v>
      </c>
      <c r="G979" s="400">
        <v>38.349075975359298</v>
      </c>
      <c r="H979" s="401" t="s">
        <v>11</v>
      </c>
      <c r="I979" s="401" t="s">
        <v>337</v>
      </c>
      <c r="J979" s="400" t="b">
        <v>1</v>
      </c>
      <c r="K979" s="401" t="s">
        <v>211</v>
      </c>
      <c r="L979" s="401" t="s">
        <v>1206</v>
      </c>
      <c r="M979" s="401" t="s">
        <v>386</v>
      </c>
      <c r="N979" s="401" t="s">
        <v>386</v>
      </c>
      <c r="O979" s="401" t="s">
        <v>365</v>
      </c>
      <c r="P979" s="401" t="s">
        <v>356</v>
      </c>
    </row>
    <row r="980" spans="1:16" x14ac:dyDescent="0.35">
      <c r="A980" s="400">
        <v>1234</v>
      </c>
      <c r="B980" s="400" t="s">
        <v>2340</v>
      </c>
      <c r="C980" s="401" t="s">
        <v>2344</v>
      </c>
      <c r="D980" s="402">
        <v>31179</v>
      </c>
      <c r="E980" s="402">
        <v>41556</v>
      </c>
      <c r="F980" s="400">
        <v>10377</v>
      </c>
      <c r="G980" s="400">
        <v>28.410677618069801</v>
      </c>
      <c r="H980" s="401" t="s">
        <v>11</v>
      </c>
      <c r="I980" s="401" t="s">
        <v>337</v>
      </c>
      <c r="J980" s="400" t="b">
        <v>1</v>
      </c>
      <c r="K980" s="401" t="s">
        <v>211</v>
      </c>
      <c r="L980" s="401" t="s">
        <v>1206</v>
      </c>
      <c r="M980" s="401" t="s">
        <v>386</v>
      </c>
      <c r="N980" s="401" t="s">
        <v>386</v>
      </c>
      <c r="O980" s="401" t="s">
        <v>365</v>
      </c>
      <c r="P980" s="401" t="s">
        <v>356</v>
      </c>
    </row>
    <row r="981" spans="1:16" x14ac:dyDescent="0.35">
      <c r="A981" s="400">
        <v>1235</v>
      </c>
      <c r="B981" s="400" t="s">
        <v>2345</v>
      </c>
      <c r="C981" s="401" t="s">
        <v>2346</v>
      </c>
      <c r="D981" s="402">
        <v>29741</v>
      </c>
      <c r="E981" s="402">
        <v>41556</v>
      </c>
      <c r="F981" s="400">
        <v>11815</v>
      </c>
      <c r="G981" s="400">
        <v>32.347707049965798</v>
      </c>
      <c r="H981" s="401" t="s">
        <v>12</v>
      </c>
      <c r="I981" s="401" t="s">
        <v>337</v>
      </c>
      <c r="J981" s="400" t="b">
        <v>1</v>
      </c>
      <c r="K981" s="401" t="s">
        <v>211</v>
      </c>
      <c r="L981" s="401" t="s">
        <v>1243</v>
      </c>
      <c r="M981" s="401" t="s">
        <v>386</v>
      </c>
      <c r="N981" s="401" t="s">
        <v>386</v>
      </c>
      <c r="O981" s="401" t="s">
        <v>365</v>
      </c>
      <c r="P981" s="401" t="s">
        <v>356</v>
      </c>
    </row>
    <row r="982" spans="1:16" x14ac:dyDescent="0.35">
      <c r="A982" s="400">
        <v>1236</v>
      </c>
      <c r="B982" s="400" t="s">
        <v>2345</v>
      </c>
      <c r="C982" s="401" t="s">
        <v>2347</v>
      </c>
      <c r="D982" s="402">
        <v>30471</v>
      </c>
      <c r="E982" s="402">
        <v>41556</v>
      </c>
      <c r="F982" s="400">
        <v>11085</v>
      </c>
      <c r="G982" s="400">
        <v>30.349075975359298</v>
      </c>
      <c r="H982" s="401" t="s">
        <v>12</v>
      </c>
      <c r="I982" s="401" t="s">
        <v>337</v>
      </c>
      <c r="J982" s="400" t="b">
        <v>1</v>
      </c>
      <c r="K982" s="401" t="s">
        <v>211</v>
      </c>
      <c r="L982" s="401" t="s">
        <v>1243</v>
      </c>
      <c r="M982" s="401" t="s">
        <v>386</v>
      </c>
      <c r="N982" s="401" t="s">
        <v>386</v>
      </c>
      <c r="O982" s="401" t="s">
        <v>365</v>
      </c>
      <c r="P982" s="401" t="s">
        <v>356</v>
      </c>
    </row>
    <row r="983" spans="1:16" x14ac:dyDescent="0.35">
      <c r="A983" s="400">
        <v>1237</v>
      </c>
      <c r="B983" s="400" t="s">
        <v>2345</v>
      </c>
      <c r="C983" s="401" t="s">
        <v>2348</v>
      </c>
      <c r="D983" s="402">
        <v>28645</v>
      </c>
      <c r="E983" s="402">
        <v>41556</v>
      </c>
      <c r="F983" s="400">
        <v>12911</v>
      </c>
      <c r="G983" s="400">
        <v>35.348391512662602</v>
      </c>
      <c r="H983" s="401" t="s">
        <v>12</v>
      </c>
      <c r="I983" s="401" t="s">
        <v>337</v>
      </c>
      <c r="J983" s="400" t="b">
        <v>0</v>
      </c>
      <c r="K983" s="401" t="s">
        <v>211</v>
      </c>
      <c r="L983" s="401" t="s">
        <v>1243</v>
      </c>
      <c r="M983" s="401" t="s">
        <v>386</v>
      </c>
      <c r="N983" s="401" t="s">
        <v>386</v>
      </c>
      <c r="O983" s="401" t="s">
        <v>365</v>
      </c>
      <c r="P983" s="401" t="s">
        <v>356</v>
      </c>
    </row>
    <row r="984" spans="1:16" x14ac:dyDescent="0.35">
      <c r="A984" s="400">
        <v>1238</v>
      </c>
      <c r="B984" s="400" t="s">
        <v>2345</v>
      </c>
      <c r="C984" s="401" t="s">
        <v>2349</v>
      </c>
      <c r="D984" s="402">
        <v>30016</v>
      </c>
      <c r="E984" s="402">
        <v>41556</v>
      </c>
      <c r="F984" s="400">
        <v>11540</v>
      </c>
      <c r="G984" s="400">
        <v>31.5947980835045</v>
      </c>
      <c r="H984" s="401" t="s">
        <v>12</v>
      </c>
      <c r="I984" s="401" t="s">
        <v>337</v>
      </c>
      <c r="J984" s="400" t="b">
        <v>1</v>
      </c>
      <c r="K984" s="401" t="s">
        <v>211</v>
      </c>
      <c r="L984" s="401" t="s">
        <v>1243</v>
      </c>
      <c r="M984" s="401" t="s">
        <v>386</v>
      </c>
      <c r="N984" s="401" t="s">
        <v>386</v>
      </c>
      <c r="O984" s="401" t="s">
        <v>365</v>
      </c>
      <c r="P984" s="401" t="s">
        <v>356</v>
      </c>
    </row>
    <row r="985" spans="1:16" x14ac:dyDescent="0.35">
      <c r="A985" s="400">
        <v>1239</v>
      </c>
      <c r="B985" s="400" t="s">
        <v>2350</v>
      </c>
      <c r="C985" s="401" t="s">
        <v>2351</v>
      </c>
      <c r="D985" s="402">
        <v>30471</v>
      </c>
      <c r="E985" s="402">
        <v>41556</v>
      </c>
      <c r="F985" s="400">
        <v>11085</v>
      </c>
      <c r="G985" s="400">
        <v>30.349075975359298</v>
      </c>
      <c r="H985" s="401" t="s">
        <v>12</v>
      </c>
      <c r="I985" s="401" t="s">
        <v>337</v>
      </c>
      <c r="J985" s="400" t="b">
        <v>0</v>
      </c>
      <c r="K985" s="401" t="s">
        <v>211</v>
      </c>
      <c r="L985" s="401" t="s">
        <v>1237</v>
      </c>
      <c r="M985" s="401" t="s">
        <v>386</v>
      </c>
      <c r="N985" s="401" t="s">
        <v>386</v>
      </c>
      <c r="O985" s="401" t="s">
        <v>365</v>
      </c>
      <c r="P985" s="401" t="s">
        <v>356</v>
      </c>
    </row>
    <row r="986" spans="1:16" x14ac:dyDescent="0.35">
      <c r="A986" s="400">
        <v>1240</v>
      </c>
      <c r="B986" s="400" t="s">
        <v>2350</v>
      </c>
      <c r="C986" s="401" t="s">
        <v>2352</v>
      </c>
      <c r="D986" s="402">
        <v>29701</v>
      </c>
      <c r="E986" s="402">
        <v>41556</v>
      </c>
      <c r="F986" s="400">
        <v>11855</v>
      </c>
      <c r="G986" s="400">
        <v>32.457221081451102</v>
      </c>
      <c r="H986" s="401" t="s">
        <v>12</v>
      </c>
      <c r="I986" s="401" t="s">
        <v>342</v>
      </c>
      <c r="J986" s="400" t="b">
        <v>0</v>
      </c>
      <c r="K986" s="401" t="s">
        <v>211</v>
      </c>
      <c r="L986" s="401" t="s">
        <v>1237</v>
      </c>
      <c r="M986" s="401" t="s">
        <v>386</v>
      </c>
      <c r="N986" s="401" t="s">
        <v>386</v>
      </c>
      <c r="O986" s="401" t="s">
        <v>365</v>
      </c>
      <c r="P986" s="401" t="s">
        <v>356</v>
      </c>
    </row>
    <row r="987" spans="1:16" x14ac:dyDescent="0.35">
      <c r="A987" s="400">
        <v>1241</v>
      </c>
      <c r="B987" s="400" t="s">
        <v>2350</v>
      </c>
      <c r="C987" s="401" t="s">
        <v>2353</v>
      </c>
      <c r="D987" s="402">
        <v>29741</v>
      </c>
      <c r="E987" s="402">
        <v>41556</v>
      </c>
      <c r="F987" s="400">
        <v>11815</v>
      </c>
      <c r="G987" s="400">
        <v>32.347707049965798</v>
      </c>
      <c r="H987" s="401" t="s">
        <v>11</v>
      </c>
      <c r="I987" s="401" t="s">
        <v>337</v>
      </c>
      <c r="J987" s="400" t="b">
        <v>0</v>
      </c>
      <c r="K987" s="401" t="s">
        <v>211</v>
      </c>
      <c r="L987" s="401" t="s">
        <v>1237</v>
      </c>
      <c r="M987" s="401" t="s">
        <v>386</v>
      </c>
      <c r="N987" s="401" t="s">
        <v>386</v>
      </c>
      <c r="O987" s="401" t="s">
        <v>365</v>
      </c>
      <c r="P987" s="401" t="s">
        <v>356</v>
      </c>
    </row>
    <row r="988" spans="1:16" x14ac:dyDescent="0.35">
      <c r="A988" s="400">
        <v>1242</v>
      </c>
      <c r="B988" s="400" t="s">
        <v>2350</v>
      </c>
      <c r="C988" s="401" t="s">
        <v>2354</v>
      </c>
      <c r="D988" s="402">
        <v>30642</v>
      </c>
      <c r="E988" s="402">
        <v>41556</v>
      </c>
      <c r="F988" s="400">
        <v>10914</v>
      </c>
      <c r="G988" s="400">
        <v>29.880903490759799</v>
      </c>
      <c r="H988" s="401" t="s">
        <v>11</v>
      </c>
      <c r="I988" s="401" t="s">
        <v>338</v>
      </c>
      <c r="J988" s="400" t="b">
        <v>0</v>
      </c>
      <c r="K988" s="401" t="s">
        <v>211</v>
      </c>
      <c r="L988" s="401" t="s">
        <v>1237</v>
      </c>
      <c r="M988" s="401" t="s">
        <v>386</v>
      </c>
      <c r="N988" s="401" t="s">
        <v>386</v>
      </c>
      <c r="O988" s="401" t="s">
        <v>365</v>
      </c>
      <c r="P988" s="401" t="s">
        <v>356</v>
      </c>
    </row>
    <row r="989" spans="1:16" x14ac:dyDescent="0.35">
      <c r="A989" s="400">
        <v>1243</v>
      </c>
      <c r="B989" s="400" t="s">
        <v>2350</v>
      </c>
      <c r="C989" s="401" t="s">
        <v>2355</v>
      </c>
      <c r="D989" s="402">
        <v>30471</v>
      </c>
      <c r="E989" s="402">
        <v>41556</v>
      </c>
      <c r="F989" s="400">
        <v>11085</v>
      </c>
      <c r="G989" s="400">
        <v>30.349075975359298</v>
      </c>
      <c r="H989" s="401" t="s">
        <v>11</v>
      </c>
      <c r="I989" s="401" t="s">
        <v>340</v>
      </c>
      <c r="J989" s="400" t="b">
        <v>0</v>
      </c>
      <c r="K989" s="401" t="s">
        <v>211</v>
      </c>
      <c r="L989" s="401" t="s">
        <v>1237</v>
      </c>
      <c r="M989" s="401" t="s">
        <v>386</v>
      </c>
      <c r="N989" s="401" t="s">
        <v>386</v>
      </c>
      <c r="O989" s="401" t="s">
        <v>365</v>
      </c>
      <c r="P989" s="401" t="s">
        <v>356</v>
      </c>
    </row>
    <row r="990" spans="1:16" x14ac:dyDescent="0.35">
      <c r="A990" s="400">
        <v>1244</v>
      </c>
      <c r="B990" s="400" t="s">
        <v>2350</v>
      </c>
      <c r="C990" s="401" t="s">
        <v>2356</v>
      </c>
      <c r="D990" s="402">
        <v>29377</v>
      </c>
      <c r="E990" s="402">
        <v>41556</v>
      </c>
      <c r="F990" s="400">
        <v>12179</v>
      </c>
      <c r="G990" s="400">
        <v>33.344284736481903</v>
      </c>
      <c r="H990" s="401" t="s">
        <v>12</v>
      </c>
      <c r="I990" s="401" t="s">
        <v>337</v>
      </c>
      <c r="J990" s="400" t="b">
        <v>0</v>
      </c>
      <c r="K990" s="401" t="s">
        <v>211</v>
      </c>
      <c r="L990" s="401" t="s">
        <v>1237</v>
      </c>
      <c r="M990" s="401" t="s">
        <v>386</v>
      </c>
      <c r="N990" s="401" t="s">
        <v>386</v>
      </c>
      <c r="O990" s="401" t="s">
        <v>365</v>
      </c>
      <c r="P990" s="401" t="s">
        <v>356</v>
      </c>
    </row>
    <row r="991" spans="1:16" ht="29" x14ac:dyDescent="0.35">
      <c r="A991" s="400">
        <v>1245</v>
      </c>
      <c r="B991" s="400" t="s">
        <v>2357</v>
      </c>
      <c r="C991" s="401" t="s">
        <v>2358</v>
      </c>
      <c r="D991" s="402">
        <v>30645</v>
      </c>
      <c r="E991" s="402">
        <v>41556</v>
      </c>
      <c r="F991" s="400">
        <v>10911</v>
      </c>
      <c r="G991" s="400">
        <v>29.872689938398398</v>
      </c>
      <c r="H991" s="401" t="s">
        <v>11</v>
      </c>
      <c r="I991" s="401" t="s">
        <v>345</v>
      </c>
      <c r="J991" s="400" t="b">
        <v>1</v>
      </c>
      <c r="K991" s="401" t="s">
        <v>211</v>
      </c>
      <c r="L991" s="401" t="s">
        <v>552</v>
      </c>
      <c r="M991" s="401" t="s">
        <v>386</v>
      </c>
      <c r="N991" s="401" t="s">
        <v>386</v>
      </c>
      <c r="O991" s="401" t="s">
        <v>365</v>
      </c>
      <c r="P991" s="401" t="s">
        <v>356</v>
      </c>
    </row>
    <row r="992" spans="1:16" ht="29" x14ac:dyDescent="0.35">
      <c r="A992" s="400">
        <v>1246</v>
      </c>
      <c r="B992" s="400" t="s">
        <v>2357</v>
      </c>
      <c r="C992" s="401" t="s">
        <v>2359</v>
      </c>
      <c r="D992" s="402">
        <v>28645</v>
      </c>
      <c r="E992" s="402">
        <v>41556</v>
      </c>
      <c r="F992" s="400">
        <v>12911</v>
      </c>
      <c r="G992" s="400">
        <v>35.348391512662602</v>
      </c>
      <c r="H992" s="401" t="s">
        <v>12</v>
      </c>
      <c r="I992" s="401" t="s">
        <v>345</v>
      </c>
      <c r="J992" s="400" t="b">
        <v>1</v>
      </c>
      <c r="K992" s="401" t="s">
        <v>211</v>
      </c>
      <c r="L992" s="401" t="s">
        <v>552</v>
      </c>
      <c r="M992" s="401" t="s">
        <v>386</v>
      </c>
      <c r="N992" s="401" t="s">
        <v>386</v>
      </c>
      <c r="O992" s="401" t="s">
        <v>365</v>
      </c>
      <c r="P992" s="401" t="s">
        <v>356</v>
      </c>
    </row>
    <row r="993" spans="1:16" ht="29" x14ac:dyDescent="0.35">
      <c r="A993" s="400">
        <v>1247</v>
      </c>
      <c r="B993" s="400" t="s">
        <v>2357</v>
      </c>
      <c r="C993" s="401" t="s">
        <v>2360</v>
      </c>
      <c r="D993" s="402">
        <v>29741</v>
      </c>
      <c r="E993" s="402">
        <v>41556</v>
      </c>
      <c r="F993" s="400">
        <v>11815</v>
      </c>
      <c r="G993" s="400">
        <v>32.347707049965798</v>
      </c>
      <c r="H993" s="401" t="s">
        <v>11</v>
      </c>
      <c r="I993" s="401" t="s">
        <v>345</v>
      </c>
      <c r="J993" s="400" t="b">
        <v>1</v>
      </c>
      <c r="K993" s="401" t="s">
        <v>211</v>
      </c>
      <c r="L993" s="401" t="s">
        <v>552</v>
      </c>
      <c r="M993" s="401" t="s">
        <v>386</v>
      </c>
      <c r="N993" s="401" t="s">
        <v>386</v>
      </c>
      <c r="O993" s="401" t="s">
        <v>365</v>
      </c>
      <c r="P993" s="401" t="s">
        <v>356</v>
      </c>
    </row>
    <row r="994" spans="1:16" ht="43.5" x14ac:dyDescent="0.35">
      <c r="A994" s="400">
        <v>1248</v>
      </c>
      <c r="B994" s="400" t="s">
        <v>2361</v>
      </c>
      <c r="C994" s="401" t="s">
        <v>2362</v>
      </c>
      <c r="D994" s="402">
        <v>30720</v>
      </c>
      <c r="E994" s="402">
        <v>41556</v>
      </c>
      <c r="F994" s="400">
        <v>10836</v>
      </c>
      <c r="G994" s="400">
        <v>29.667351129363499</v>
      </c>
      <c r="H994" s="401" t="s">
        <v>11</v>
      </c>
      <c r="I994" s="401" t="s">
        <v>347</v>
      </c>
      <c r="J994" s="400" t="b">
        <v>1</v>
      </c>
      <c r="K994" s="401" t="s">
        <v>211</v>
      </c>
      <c r="L994" s="401" t="s">
        <v>722</v>
      </c>
      <c r="M994" s="401" t="s">
        <v>386</v>
      </c>
      <c r="N994" s="401" t="s">
        <v>386</v>
      </c>
      <c r="O994" s="401" t="s">
        <v>365</v>
      </c>
      <c r="P994" s="401" t="s">
        <v>356</v>
      </c>
    </row>
    <row r="995" spans="1:16" x14ac:dyDescent="0.35">
      <c r="A995" s="400">
        <v>1249</v>
      </c>
      <c r="B995" s="400" t="s">
        <v>2361</v>
      </c>
      <c r="C995" s="401" t="s">
        <v>2363</v>
      </c>
      <c r="D995" s="402">
        <v>27915</v>
      </c>
      <c r="E995" s="402">
        <v>41556</v>
      </c>
      <c r="F995" s="400">
        <v>13641</v>
      </c>
      <c r="G995" s="400">
        <v>37.347022587269002</v>
      </c>
      <c r="H995" s="401" t="s">
        <v>11</v>
      </c>
      <c r="I995" s="401" t="s">
        <v>337</v>
      </c>
      <c r="J995" s="400" t="b">
        <v>0</v>
      </c>
      <c r="K995" s="401" t="s">
        <v>211</v>
      </c>
      <c r="L995" s="401" t="s">
        <v>722</v>
      </c>
      <c r="M995" s="401" t="s">
        <v>386</v>
      </c>
      <c r="N995" s="401" t="s">
        <v>386</v>
      </c>
      <c r="O995" s="401" t="s">
        <v>365</v>
      </c>
      <c r="P995" s="401" t="s">
        <v>356</v>
      </c>
    </row>
    <row r="996" spans="1:16" x14ac:dyDescent="0.35">
      <c r="A996" s="400">
        <v>1250</v>
      </c>
      <c r="B996" s="400" t="s">
        <v>2361</v>
      </c>
      <c r="C996" s="401" t="s">
        <v>2364</v>
      </c>
      <c r="D996" s="402">
        <v>29010</v>
      </c>
      <c r="E996" s="402">
        <v>41556</v>
      </c>
      <c r="F996" s="400">
        <v>12546</v>
      </c>
      <c r="G996" s="400">
        <v>34.349075975359298</v>
      </c>
      <c r="H996" s="401" t="s">
        <v>12</v>
      </c>
      <c r="I996" s="401" t="s">
        <v>337</v>
      </c>
      <c r="J996" s="400" t="b">
        <v>0</v>
      </c>
      <c r="K996" s="401" t="s">
        <v>211</v>
      </c>
      <c r="L996" s="401" t="s">
        <v>722</v>
      </c>
      <c r="M996" s="401" t="s">
        <v>386</v>
      </c>
      <c r="N996" s="401" t="s">
        <v>386</v>
      </c>
      <c r="O996" s="401" t="s">
        <v>365</v>
      </c>
      <c r="P996" s="401" t="s">
        <v>356</v>
      </c>
    </row>
    <row r="997" spans="1:16" x14ac:dyDescent="0.35">
      <c r="A997" s="400">
        <v>1251</v>
      </c>
      <c r="B997" s="400" t="s">
        <v>2361</v>
      </c>
      <c r="C997" s="401" t="s">
        <v>2365</v>
      </c>
      <c r="D997" s="402">
        <v>30281</v>
      </c>
      <c r="E997" s="402">
        <v>41556</v>
      </c>
      <c r="F997" s="400">
        <v>11275</v>
      </c>
      <c r="G997" s="400">
        <v>30.8692676249144</v>
      </c>
      <c r="H997" s="401" t="s">
        <v>12</v>
      </c>
      <c r="I997" s="401" t="s">
        <v>337</v>
      </c>
      <c r="J997" s="400" t="b">
        <v>0</v>
      </c>
      <c r="K997" s="401" t="s">
        <v>211</v>
      </c>
      <c r="L997" s="401" t="s">
        <v>722</v>
      </c>
      <c r="M997" s="401" t="s">
        <v>386</v>
      </c>
      <c r="N997" s="401" t="s">
        <v>386</v>
      </c>
      <c r="O997" s="401" t="s">
        <v>365</v>
      </c>
      <c r="P997" s="401" t="s">
        <v>356</v>
      </c>
    </row>
    <row r="998" spans="1:16" ht="29" x14ac:dyDescent="0.35">
      <c r="A998" s="400">
        <v>1252</v>
      </c>
      <c r="B998" s="400" t="s">
        <v>2361</v>
      </c>
      <c r="C998" s="401" t="s">
        <v>2366</v>
      </c>
      <c r="D998" s="402">
        <v>29996</v>
      </c>
      <c r="E998" s="402">
        <v>41556</v>
      </c>
      <c r="F998" s="400">
        <v>11560</v>
      </c>
      <c r="G998" s="400">
        <v>31.649555099247099</v>
      </c>
      <c r="H998" s="401" t="s">
        <v>12</v>
      </c>
      <c r="I998" s="401" t="s">
        <v>345</v>
      </c>
      <c r="J998" s="400" t="b">
        <v>0</v>
      </c>
      <c r="K998" s="401" t="s">
        <v>211</v>
      </c>
      <c r="L998" s="401" t="s">
        <v>722</v>
      </c>
      <c r="M998" s="401" t="s">
        <v>386</v>
      </c>
      <c r="N998" s="401" t="s">
        <v>386</v>
      </c>
      <c r="O998" s="401" t="s">
        <v>365</v>
      </c>
      <c r="P998" s="401" t="s">
        <v>356</v>
      </c>
    </row>
    <row r="999" spans="1:16" ht="43.5" x14ac:dyDescent="0.35">
      <c r="A999" s="400">
        <v>1253</v>
      </c>
      <c r="B999" s="400" t="s">
        <v>2361</v>
      </c>
      <c r="C999" s="401" t="s">
        <v>2367</v>
      </c>
      <c r="D999" s="402">
        <v>29255</v>
      </c>
      <c r="E999" s="402">
        <v>41556</v>
      </c>
      <c r="F999" s="400">
        <v>12301</v>
      </c>
      <c r="G999" s="400">
        <v>33.678302532511999</v>
      </c>
      <c r="H999" s="401" t="s">
        <v>12</v>
      </c>
      <c r="I999" s="401" t="s">
        <v>341</v>
      </c>
      <c r="J999" s="400" t="b">
        <v>0</v>
      </c>
      <c r="K999" s="401" t="s">
        <v>211</v>
      </c>
      <c r="L999" s="401" t="s">
        <v>722</v>
      </c>
      <c r="M999" s="401" t="s">
        <v>386</v>
      </c>
      <c r="N999" s="401" t="s">
        <v>386</v>
      </c>
      <c r="O999" s="401" t="s">
        <v>365</v>
      </c>
      <c r="P999" s="401" t="s">
        <v>356</v>
      </c>
    </row>
    <row r="1000" spans="1:16" ht="29" x14ac:dyDescent="0.35">
      <c r="A1000" s="400">
        <v>1254</v>
      </c>
      <c r="B1000" s="400" t="s">
        <v>2361</v>
      </c>
      <c r="C1000" s="401" t="s">
        <v>2368</v>
      </c>
      <c r="D1000" s="402">
        <v>28970</v>
      </c>
      <c r="E1000" s="402">
        <v>41556</v>
      </c>
      <c r="F1000" s="400">
        <v>12586</v>
      </c>
      <c r="G1000" s="400">
        <v>34.458590006844602</v>
      </c>
      <c r="H1000" s="401" t="s">
        <v>12</v>
      </c>
      <c r="I1000" s="401" t="s">
        <v>345</v>
      </c>
      <c r="J1000" s="400" t="b">
        <v>0</v>
      </c>
      <c r="K1000" s="401" t="s">
        <v>211</v>
      </c>
      <c r="L1000" s="401" t="s">
        <v>722</v>
      </c>
      <c r="M1000" s="401" t="s">
        <v>386</v>
      </c>
      <c r="N1000" s="401" t="s">
        <v>386</v>
      </c>
      <c r="O1000" s="401" t="s">
        <v>365</v>
      </c>
      <c r="P1000" s="401" t="s">
        <v>356</v>
      </c>
    </row>
    <row r="1001" spans="1:16" ht="43.5" x14ac:dyDescent="0.35">
      <c r="A1001" s="400">
        <v>1255</v>
      </c>
      <c r="B1001" s="400" t="s">
        <v>2369</v>
      </c>
      <c r="C1001" s="401" t="s">
        <v>2370</v>
      </c>
      <c r="D1001" s="402">
        <v>25886</v>
      </c>
      <c r="E1001" s="402">
        <v>41556</v>
      </c>
      <c r="F1001" s="400">
        <v>15670</v>
      </c>
      <c r="G1001" s="400">
        <v>42.902121834360003</v>
      </c>
      <c r="H1001" s="401" t="s">
        <v>11</v>
      </c>
      <c r="I1001" s="401" t="s">
        <v>341</v>
      </c>
      <c r="J1001" s="400" t="b">
        <v>1</v>
      </c>
      <c r="K1001" s="401" t="s">
        <v>211</v>
      </c>
      <c r="L1001" s="401" t="s">
        <v>1009</v>
      </c>
      <c r="M1001" s="401" t="s">
        <v>386</v>
      </c>
      <c r="N1001" s="401" t="s">
        <v>386</v>
      </c>
      <c r="O1001" s="401" t="s">
        <v>211</v>
      </c>
      <c r="P1001" s="401" t="s">
        <v>356</v>
      </c>
    </row>
    <row r="1002" spans="1:16" ht="43.5" x14ac:dyDescent="0.35">
      <c r="A1002" s="400">
        <v>1256</v>
      </c>
      <c r="B1002" s="400" t="s">
        <v>2369</v>
      </c>
      <c r="C1002" s="401" t="s">
        <v>2371</v>
      </c>
      <c r="D1002" s="402">
        <v>30310</v>
      </c>
      <c r="E1002" s="402">
        <v>41556</v>
      </c>
      <c r="F1002" s="400">
        <v>11246</v>
      </c>
      <c r="G1002" s="400">
        <v>30.789869952087599</v>
      </c>
      <c r="H1002" s="401" t="s">
        <v>12</v>
      </c>
      <c r="I1002" s="401" t="s">
        <v>341</v>
      </c>
      <c r="J1002" s="400" t="b">
        <v>1</v>
      </c>
      <c r="K1002" s="401" t="s">
        <v>211</v>
      </c>
      <c r="L1002" s="401" t="s">
        <v>1009</v>
      </c>
      <c r="M1002" s="401" t="s">
        <v>386</v>
      </c>
      <c r="N1002" s="401" t="s">
        <v>386</v>
      </c>
      <c r="O1002" s="401" t="s">
        <v>211</v>
      </c>
      <c r="P1002" s="401" t="s">
        <v>356</v>
      </c>
    </row>
    <row r="1003" spans="1:16" ht="43.5" x14ac:dyDescent="0.35">
      <c r="A1003" s="400">
        <v>1257</v>
      </c>
      <c r="B1003" s="400" t="s">
        <v>2369</v>
      </c>
      <c r="C1003" s="401" t="s">
        <v>2372</v>
      </c>
      <c r="D1003" s="402">
        <v>28891</v>
      </c>
      <c r="E1003" s="402">
        <v>41556</v>
      </c>
      <c r="F1003" s="400">
        <v>12665</v>
      </c>
      <c r="G1003" s="400">
        <v>34.674880219028097</v>
      </c>
      <c r="H1003" s="401" t="s">
        <v>12</v>
      </c>
      <c r="I1003" s="401" t="s">
        <v>341</v>
      </c>
      <c r="J1003" s="400" t="b">
        <v>1</v>
      </c>
      <c r="K1003" s="401" t="s">
        <v>211</v>
      </c>
      <c r="L1003" s="401" t="s">
        <v>1009</v>
      </c>
      <c r="M1003" s="401" t="s">
        <v>386</v>
      </c>
      <c r="N1003" s="401" t="s">
        <v>386</v>
      </c>
      <c r="O1003" s="401" t="s">
        <v>211</v>
      </c>
      <c r="P1003" s="401" t="s">
        <v>356</v>
      </c>
    </row>
    <row r="1004" spans="1:16" ht="43.5" x14ac:dyDescent="0.35">
      <c r="A1004" s="400">
        <v>1258</v>
      </c>
      <c r="B1004" s="400" t="s">
        <v>2369</v>
      </c>
      <c r="C1004" s="401" t="s">
        <v>2373</v>
      </c>
      <c r="D1004" s="402">
        <v>28624</v>
      </c>
      <c r="E1004" s="402">
        <v>41556</v>
      </c>
      <c r="F1004" s="400">
        <v>12932</v>
      </c>
      <c r="G1004" s="400">
        <v>35.405886379192303</v>
      </c>
      <c r="H1004" s="401" t="s">
        <v>12</v>
      </c>
      <c r="I1004" s="401" t="s">
        <v>341</v>
      </c>
      <c r="J1004" s="400" t="b">
        <v>1</v>
      </c>
      <c r="K1004" s="401" t="s">
        <v>211</v>
      </c>
      <c r="L1004" s="401" t="s">
        <v>1009</v>
      </c>
      <c r="M1004" s="401" t="s">
        <v>386</v>
      </c>
      <c r="N1004" s="401" t="s">
        <v>386</v>
      </c>
      <c r="O1004" s="401" t="s">
        <v>211</v>
      </c>
      <c r="P1004" s="401" t="s">
        <v>356</v>
      </c>
    </row>
    <row r="1005" spans="1:16" ht="29" x14ac:dyDescent="0.35">
      <c r="A1005" s="400">
        <v>1259</v>
      </c>
      <c r="B1005" s="400" t="s">
        <v>2369</v>
      </c>
      <c r="C1005" s="401" t="s">
        <v>2374</v>
      </c>
      <c r="D1005" s="402">
        <v>29376</v>
      </c>
      <c r="E1005" s="402">
        <v>41556</v>
      </c>
      <c r="F1005" s="400">
        <v>12180</v>
      </c>
      <c r="G1005" s="400">
        <v>33.347022587269002</v>
      </c>
      <c r="H1005" s="401" t="s">
        <v>12</v>
      </c>
      <c r="I1005" s="401" t="s">
        <v>345</v>
      </c>
      <c r="J1005" s="400" t="b">
        <v>1</v>
      </c>
      <c r="K1005" s="401" t="s">
        <v>211</v>
      </c>
      <c r="L1005" s="401" t="s">
        <v>1009</v>
      </c>
      <c r="M1005" s="401" t="s">
        <v>386</v>
      </c>
      <c r="N1005" s="401" t="s">
        <v>386</v>
      </c>
      <c r="O1005" s="401" t="s">
        <v>211</v>
      </c>
      <c r="P1005" s="401" t="s">
        <v>356</v>
      </c>
    </row>
    <row r="1006" spans="1:16" ht="43.5" x14ac:dyDescent="0.35">
      <c r="A1006" s="400">
        <v>1260</v>
      </c>
      <c r="B1006" s="400" t="s">
        <v>2369</v>
      </c>
      <c r="C1006" s="401" t="s">
        <v>2375</v>
      </c>
      <c r="D1006" s="402">
        <v>29741</v>
      </c>
      <c r="E1006" s="402">
        <v>41556</v>
      </c>
      <c r="F1006" s="400">
        <v>11815</v>
      </c>
      <c r="G1006" s="400">
        <v>32.347707049965798</v>
      </c>
      <c r="H1006" s="401" t="s">
        <v>12</v>
      </c>
      <c r="I1006" s="401" t="s">
        <v>341</v>
      </c>
      <c r="J1006" s="400" t="b">
        <v>1</v>
      </c>
      <c r="K1006" s="401" t="s">
        <v>211</v>
      </c>
      <c r="L1006" s="401" t="s">
        <v>1009</v>
      </c>
      <c r="M1006" s="401" t="s">
        <v>386</v>
      </c>
      <c r="N1006" s="401" t="s">
        <v>386</v>
      </c>
      <c r="O1006" s="401" t="s">
        <v>211</v>
      </c>
      <c r="P1006" s="401" t="s">
        <v>356</v>
      </c>
    </row>
    <row r="1007" spans="1:16" ht="43.5" x14ac:dyDescent="0.35">
      <c r="A1007" s="400">
        <v>1261</v>
      </c>
      <c r="B1007" s="400" t="s">
        <v>2369</v>
      </c>
      <c r="C1007" s="401" t="s">
        <v>2376</v>
      </c>
      <c r="D1007" s="402">
        <v>29376</v>
      </c>
      <c r="E1007" s="402">
        <v>41556</v>
      </c>
      <c r="F1007" s="400">
        <v>12180</v>
      </c>
      <c r="G1007" s="400">
        <v>33.347022587269002</v>
      </c>
      <c r="H1007" s="401" t="s">
        <v>12</v>
      </c>
      <c r="I1007" s="401" t="s">
        <v>341</v>
      </c>
      <c r="J1007" s="400" t="b">
        <v>1</v>
      </c>
      <c r="K1007" s="401" t="s">
        <v>211</v>
      </c>
      <c r="L1007" s="401" t="s">
        <v>1009</v>
      </c>
      <c r="M1007" s="401" t="s">
        <v>386</v>
      </c>
      <c r="N1007" s="401" t="s">
        <v>386</v>
      </c>
      <c r="O1007" s="401" t="s">
        <v>211</v>
      </c>
      <c r="P1007" s="401" t="s">
        <v>356</v>
      </c>
    </row>
    <row r="1008" spans="1:16" ht="43.5" x14ac:dyDescent="0.35">
      <c r="A1008" s="400">
        <v>1262</v>
      </c>
      <c r="B1008" s="400" t="s">
        <v>2377</v>
      </c>
      <c r="C1008" s="401" t="s">
        <v>2378</v>
      </c>
      <c r="D1008" s="402">
        <v>29376</v>
      </c>
      <c r="E1008" s="402">
        <v>41552</v>
      </c>
      <c r="F1008" s="400">
        <v>12176</v>
      </c>
      <c r="G1008" s="400">
        <v>33.336071184120499</v>
      </c>
      <c r="H1008" s="401" t="s">
        <v>11</v>
      </c>
      <c r="I1008" s="401" t="s">
        <v>347</v>
      </c>
      <c r="J1008" s="400" t="b">
        <v>0</v>
      </c>
      <c r="K1008" s="401" t="s">
        <v>211</v>
      </c>
      <c r="L1008" s="401" t="s">
        <v>941</v>
      </c>
      <c r="M1008" s="401" t="s">
        <v>386</v>
      </c>
      <c r="N1008" s="401" t="s">
        <v>386</v>
      </c>
      <c r="O1008" s="401" t="s">
        <v>365</v>
      </c>
      <c r="P1008" s="401" t="s">
        <v>356</v>
      </c>
    </row>
    <row r="1009" spans="1:16" ht="43.5" x14ac:dyDescent="0.35">
      <c r="A1009" s="400">
        <v>1263</v>
      </c>
      <c r="B1009" s="400" t="s">
        <v>2377</v>
      </c>
      <c r="C1009" s="401" t="s">
        <v>2379</v>
      </c>
      <c r="D1009" s="402">
        <v>29010</v>
      </c>
      <c r="E1009" s="402">
        <v>41552</v>
      </c>
      <c r="F1009" s="400">
        <v>12542</v>
      </c>
      <c r="G1009" s="400">
        <v>34.338124572210802</v>
      </c>
      <c r="H1009" s="401" t="s">
        <v>12</v>
      </c>
      <c r="I1009" s="401" t="s">
        <v>341</v>
      </c>
      <c r="J1009" s="400" t="b">
        <v>0</v>
      </c>
      <c r="K1009" s="401" t="s">
        <v>211</v>
      </c>
      <c r="L1009" s="401" t="s">
        <v>941</v>
      </c>
      <c r="M1009" s="401" t="s">
        <v>386</v>
      </c>
      <c r="N1009" s="401" t="s">
        <v>386</v>
      </c>
      <c r="O1009" s="401" t="s">
        <v>365</v>
      </c>
      <c r="P1009" s="401" t="s">
        <v>356</v>
      </c>
    </row>
    <row r="1010" spans="1:16" ht="29" x14ac:dyDescent="0.35">
      <c r="A1010" s="400">
        <v>1264</v>
      </c>
      <c r="B1010" s="400" t="s">
        <v>2377</v>
      </c>
      <c r="C1010" s="401" t="s">
        <v>2380</v>
      </c>
      <c r="D1010" s="402">
        <v>27710</v>
      </c>
      <c r="E1010" s="402">
        <v>41552</v>
      </c>
      <c r="F1010" s="400">
        <v>13842</v>
      </c>
      <c r="G1010" s="400">
        <v>37.897330595482501</v>
      </c>
      <c r="H1010" s="401" t="s">
        <v>11</v>
      </c>
      <c r="I1010" s="401" t="s">
        <v>345</v>
      </c>
      <c r="J1010" s="400" t="b">
        <v>0</v>
      </c>
      <c r="K1010" s="401" t="s">
        <v>211</v>
      </c>
      <c r="L1010" s="401" t="s">
        <v>941</v>
      </c>
      <c r="M1010" s="401" t="s">
        <v>386</v>
      </c>
      <c r="N1010" s="401" t="s">
        <v>386</v>
      </c>
      <c r="O1010" s="401" t="s">
        <v>365</v>
      </c>
      <c r="P1010" s="401" t="s">
        <v>356</v>
      </c>
    </row>
    <row r="1011" spans="1:16" ht="29" x14ac:dyDescent="0.35">
      <c r="A1011" s="400">
        <v>1265</v>
      </c>
      <c r="B1011" s="400" t="s">
        <v>2377</v>
      </c>
      <c r="C1011" s="401" t="s">
        <v>2381</v>
      </c>
      <c r="D1011" s="402">
        <v>27549</v>
      </c>
      <c r="E1011" s="402">
        <v>41552</v>
      </c>
      <c r="F1011" s="400">
        <v>14003</v>
      </c>
      <c r="G1011" s="400">
        <v>38.338124572210802</v>
      </c>
      <c r="H1011" s="401" t="s">
        <v>12</v>
      </c>
      <c r="I1011" s="401" t="s">
        <v>345</v>
      </c>
      <c r="J1011" s="400" t="b">
        <v>0</v>
      </c>
      <c r="K1011" s="401" t="s">
        <v>211</v>
      </c>
      <c r="L1011" s="401" t="s">
        <v>941</v>
      </c>
      <c r="M1011" s="401" t="s">
        <v>386</v>
      </c>
      <c r="N1011" s="401" t="s">
        <v>386</v>
      </c>
      <c r="O1011" s="401" t="s">
        <v>365</v>
      </c>
      <c r="P1011" s="401" t="s">
        <v>356</v>
      </c>
    </row>
    <row r="1012" spans="1:16" x14ac:dyDescent="0.35">
      <c r="A1012" s="400">
        <v>1266</v>
      </c>
      <c r="B1012" s="400" t="s">
        <v>2377</v>
      </c>
      <c r="C1012" s="401" t="s">
        <v>2382</v>
      </c>
      <c r="D1012" s="402">
        <v>25723</v>
      </c>
      <c r="E1012" s="402">
        <v>41552</v>
      </c>
      <c r="F1012" s="400">
        <v>15829</v>
      </c>
      <c r="G1012" s="400">
        <v>43.337440109513999</v>
      </c>
      <c r="H1012" s="401" t="s">
        <v>12</v>
      </c>
      <c r="I1012" s="401" t="s">
        <v>337</v>
      </c>
      <c r="J1012" s="400" t="b">
        <v>0</v>
      </c>
      <c r="K1012" s="401" t="s">
        <v>211</v>
      </c>
      <c r="L1012" s="401" t="s">
        <v>941</v>
      </c>
      <c r="M1012" s="401" t="s">
        <v>386</v>
      </c>
      <c r="N1012" s="401" t="s">
        <v>386</v>
      </c>
      <c r="O1012" s="401" t="s">
        <v>365</v>
      </c>
      <c r="P1012" s="401" t="s">
        <v>356</v>
      </c>
    </row>
    <row r="1013" spans="1:16" x14ac:dyDescent="0.35">
      <c r="A1013" s="400">
        <v>1267</v>
      </c>
      <c r="B1013" s="400" t="s">
        <v>2377</v>
      </c>
      <c r="C1013" s="401" t="s">
        <v>2383</v>
      </c>
      <c r="D1013" s="402">
        <v>25724</v>
      </c>
      <c r="E1013" s="402">
        <v>41552</v>
      </c>
      <c r="F1013" s="400">
        <v>15828</v>
      </c>
      <c r="G1013" s="400">
        <v>43.3347022587269</v>
      </c>
      <c r="H1013" s="401" t="s">
        <v>11</v>
      </c>
      <c r="I1013" s="401" t="s">
        <v>337</v>
      </c>
      <c r="J1013" s="400" t="b">
        <v>0</v>
      </c>
      <c r="K1013" s="401" t="s">
        <v>211</v>
      </c>
      <c r="L1013" s="401" t="s">
        <v>941</v>
      </c>
      <c r="M1013" s="401" t="s">
        <v>386</v>
      </c>
      <c r="N1013" s="401" t="s">
        <v>386</v>
      </c>
      <c r="O1013" s="401" t="s">
        <v>365</v>
      </c>
      <c r="P1013" s="401" t="s">
        <v>356</v>
      </c>
    </row>
    <row r="1014" spans="1:16" ht="43.5" x14ac:dyDescent="0.35">
      <c r="A1014" s="400">
        <v>1268</v>
      </c>
      <c r="B1014" s="400" t="s">
        <v>2384</v>
      </c>
      <c r="C1014" s="401" t="s">
        <v>2385</v>
      </c>
      <c r="D1014" s="402">
        <v>30011</v>
      </c>
      <c r="E1014" s="402">
        <v>41557</v>
      </c>
      <c r="F1014" s="400">
        <v>11546</v>
      </c>
      <c r="G1014" s="400">
        <v>31.611225188227198</v>
      </c>
      <c r="H1014" s="401" t="s">
        <v>11</v>
      </c>
      <c r="I1014" s="401" t="s">
        <v>347</v>
      </c>
      <c r="J1014" s="400" t="b">
        <v>0</v>
      </c>
      <c r="K1014" s="401" t="s">
        <v>211</v>
      </c>
      <c r="L1014" s="401" t="s">
        <v>1002</v>
      </c>
      <c r="M1014" s="401" t="s">
        <v>386</v>
      </c>
      <c r="N1014" s="401" t="s">
        <v>386</v>
      </c>
      <c r="O1014" s="401" t="s">
        <v>365</v>
      </c>
      <c r="P1014" s="401" t="s">
        <v>356</v>
      </c>
    </row>
    <row r="1015" spans="1:16" x14ac:dyDescent="0.35">
      <c r="A1015" s="400">
        <v>1269</v>
      </c>
      <c r="B1015" s="400" t="s">
        <v>2384</v>
      </c>
      <c r="C1015" s="401" t="s">
        <v>2386</v>
      </c>
      <c r="D1015" s="402">
        <v>29336</v>
      </c>
      <c r="E1015" s="402">
        <v>41557</v>
      </c>
      <c r="F1015" s="400">
        <v>12221</v>
      </c>
      <c r="G1015" s="400">
        <v>33.459274469541398</v>
      </c>
      <c r="H1015" s="401" t="s">
        <v>12</v>
      </c>
      <c r="I1015" s="401" t="s">
        <v>337</v>
      </c>
      <c r="J1015" s="400" t="b">
        <v>0</v>
      </c>
      <c r="K1015" s="401" t="s">
        <v>211</v>
      </c>
      <c r="L1015" s="401" t="s">
        <v>1002</v>
      </c>
      <c r="M1015" s="401" t="s">
        <v>386</v>
      </c>
      <c r="N1015" s="401" t="s">
        <v>386</v>
      </c>
      <c r="O1015" s="401" t="s">
        <v>365</v>
      </c>
      <c r="P1015" s="401" t="s">
        <v>356</v>
      </c>
    </row>
    <row r="1016" spans="1:16" x14ac:dyDescent="0.35">
      <c r="A1016" s="400">
        <v>1270</v>
      </c>
      <c r="B1016" s="400" t="s">
        <v>2384</v>
      </c>
      <c r="C1016" s="401" t="s">
        <v>2387</v>
      </c>
      <c r="D1016" s="402">
        <v>29171</v>
      </c>
      <c r="E1016" s="402">
        <v>41557</v>
      </c>
      <c r="F1016" s="400">
        <v>12386</v>
      </c>
      <c r="G1016" s="400">
        <v>33.911019849418203</v>
      </c>
      <c r="H1016" s="401" t="s">
        <v>12</v>
      </c>
      <c r="I1016" s="401" t="s">
        <v>337</v>
      </c>
      <c r="J1016" s="400" t="b">
        <v>0</v>
      </c>
      <c r="K1016" s="401" t="s">
        <v>211</v>
      </c>
      <c r="L1016" s="401" t="s">
        <v>1002</v>
      </c>
      <c r="M1016" s="401" t="s">
        <v>386</v>
      </c>
      <c r="N1016" s="401" t="s">
        <v>386</v>
      </c>
      <c r="O1016" s="401" t="s">
        <v>365</v>
      </c>
      <c r="P1016" s="401" t="s">
        <v>356</v>
      </c>
    </row>
    <row r="1017" spans="1:16" ht="43.5" x14ac:dyDescent="0.35">
      <c r="A1017" s="400">
        <v>1271</v>
      </c>
      <c r="B1017" s="400" t="s">
        <v>2384</v>
      </c>
      <c r="C1017" s="401" t="s">
        <v>2388</v>
      </c>
      <c r="D1017" s="402">
        <v>30838</v>
      </c>
      <c r="E1017" s="402">
        <v>41557</v>
      </c>
      <c r="F1017" s="400">
        <v>10719</v>
      </c>
      <c r="G1017" s="400">
        <v>29.347022587268999</v>
      </c>
      <c r="H1017" s="401" t="s">
        <v>11</v>
      </c>
      <c r="I1017" s="401" t="s">
        <v>347</v>
      </c>
      <c r="J1017" s="400" t="b">
        <v>0</v>
      </c>
      <c r="K1017" s="401" t="s">
        <v>211</v>
      </c>
      <c r="L1017" s="401" t="s">
        <v>1002</v>
      </c>
      <c r="M1017" s="401" t="s">
        <v>386</v>
      </c>
      <c r="N1017" s="401" t="s">
        <v>386</v>
      </c>
      <c r="O1017" s="401" t="s">
        <v>365</v>
      </c>
      <c r="P1017" s="401" t="s">
        <v>356</v>
      </c>
    </row>
    <row r="1018" spans="1:16" x14ac:dyDescent="0.35">
      <c r="A1018" s="400">
        <v>1272</v>
      </c>
      <c r="B1018" s="400" t="s">
        <v>2389</v>
      </c>
      <c r="C1018" s="401" t="s">
        <v>2390</v>
      </c>
      <c r="D1018" s="402">
        <v>27915</v>
      </c>
      <c r="E1018" s="402">
        <v>41552</v>
      </c>
      <c r="F1018" s="400">
        <v>13637</v>
      </c>
      <c r="G1018" s="400">
        <v>37.336071184120499</v>
      </c>
      <c r="H1018" s="401" t="s">
        <v>12</v>
      </c>
      <c r="I1018" s="401" t="s">
        <v>342</v>
      </c>
      <c r="J1018" s="400" t="b">
        <v>1</v>
      </c>
      <c r="K1018" s="401" t="s">
        <v>211</v>
      </c>
      <c r="L1018" s="401" t="s">
        <v>1230</v>
      </c>
      <c r="M1018" s="401" t="s">
        <v>386</v>
      </c>
      <c r="N1018" s="401" t="s">
        <v>386</v>
      </c>
      <c r="O1018" s="401" t="s">
        <v>365</v>
      </c>
      <c r="P1018" s="401" t="s">
        <v>356</v>
      </c>
    </row>
    <row r="1019" spans="1:16" x14ac:dyDescent="0.35">
      <c r="A1019" s="400">
        <v>1273</v>
      </c>
      <c r="B1019" s="400" t="s">
        <v>2389</v>
      </c>
      <c r="C1019" s="401" t="s">
        <v>2391</v>
      </c>
      <c r="D1019" s="402">
        <v>29376</v>
      </c>
      <c r="E1019" s="402">
        <v>41552</v>
      </c>
      <c r="F1019" s="400">
        <v>12176</v>
      </c>
      <c r="G1019" s="400">
        <v>33.336071184120499</v>
      </c>
      <c r="H1019" s="401" t="s">
        <v>12</v>
      </c>
      <c r="I1019" s="401" t="s">
        <v>342</v>
      </c>
      <c r="J1019" s="400" t="b">
        <v>1</v>
      </c>
      <c r="K1019" s="401" t="s">
        <v>211</v>
      </c>
      <c r="L1019" s="401" t="s">
        <v>1230</v>
      </c>
      <c r="M1019" s="401" t="s">
        <v>386</v>
      </c>
      <c r="N1019" s="401" t="s">
        <v>386</v>
      </c>
      <c r="O1019" s="401" t="s">
        <v>365</v>
      </c>
      <c r="P1019" s="401" t="s">
        <v>356</v>
      </c>
    </row>
    <row r="1020" spans="1:16" x14ac:dyDescent="0.35">
      <c r="A1020" s="400">
        <v>1274</v>
      </c>
      <c r="B1020" s="400" t="s">
        <v>2389</v>
      </c>
      <c r="C1020" s="401" t="s">
        <v>2392</v>
      </c>
      <c r="D1020" s="402">
        <v>25358</v>
      </c>
      <c r="E1020" s="402">
        <v>41552</v>
      </c>
      <c r="F1020" s="400">
        <v>16194</v>
      </c>
      <c r="G1020" s="400">
        <v>44.336755646817302</v>
      </c>
      <c r="H1020" s="401" t="s">
        <v>11</v>
      </c>
      <c r="I1020" s="401" t="s">
        <v>337</v>
      </c>
      <c r="J1020" s="400" t="b">
        <v>0</v>
      </c>
      <c r="K1020" s="401" t="s">
        <v>211</v>
      </c>
      <c r="L1020" s="401" t="s">
        <v>1230</v>
      </c>
      <c r="M1020" s="401" t="s">
        <v>386</v>
      </c>
      <c r="N1020" s="401" t="s">
        <v>386</v>
      </c>
      <c r="O1020" s="401" t="s">
        <v>365</v>
      </c>
      <c r="P1020" s="401" t="s">
        <v>356</v>
      </c>
    </row>
    <row r="1021" spans="1:16" x14ac:dyDescent="0.35">
      <c r="A1021" s="400">
        <v>1275</v>
      </c>
      <c r="B1021" s="400" t="s">
        <v>2389</v>
      </c>
      <c r="C1021" s="401" t="s">
        <v>2393</v>
      </c>
      <c r="D1021" s="402">
        <v>29010</v>
      </c>
      <c r="E1021" s="402">
        <v>41552</v>
      </c>
      <c r="F1021" s="400">
        <v>12542</v>
      </c>
      <c r="G1021" s="400">
        <v>34.338124572210802</v>
      </c>
      <c r="H1021" s="401" t="s">
        <v>12</v>
      </c>
      <c r="I1021" s="401" t="s">
        <v>343</v>
      </c>
      <c r="J1021" s="400" t="b">
        <v>1</v>
      </c>
      <c r="K1021" s="401" t="s">
        <v>211</v>
      </c>
      <c r="L1021" s="401" t="s">
        <v>1230</v>
      </c>
      <c r="M1021" s="401" t="s">
        <v>386</v>
      </c>
      <c r="N1021" s="401" t="s">
        <v>386</v>
      </c>
      <c r="O1021" s="401" t="s">
        <v>365</v>
      </c>
      <c r="P1021" s="401" t="s">
        <v>356</v>
      </c>
    </row>
    <row r="1022" spans="1:16" x14ac:dyDescent="0.35">
      <c r="A1022" s="400">
        <v>1276</v>
      </c>
      <c r="B1022" s="400" t="s">
        <v>2389</v>
      </c>
      <c r="C1022" s="401" t="s">
        <v>2394</v>
      </c>
      <c r="D1022" s="402">
        <v>20414</v>
      </c>
      <c r="E1022" s="402">
        <v>41552</v>
      </c>
      <c r="F1022" s="400">
        <v>21138</v>
      </c>
      <c r="G1022" s="400">
        <v>57.872689938398402</v>
      </c>
      <c r="H1022" s="401" t="s">
        <v>11</v>
      </c>
      <c r="I1022" s="401" t="s">
        <v>337</v>
      </c>
      <c r="J1022" s="400" t="b">
        <v>1</v>
      </c>
      <c r="K1022" s="401" t="s">
        <v>211</v>
      </c>
      <c r="L1022" s="401" t="s">
        <v>1230</v>
      </c>
      <c r="M1022" s="401" t="s">
        <v>386</v>
      </c>
      <c r="N1022" s="401" t="s">
        <v>386</v>
      </c>
      <c r="O1022" s="401" t="s">
        <v>365</v>
      </c>
      <c r="P1022" s="401" t="s">
        <v>356</v>
      </c>
    </row>
    <row r="1023" spans="1:16" x14ac:dyDescent="0.35">
      <c r="A1023" s="400">
        <v>1277</v>
      </c>
      <c r="B1023" s="400" t="s">
        <v>2389</v>
      </c>
      <c r="C1023" s="401" t="s">
        <v>2395</v>
      </c>
      <c r="D1023" s="402">
        <v>22071</v>
      </c>
      <c r="E1023" s="402">
        <v>41552</v>
      </c>
      <c r="F1023" s="400">
        <v>19481</v>
      </c>
      <c r="G1023" s="400">
        <v>53.336071184120499</v>
      </c>
      <c r="H1023" s="401" t="s">
        <v>12</v>
      </c>
      <c r="I1023" s="401" t="s">
        <v>337</v>
      </c>
      <c r="J1023" s="400" t="b">
        <v>1</v>
      </c>
      <c r="K1023" s="401" t="s">
        <v>211</v>
      </c>
      <c r="L1023" s="401" t="s">
        <v>1230</v>
      </c>
      <c r="M1023" s="401" t="s">
        <v>386</v>
      </c>
      <c r="N1023" s="401" t="s">
        <v>386</v>
      </c>
      <c r="O1023" s="401" t="s">
        <v>365</v>
      </c>
      <c r="P1023" s="401" t="s">
        <v>356</v>
      </c>
    </row>
    <row r="1024" spans="1:16" x14ac:dyDescent="0.35">
      <c r="A1024" s="400">
        <v>1278</v>
      </c>
      <c r="B1024" s="400" t="s">
        <v>2389</v>
      </c>
      <c r="C1024" s="401" t="s">
        <v>2396</v>
      </c>
      <c r="D1024" s="402">
        <v>21340</v>
      </c>
      <c r="E1024" s="402">
        <v>41552</v>
      </c>
      <c r="F1024" s="400">
        <v>20212</v>
      </c>
      <c r="G1024" s="400">
        <v>55.337440109513999</v>
      </c>
      <c r="H1024" s="401" t="s">
        <v>12</v>
      </c>
      <c r="I1024" s="401" t="s">
        <v>337</v>
      </c>
      <c r="J1024" s="400" t="b">
        <v>0</v>
      </c>
      <c r="K1024" s="401" t="s">
        <v>211</v>
      </c>
      <c r="L1024" s="401" t="s">
        <v>1230</v>
      </c>
      <c r="M1024" s="401" t="s">
        <v>386</v>
      </c>
      <c r="N1024" s="401" t="s">
        <v>386</v>
      </c>
      <c r="O1024" s="401" t="s">
        <v>365</v>
      </c>
      <c r="P1024" s="401" t="s">
        <v>356</v>
      </c>
    </row>
    <row r="1025" spans="1:16" x14ac:dyDescent="0.35">
      <c r="A1025" s="400">
        <v>1279</v>
      </c>
      <c r="B1025" s="400" t="s">
        <v>2389</v>
      </c>
      <c r="C1025" s="401" t="s">
        <v>2397</v>
      </c>
      <c r="D1025" s="402">
        <v>28554</v>
      </c>
      <c r="E1025" s="402">
        <v>41552</v>
      </c>
      <c r="F1025" s="400">
        <v>12998</v>
      </c>
      <c r="G1025" s="400">
        <v>35.586584531143103</v>
      </c>
      <c r="H1025" s="401" t="s">
        <v>12</v>
      </c>
      <c r="I1025" s="401" t="s">
        <v>337</v>
      </c>
      <c r="J1025" s="400" t="b">
        <v>1</v>
      </c>
      <c r="K1025" s="401" t="s">
        <v>211</v>
      </c>
      <c r="L1025" s="401" t="s">
        <v>1230</v>
      </c>
      <c r="M1025" s="401" t="s">
        <v>386</v>
      </c>
      <c r="N1025" s="401" t="s">
        <v>386</v>
      </c>
      <c r="O1025" s="401" t="s">
        <v>365</v>
      </c>
      <c r="P1025" s="401" t="s">
        <v>356</v>
      </c>
    </row>
    <row r="1026" spans="1:16" x14ac:dyDescent="0.35">
      <c r="A1026" s="400">
        <v>1280</v>
      </c>
      <c r="B1026" s="400" t="s">
        <v>2398</v>
      </c>
      <c r="C1026" s="401" t="s">
        <v>2399</v>
      </c>
      <c r="D1026" s="402">
        <v>23008</v>
      </c>
      <c r="E1026" s="402">
        <v>41548</v>
      </c>
      <c r="F1026" s="400">
        <v>18540</v>
      </c>
      <c r="G1026" s="400">
        <v>50.759753593429203</v>
      </c>
      <c r="H1026" s="401" t="s">
        <v>12</v>
      </c>
      <c r="I1026" s="401" t="s">
        <v>339</v>
      </c>
      <c r="J1026" s="400" t="b">
        <v>0</v>
      </c>
      <c r="K1026" s="401" t="s">
        <v>211</v>
      </c>
      <c r="L1026" s="401" t="s">
        <v>784</v>
      </c>
      <c r="M1026" s="401" t="s">
        <v>402</v>
      </c>
      <c r="N1026" s="401" t="s">
        <v>402</v>
      </c>
      <c r="O1026" s="401" t="s">
        <v>516</v>
      </c>
      <c r="P1026" s="401" t="s">
        <v>356</v>
      </c>
    </row>
    <row r="1027" spans="1:16" ht="43.5" x14ac:dyDescent="0.35">
      <c r="A1027" s="400">
        <v>1281</v>
      </c>
      <c r="B1027" s="400" t="s">
        <v>2398</v>
      </c>
      <c r="C1027" s="401" t="s">
        <v>2400</v>
      </c>
      <c r="D1027" s="402">
        <v>33395</v>
      </c>
      <c r="E1027" s="402">
        <v>41548</v>
      </c>
      <c r="F1027" s="400">
        <v>8153</v>
      </c>
      <c r="G1027" s="400">
        <v>22.321697467488001</v>
      </c>
      <c r="H1027" s="401" t="s">
        <v>11</v>
      </c>
      <c r="I1027" s="401" t="s">
        <v>347</v>
      </c>
      <c r="J1027" s="400" t="b">
        <v>0</v>
      </c>
      <c r="K1027" s="401" t="s">
        <v>211</v>
      </c>
      <c r="L1027" s="401" t="s">
        <v>784</v>
      </c>
      <c r="M1027" s="401" t="s">
        <v>402</v>
      </c>
      <c r="N1027" s="401" t="s">
        <v>402</v>
      </c>
      <c r="O1027" s="401" t="s">
        <v>516</v>
      </c>
      <c r="P1027" s="401" t="s">
        <v>356</v>
      </c>
    </row>
    <row r="1028" spans="1:16" ht="29" x14ac:dyDescent="0.35">
      <c r="A1028" s="400">
        <v>1282</v>
      </c>
      <c r="B1028" s="400" t="s">
        <v>2398</v>
      </c>
      <c r="C1028" s="401" t="s">
        <v>2401</v>
      </c>
      <c r="D1028" s="402">
        <v>29720</v>
      </c>
      <c r="E1028" s="402">
        <v>41548</v>
      </c>
      <c r="F1028" s="400">
        <v>11828</v>
      </c>
      <c r="G1028" s="400">
        <v>32.3832991101985</v>
      </c>
      <c r="H1028" s="401" t="s">
        <v>11</v>
      </c>
      <c r="I1028" s="401" t="s">
        <v>345</v>
      </c>
      <c r="J1028" s="400" t="b">
        <v>0</v>
      </c>
      <c r="K1028" s="401" t="s">
        <v>211</v>
      </c>
      <c r="L1028" s="401" t="s">
        <v>784</v>
      </c>
      <c r="M1028" s="401" t="s">
        <v>402</v>
      </c>
      <c r="N1028" s="401" t="s">
        <v>402</v>
      </c>
      <c r="O1028" s="401" t="s">
        <v>516</v>
      </c>
      <c r="P1028" s="401" t="s">
        <v>356</v>
      </c>
    </row>
    <row r="1029" spans="1:16" ht="43.5" x14ac:dyDescent="0.35">
      <c r="A1029" s="400">
        <v>1283</v>
      </c>
      <c r="B1029" s="400" t="s">
        <v>2398</v>
      </c>
      <c r="C1029" s="401" t="s">
        <v>2402</v>
      </c>
      <c r="D1029" s="402">
        <v>23136</v>
      </c>
      <c r="E1029" s="402">
        <v>41548</v>
      </c>
      <c r="F1029" s="400">
        <v>18412</v>
      </c>
      <c r="G1029" s="400">
        <v>50.409308692676198</v>
      </c>
      <c r="H1029" s="401" t="s">
        <v>12</v>
      </c>
      <c r="I1029" s="401" t="s">
        <v>341</v>
      </c>
      <c r="J1029" s="400" t="b">
        <v>0</v>
      </c>
      <c r="K1029" s="401" t="s">
        <v>211</v>
      </c>
      <c r="L1029" s="401" t="s">
        <v>784</v>
      </c>
      <c r="M1029" s="401" t="s">
        <v>402</v>
      </c>
      <c r="N1029" s="401" t="s">
        <v>402</v>
      </c>
      <c r="O1029" s="401" t="s">
        <v>516</v>
      </c>
      <c r="P1029" s="401" t="s">
        <v>356</v>
      </c>
    </row>
    <row r="1030" spans="1:16" x14ac:dyDescent="0.35">
      <c r="A1030" s="400">
        <v>1284</v>
      </c>
      <c r="B1030" s="400" t="s">
        <v>2398</v>
      </c>
      <c r="C1030" s="401" t="s">
        <v>2403</v>
      </c>
      <c r="D1030" s="402">
        <v>28789</v>
      </c>
      <c r="E1030" s="402">
        <v>41548</v>
      </c>
      <c r="F1030" s="400">
        <v>12759</v>
      </c>
      <c r="G1030" s="400">
        <v>34.932238193018499</v>
      </c>
      <c r="H1030" s="401" t="s">
        <v>11</v>
      </c>
      <c r="I1030" s="401" t="s">
        <v>346</v>
      </c>
      <c r="J1030" s="400" t="b">
        <v>0</v>
      </c>
      <c r="K1030" s="401" t="s">
        <v>211</v>
      </c>
      <c r="L1030" s="401" t="s">
        <v>784</v>
      </c>
      <c r="M1030" s="401" t="s">
        <v>402</v>
      </c>
      <c r="N1030" s="401" t="s">
        <v>402</v>
      </c>
      <c r="O1030" s="401" t="s">
        <v>516</v>
      </c>
      <c r="P1030" s="401" t="s">
        <v>356</v>
      </c>
    </row>
    <row r="1031" spans="1:16" ht="29" x14ac:dyDescent="0.35">
      <c r="A1031" s="400">
        <v>1285</v>
      </c>
      <c r="B1031" s="400" t="s">
        <v>2404</v>
      </c>
      <c r="C1031" s="401" t="s">
        <v>2019</v>
      </c>
      <c r="D1031" s="402">
        <v>30837</v>
      </c>
      <c r="E1031" s="402">
        <v>41535</v>
      </c>
      <c r="F1031" s="400">
        <v>10698</v>
      </c>
      <c r="G1031" s="400">
        <v>29.289527720739201</v>
      </c>
      <c r="H1031" s="401" t="s">
        <v>12</v>
      </c>
      <c r="I1031" s="401" t="s">
        <v>345</v>
      </c>
      <c r="J1031" s="400" t="b">
        <v>0</v>
      </c>
      <c r="K1031" s="401" t="s">
        <v>211</v>
      </c>
      <c r="L1031" s="401" t="s">
        <v>760</v>
      </c>
      <c r="M1031" s="401" t="s">
        <v>367</v>
      </c>
      <c r="N1031" s="401" t="s">
        <v>367</v>
      </c>
      <c r="O1031" s="401" t="s">
        <v>365</v>
      </c>
      <c r="P1031" s="401" t="s">
        <v>356</v>
      </c>
    </row>
    <row r="1032" spans="1:16" ht="29" x14ac:dyDescent="0.35">
      <c r="A1032" s="400">
        <v>1286</v>
      </c>
      <c r="B1032" s="400" t="s">
        <v>2404</v>
      </c>
      <c r="C1032" s="401" t="s">
        <v>2405</v>
      </c>
      <c r="D1032" s="402">
        <v>25723</v>
      </c>
      <c r="E1032" s="402">
        <v>41535</v>
      </c>
      <c r="F1032" s="400">
        <v>15812</v>
      </c>
      <c r="G1032" s="400">
        <v>43.290896646132801</v>
      </c>
      <c r="H1032" s="401" t="s">
        <v>12</v>
      </c>
      <c r="I1032" s="401" t="s">
        <v>345</v>
      </c>
      <c r="J1032" s="400" t="b">
        <v>0</v>
      </c>
      <c r="K1032" s="401" t="s">
        <v>211</v>
      </c>
      <c r="L1032" s="401" t="s">
        <v>760</v>
      </c>
      <c r="M1032" s="401" t="s">
        <v>367</v>
      </c>
      <c r="N1032" s="401" t="s">
        <v>367</v>
      </c>
      <c r="O1032" s="401" t="s">
        <v>365</v>
      </c>
      <c r="P1032" s="401" t="s">
        <v>356</v>
      </c>
    </row>
    <row r="1033" spans="1:16" ht="29" x14ac:dyDescent="0.35">
      <c r="A1033" s="400">
        <v>1287</v>
      </c>
      <c r="B1033" s="400" t="s">
        <v>2404</v>
      </c>
      <c r="C1033" s="401" t="s">
        <v>761</v>
      </c>
      <c r="D1033" s="402">
        <v>30158</v>
      </c>
      <c r="E1033" s="402">
        <v>41535</v>
      </c>
      <c r="F1033" s="400">
        <v>11377</v>
      </c>
      <c r="G1033" s="400">
        <v>31.148528405201901</v>
      </c>
      <c r="H1033" s="401" t="s">
        <v>11</v>
      </c>
      <c r="I1033" s="401" t="s">
        <v>337</v>
      </c>
      <c r="J1033" s="400" t="b">
        <v>0</v>
      </c>
      <c r="K1033" s="401" t="s">
        <v>211</v>
      </c>
      <c r="L1033" s="401" t="s">
        <v>760</v>
      </c>
      <c r="M1033" s="401" t="s">
        <v>367</v>
      </c>
      <c r="N1033" s="401" t="s">
        <v>367</v>
      </c>
      <c r="O1033" s="401" t="s">
        <v>365</v>
      </c>
      <c r="P1033" s="401" t="s">
        <v>356</v>
      </c>
    </row>
    <row r="1034" spans="1:16" x14ac:dyDescent="0.35">
      <c r="A1034" s="400">
        <v>1288</v>
      </c>
      <c r="B1034" s="400" t="s">
        <v>2404</v>
      </c>
      <c r="C1034" s="401" t="s">
        <v>2406</v>
      </c>
      <c r="D1034" s="402">
        <v>30266</v>
      </c>
      <c r="E1034" s="402">
        <v>41535</v>
      </c>
      <c r="F1034" s="400">
        <v>11269</v>
      </c>
      <c r="G1034" s="400">
        <v>30.852840520191599</v>
      </c>
      <c r="H1034" s="401" t="s">
        <v>12</v>
      </c>
      <c r="I1034" s="401" t="s">
        <v>337</v>
      </c>
      <c r="J1034" s="400" t="b">
        <v>0</v>
      </c>
      <c r="K1034" s="401" t="s">
        <v>211</v>
      </c>
      <c r="L1034" s="401" t="s">
        <v>760</v>
      </c>
      <c r="M1034" s="401" t="s">
        <v>367</v>
      </c>
      <c r="N1034" s="401" t="s">
        <v>367</v>
      </c>
      <c r="O1034" s="401" t="s">
        <v>365</v>
      </c>
      <c r="P1034" s="401" t="s">
        <v>356</v>
      </c>
    </row>
    <row r="1035" spans="1:16" x14ac:dyDescent="0.35">
      <c r="A1035" s="400">
        <v>1289</v>
      </c>
      <c r="B1035" s="400" t="s">
        <v>2404</v>
      </c>
      <c r="C1035" s="401" t="s">
        <v>2407</v>
      </c>
      <c r="D1035" s="402">
        <v>30427</v>
      </c>
      <c r="E1035" s="402">
        <v>41535</v>
      </c>
      <c r="F1035" s="400">
        <v>11108</v>
      </c>
      <c r="G1035" s="400">
        <v>30.412046543463401</v>
      </c>
      <c r="H1035" s="401" t="s">
        <v>11</v>
      </c>
      <c r="I1035" s="401" t="s">
        <v>337</v>
      </c>
      <c r="J1035" s="400" t="b">
        <v>0</v>
      </c>
      <c r="K1035" s="401" t="s">
        <v>211</v>
      </c>
      <c r="L1035" s="401" t="s">
        <v>760</v>
      </c>
      <c r="M1035" s="401" t="s">
        <v>367</v>
      </c>
      <c r="N1035" s="401" t="s">
        <v>367</v>
      </c>
      <c r="O1035" s="401" t="s">
        <v>365</v>
      </c>
      <c r="P1035" s="401" t="s">
        <v>356</v>
      </c>
    </row>
    <row r="1036" spans="1:16" x14ac:dyDescent="0.35">
      <c r="A1036" s="400">
        <v>1290</v>
      </c>
      <c r="B1036" s="400" t="s">
        <v>2404</v>
      </c>
      <c r="C1036" s="401" t="s">
        <v>2408</v>
      </c>
      <c r="D1036" s="402">
        <v>30085</v>
      </c>
      <c r="E1036" s="402">
        <v>41535</v>
      </c>
      <c r="F1036" s="400">
        <v>11450</v>
      </c>
      <c r="G1036" s="400">
        <v>31.348391512662602</v>
      </c>
      <c r="H1036" s="401" t="s">
        <v>11</v>
      </c>
      <c r="I1036" s="401" t="s">
        <v>337</v>
      </c>
      <c r="J1036" s="400" t="b">
        <v>0</v>
      </c>
      <c r="K1036" s="401" t="s">
        <v>211</v>
      </c>
      <c r="L1036" s="401" t="s">
        <v>760</v>
      </c>
      <c r="M1036" s="401" t="s">
        <v>367</v>
      </c>
      <c r="N1036" s="401" t="s">
        <v>367</v>
      </c>
      <c r="O1036" s="401" t="s">
        <v>365</v>
      </c>
      <c r="P1036" s="401" t="s">
        <v>356</v>
      </c>
    </row>
    <row r="1037" spans="1:16" x14ac:dyDescent="0.35">
      <c r="A1037" s="400">
        <v>1291</v>
      </c>
      <c r="B1037" s="400" t="s">
        <v>2409</v>
      </c>
      <c r="C1037" s="401" t="s">
        <v>2410</v>
      </c>
      <c r="D1037" s="402">
        <v>30641</v>
      </c>
      <c r="E1037" s="402">
        <v>41535</v>
      </c>
      <c r="F1037" s="400">
        <v>10894</v>
      </c>
      <c r="G1037" s="400">
        <v>29.826146475017101</v>
      </c>
      <c r="H1037" s="401" t="s">
        <v>12</v>
      </c>
      <c r="I1037" s="401" t="s">
        <v>337</v>
      </c>
      <c r="J1037" s="400" t="b">
        <v>0</v>
      </c>
      <c r="K1037" s="401" t="s">
        <v>211</v>
      </c>
      <c r="L1037" s="401" t="s">
        <v>839</v>
      </c>
      <c r="M1037" s="401" t="s">
        <v>386</v>
      </c>
      <c r="N1037" s="401" t="s">
        <v>386</v>
      </c>
      <c r="O1037" s="401" t="s">
        <v>454</v>
      </c>
      <c r="P1037" s="401" t="s">
        <v>356</v>
      </c>
    </row>
    <row r="1038" spans="1:16" ht="43.5" x14ac:dyDescent="0.35">
      <c r="A1038" s="400">
        <v>1292</v>
      </c>
      <c r="B1038" s="400" t="s">
        <v>2409</v>
      </c>
      <c r="C1038" s="401" t="s">
        <v>2411</v>
      </c>
      <c r="D1038" s="402">
        <v>30469</v>
      </c>
      <c r="E1038" s="402">
        <v>41535</v>
      </c>
      <c r="F1038" s="400">
        <v>11066</v>
      </c>
      <c r="G1038" s="400">
        <v>30.297056810403799</v>
      </c>
      <c r="H1038" s="401" t="s">
        <v>12</v>
      </c>
      <c r="I1038" s="401" t="s">
        <v>341</v>
      </c>
      <c r="J1038" s="400" t="b">
        <v>1</v>
      </c>
      <c r="K1038" s="401" t="s">
        <v>211</v>
      </c>
      <c r="L1038" s="401" t="s">
        <v>839</v>
      </c>
      <c r="M1038" s="401" t="s">
        <v>386</v>
      </c>
      <c r="N1038" s="401" t="s">
        <v>386</v>
      </c>
      <c r="O1038" s="401" t="s">
        <v>454</v>
      </c>
      <c r="P1038" s="401" t="s">
        <v>356</v>
      </c>
    </row>
    <row r="1039" spans="1:16" ht="43.5" x14ac:dyDescent="0.35">
      <c r="A1039" s="400">
        <v>1293</v>
      </c>
      <c r="B1039" s="400" t="s">
        <v>2409</v>
      </c>
      <c r="C1039" s="401" t="s">
        <v>2412</v>
      </c>
      <c r="D1039" s="402">
        <v>11113</v>
      </c>
      <c r="E1039" s="402">
        <v>41535</v>
      </c>
      <c r="F1039" s="400">
        <v>30422</v>
      </c>
      <c r="G1039" s="400">
        <v>83.290896646132794</v>
      </c>
      <c r="H1039" s="401" t="s">
        <v>12</v>
      </c>
      <c r="I1039" s="401" t="s">
        <v>341</v>
      </c>
      <c r="J1039" s="400" t="b">
        <v>1</v>
      </c>
      <c r="K1039" s="401" t="s">
        <v>211</v>
      </c>
      <c r="L1039" s="401" t="s">
        <v>839</v>
      </c>
      <c r="M1039" s="401" t="s">
        <v>386</v>
      </c>
      <c r="N1039" s="401" t="s">
        <v>386</v>
      </c>
      <c r="O1039" s="401" t="s">
        <v>454</v>
      </c>
      <c r="P1039" s="401" t="s">
        <v>356</v>
      </c>
    </row>
    <row r="1040" spans="1:16" x14ac:dyDescent="0.35">
      <c r="A1040" s="400">
        <v>1294</v>
      </c>
      <c r="B1040" s="400" t="s">
        <v>2409</v>
      </c>
      <c r="C1040" s="401" t="s">
        <v>2413</v>
      </c>
      <c r="D1040" s="402">
        <v>29255</v>
      </c>
      <c r="E1040" s="402">
        <v>41535</v>
      </c>
      <c r="F1040" s="400">
        <v>12280</v>
      </c>
      <c r="G1040" s="400">
        <v>33.620807665982198</v>
      </c>
      <c r="H1040" s="401" t="s">
        <v>11</v>
      </c>
      <c r="I1040" s="401" t="s">
        <v>337</v>
      </c>
      <c r="J1040" s="400" t="b">
        <v>0</v>
      </c>
      <c r="K1040" s="401" t="s">
        <v>211</v>
      </c>
      <c r="L1040" s="401" t="s">
        <v>839</v>
      </c>
      <c r="M1040" s="401" t="s">
        <v>386</v>
      </c>
      <c r="N1040" s="401" t="s">
        <v>386</v>
      </c>
      <c r="O1040" s="401" t="s">
        <v>454</v>
      </c>
      <c r="P1040" s="401" t="s">
        <v>356</v>
      </c>
    </row>
    <row r="1041" spans="1:16" ht="43.5" x14ac:dyDescent="0.35">
      <c r="A1041" s="400">
        <v>1295</v>
      </c>
      <c r="B1041" s="400" t="s">
        <v>2409</v>
      </c>
      <c r="C1041" s="401" t="s">
        <v>2414</v>
      </c>
      <c r="D1041" s="402">
        <v>28526</v>
      </c>
      <c r="E1041" s="402">
        <v>41535</v>
      </c>
      <c r="F1041" s="400">
        <v>13009</v>
      </c>
      <c r="G1041" s="400">
        <v>35.6167008898015</v>
      </c>
      <c r="H1041" s="401" t="s">
        <v>12</v>
      </c>
      <c r="I1041" s="401" t="s">
        <v>341</v>
      </c>
      <c r="J1041" s="400" t="b">
        <v>1</v>
      </c>
      <c r="K1041" s="401" t="s">
        <v>211</v>
      </c>
      <c r="L1041" s="401" t="s">
        <v>839</v>
      </c>
      <c r="M1041" s="401" t="s">
        <v>386</v>
      </c>
      <c r="N1041" s="401" t="s">
        <v>386</v>
      </c>
      <c r="O1041" s="401" t="s">
        <v>454</v>
      </c>
      <c r="P1041" s="401" t="s">
        <v>356</v>
      </c>
    </row>
    <row r="1042" spans="1:16" ht="43.5" x14ac:dyDescent="0.35">
      <c r="A1042" s="400">
        <v>1296</v>
      </c>
      <c r="B1042" s="400" t="s">
        <v>2409</v>
      </c>
      <c r="C1042" s="401" t="s">
        <v>2415</v>
      </c>
      <c r="D1042" s="402">
        <v>29010</v>
      </c>
      <c r="E1042" s="402">
        <v>41535</v>
      </c>
      <c r="F1042" s="400">
        <v>12525</v>
      </c>
      <c r="G1042" s="400">
        <v>34.291581108829597</v>
      </c>
      <c r="H1042" s="401" t="s">
        <v>11</v>
      </c>
      <c r="I1042" s="401" t="s">
        <v>341</v>
      </c>
      <c r="J1042" s="400" t="b">
        <v>0</v>
      </c>
      <c r="K1042" s="401" t="s">
        <v>211</v>
      </c>
      <c r="L1042" s="401" t="s">
        <v>839</v>
      </c>
      <c r="M1042" s="401" t="s">
        <v>386</v>
      </c>
      <c r="N1042" s="401" t="s">
        <v>386</v>
      </c>
      <c r="O1042" s="401" t="s">
        <v>454</v>
      </c>
      <c r="P1042" s="401" t="s">
        <v>356</v>
      </c>
    </row>
    <row r="1043" spans="1:16" ht="43.5" x14ac:dyDescent="0.35">
      <c r="A1043" s="400">
        <v>1297</v>
      </c>
      <c r="B1043" s="400" t="s">
        <v>2409</v>
      </c>
      <c r="C1043" s="401" t="s">
        <v>2416</v>
      </c>
      <c r="D1043" s="402">
        <v>33028</v>
      </c>
      <c r="E1043" s="402">
        <v>41535</v>
      </c>
      <c r="F1043" s="400">
        <v>8507</v>
      </c>
      <c r="G1043" s="400">
        <v>23.290896646132801</v>
      </c>
      <c r="H1043" s="401" t="s">
        <v>12</v>
      </c>
      <c r="I1043" s="401" t="s">
        <v>341</v>
      </c>
      <c r="J1043" s="400" t="b">
        <v>1</v>
      </c>
      <c r="K1043" s="401" t="s">
        <v>211</v>
      </c>
      <c r="L1043" s="401" t="s">
        <v>839</v>
      </c>
      <c r="M1043" s="401" t="s">
        <v>386</v>
      </c>
      <c r="N1043" s="401" t="s">
        <v>386</v>
      </c>
      <c r="O1043" s="401" t="s">
        <v>454</v>
      </c>
      <c r="P1043" s="401" t="s">
        <v>356</v>
      </c>
    </row>
    <row r="1044" spans="1:16" ht="43.5" x14ac:dyDescent="0.35">
      <c r="A1044" s="400">
        <v>1298</v>
      </c>
      <c r="B1044" s="400" t="s">
        <v>2409</v>
      </c>
      <c r="C1044" s="401" t="s">
        <v>2417</v>
      </c>
      <c r="D1044" s="402">
        <v>33028</v>
      </c>
      <c r="E1044" s="402">
        <v>41535</v>
      </c>
      <c r="F1044" s="400">
        <v>8507</v>
      </c>
      <c r="G1044" s="400">
        <v>23.290896646132801</v>
      </c>
      <c r="H1044" s="401" t="s">
        <v>12</v>
      </c>
      <c r="I1044" s="401" t="s">
        <v>341</v>
      </c>
      <c r="J1044" s="400" t="b">
        <v>1</v>
      </c>
      <c r="K1044" s="401" t="s">
        <v>211</v>
      </c>
      <c r="L1044" s="401" t="s">
        <v>839</v>
      </c>
      <c r="M1044" s="401" t="s">
        <v>386</v>
      </c>
      <c r="N1044" s="401" t="s">
        <v>386</v>
      </c>
      <c r="O1044" s="401" t="s">
        <v>454</v>
      </c>
      <c r="P1044" s="401" t="s">
        <v>356</v>
      </c>
    </row>
    <row r="1045" spans="1:16" ht="43.5" x14ac:dyDescent="0.35">
      <c r="A1045" s="400">
        <v>1299</v>
      </c>
      <c r="B1045" s="400" t="s">
        <v>2409</v>
      </c>
      <c r="C1045" s="401" t="s">
        <v>2418</v>
      </c>
      <c r="D1045" s="402">
        <v>27184</v>
      </c>
      <c r="E1045" s="402">
        <v>41535</v>
      </c>
      <c r="F1045" s="400">
        <v>14351</v>
      </c>
      <c r="G1045" s="400">
        <v>39.290896646132801</v>
      </c>
      <c r="H1045" s="401" t="s">
        <v>11</v>
      </c>
      <c r="I1045" s="401" t="s">
        <v>341</v>
      </c>
      <c r="J1045" s="400" t="b">
        <v>1</v>
      </c>
      <c r="K1045" s="401" t="s">
        <v>211</v>
      </c>
      <c r="L1045" s="401" t="s">
        <v>839</v>
      </c>
      <c r="M1045" s="401" t="s">
        <v>386</v>
      </c>
      <c r="N1045" s="401" t="s">
        <v>386</v>
      </c>
      <c r="O1045" s="401" t="s">
        <v>454</v>
      </c>
      <c r="P1045" s="401" t="s">
        <v>356</v>
      </c>
    </row>
    <row r="1046" spans="1:16" ht="43.5" x14ac:dyDescent="0.35">
      <c r="A1046" s="400">
        <v>1300</v>
      </c>
      <c r="B1046" s="400" t="s">
        <v>2409</v>
      </c>
      <c r="C1046" s="401" t="s">
        <v>2419</v>
      </c>
      <c r="D1046" s="402">
        <v>28957</v>
      </c>
      <c r="E1046" s="402">
        <v>41535</v>
      </c>
      <c r="F1046" s="400">
        <v>12578</v>
      </c>
      <c r="G1046" s="400">
        <v>34.436687200547603</v>
      </c>
      <c r="H1046" s="401" t="s">
        <v>11</v>
      </c>
      <c r="I1046" s="401" t="s">
        <v>341</v>
      </c>
      <c r="J1046" s="400" t="b">
        <v>1</v>
      </c>
      <c r="K1046" s="401" t="s">
        <v>211</v>
      </c>
      <c r="L1046" s="401" t="s">
        <v>839</v>
      </c>
      <c r="M1046" s="401" t="s">
        <v>386</v>
      </c>
      <c r="N1046" s="401" t="s">
        <v>386</v>
      </c>
      <c r="O1046" s="401" t="s">
        <v>454</v>
      </c>
      <c r="P1046" s="401" t="s">
        <v>356</v>
      </c>
    </row>
    <row r="1047" spans="1:16" ht="29" x14ac:dyDescent="0.35">
      <c r="A1047" s="400">
        <v>1301</v>
      </c>
      <c r="B1047" s="400" t="s">
        <v>2420</v>
      </c>
      <c r="C1047" s="401" t="s">
        <v>1277</v>
      </c>
      <c r="D1047" s="402">
        <v>22500</v>
      </c>
      <c r="E1047" s="402">
        <v>41523</v>
      </c>
      <c r="F1047" s="400">
        <v>19023</v>
      </c>
      <c r="G1047" s="400">
        <v>52.082135523613999</v>
      </c>
      <c r="H1047" s="401" t="s">
        <v>11</v>
      </c>
      <c r="I1047" s="401" t="s">
        <v>345</v>
      </c>
      <c r="J1047" s="400" t="b">
        <v>0</v>
      </c>
      <c r="K1047" s="401" t="s">
        <v>211</v>
      </c>
      <c r="L1047" s="401" t="s">
        <v>1040</v>
      </c>
      <c r="M1047" s="401" t="s">
        <v>367</v>
      </c>
      <c r="N1047" s="401" t="s">
        <v>367</v>
      </c>
      <c r="O1047" s="401" t="s">
        <v>365</v>
      </c>
      <c r="P1047" s="401" t="s">
        <v>356</v>
      </c>
    </row>
    <row r="1048" spans="1:16" ht="29" x14ac:dyDescent="0.35">
      <c r="A1048" s="400">
        <v>1302</v>
      </c>
      <c r="B1048" s="400" t="s">
        <v>2420</v>
      </c>
      <c r="C1048" s="401" t="s">
        <v>2421</v>
      </c>
      <c r="D1048" s="402">
        <v>29089</v>
      </c>
      <c r="E1048" s="402">
        <v>41523</v>
      </c>
      <c r="F1048" s="400">
        <v>12434</v>
      </c>
      <c r="G1048" s="400">
        <v>34.0424366872005</v>
      </c>
      <c r="H1048" s="401" t="s">
        <v>11</v>
      </c>
      <c r="I1048" s="401" t="s">
        <v>345</v>
      </c>
      <c r="J1048" s="400" t="b">
        <v>1</v>
      </c>
      <c r="K1048" s="401" t="s">
        <v>211</v>
      </c>
      <c r="L1048" s="401" t="s">
        <v>1040</v>
      </c>
      <c r="M1048" s="401" t="s">
        <v>367</v>
      </c>
      <c r="N1048" s="401" t="s">
        <v>367</v>
      </c>
      <c r="O1048" s="401" t="s">
        <v>365</v>
      </c>
      <c r="P1048" s="401" t="s">
        <v>356</v>
      </c>
    </row>
    <row r="1049" spans="1:16" x14ac:dyDescent="0.35">
      <c r="A1049" s="400">
        <v>1303</v>
      </c>
      <c r="B1049" s="400" t="s">
        <v>2420</v>
      </c>
      <c r="C1049" s="401" t="s">
        <v>2422</v>
      </c>
      <c r="D1049" s="402">
        <v>24889</v>
      </c>
      <c r="E1049" s="402">
        <v>41523</v>
      </c>
      <c r="F1049" s="400">
        <v>16634</v>
      </c>
      <c r="G1049" s="400">
        <v>45.541409993155398</v>
      </c>
      <c r="H1049" s="401" t="s">
        <v>12</v>
      </c>
      <c r="I1049" s="401" t="s">
        <v>337</v>
      </c>
      <c r="J1049" s="400" t="b">
        <v>0</v>
      </c>
      <c r="K1049" s="401" t="s">
        <v>211</v>
      </c>
      <c r="L1049" s="401" t="s">
        <v>1040</v>
      </c>
      <c r="M1049" s="401" t="s">
        <v>367</v>
      </c>
      <c r="N1049" s="401" t="s">
        <v>367</v>
      </c>
      <c r="O1049" s="401" t="s">
        <v>365</v>
      </c>
      <c r="P1049" s="401" t="s">
        <v>356</v>
      </c>
    </row>
    <row r="1050" spans="1:16" x14ac:dyDescent="0.35">
      <c r="A1050" s="400">
        <v>1304</v>
      </c>
      <c r="B1050" s="400" t="s">
        <v>2420</v>
      </c>
      <c r="C1050" s="401" t="s">
        <v>1280</v>
      </c>
      <c r="D1050" s="402">
        <v>23498</v>
      </c>
      <c r="E1050" s="402">
        <v>41523</v>
      </c>
      <c r="F1050" s="400">
        <v>18025</v>
      </c>
      <c r="G1050" s="400">
        <v>49.349760438056101</v>
      </c>
      <c r="H1050" s="401" t="s">
        <v>12</v>
      </c>
      <c r="I1050" s="401" t="s">
        <v>337</v>
      </c>
      <c r="J1050" s="400" t="b">
        <v>0</v>
      </c>
      <c r="K1050" s="401" t="s">
        <v>211</v>
      </c>
      <c r="L1050" s="401" t="s">
        <v>1040</v>
      </c>
      <c r="M1050" s="401" t="s">
        <v>367</v>
      </c>
      <c r="N1050" s="401" t="s">
        <v>367</v>
      </c>
      <c r="O1050" s="401" t="s">
        <v>365</v>
      </c>
      <c r="P1050" s="401" t="s">
        <v>356</v>
      </c>
    </row>
    <row r="1051" spans="1:16" ht="29" x14ac:dyDescent="0.35">
      <c r="A1051" s="400">
        <v>1305</v>
      </c>
      <c r="B1051" s="400" t="s">
        <v>2423</v>
      </c>
      <c r="C1051" s="401" t="s">
        <v>2424</v>
      </c>
      <c r="D1051" s="402">
        <v>27654</v>
      </c>
      <c r="E1051" s="402">
        <v>41528</v>
      </c>
      <c r="F1051" s="400">
        <v>13874</v>
      </c>
      <c r="G1051" s="400">
        <v>37.984941820670798</v>
      </c>
      <c r="H1051" s="401" t="s">
        <v>12</v>
      </c>
      <c r="I1051" s="401" t="s">
        <v>345</v>
      </c>
      <c r="J1051" s="400" t="b">
        <v>1</v>
      </c>
      <c r="K1051" s="401" t="s">
        <v>211</v>
      </c>
      <c r="L1051" s="401" t="s">
        <v>992</v>
      </c>
      <c r="M1051" s="401" t="s">
        <v>367</v>
      </c>
      <c r="N1051" s="401" t="s">
        <v>367</v>
      </c>
      <c r="O1051" s="401" t="s">
        <v>365</v>
      </c>
      <c r="P1051" s="401" t="s">
        <v>356</v>
      </c>
    </row>
    <row r="1052" spans="1:16" ht="29" x14ac:dyDescent="0.35">
      <c r="A1052" s="400">
        <v>1306</v>
      </c>
      <c r="B1052" s="400" t="s">
        <v>2423</v>
      </c>
      <c r="C1052" s="401" t="s">
        <v>2425</v>
      </c>
      <c r="D1052" s="402">
        <v>31575</v>
      </c>
      <c r="E1052" s="402">
        <v>41528</v>
      </c>
      <c r="F1052" s="400">
        <v>9953</v>
      </c>
      <c r="G1052" s="400">
        <v>27.249828884325801</v>
      </c>
      <c r="H1052" s="401" t="s">
        <v>11</v>
      </c>
      <c r="I1052" s="401" t="s">
        <v>345</v>
      </c>
      <c r="J1052" s="400" t="b">
        <v>0</v>
      </c>
      <c r="K1052" s="401" t="s">
        <v>211</v>
      </c>
      <c r="L1052" s="401" t="s">
        <v>992</v>
      </c>
      <c r="M1052" s="401" t="s">
        <v>367</v>
      </c>
      <c r="N1052" s="401" t="s">
        <v>367</v>
      </c>
      <c r="O1052" s="401" t="s">
        <v>365</v>
      </c>
      <c r="P1052" s="401" t="s">
        <v>356</v>
      </c>
    </row>
    <row r="1053" spans="1:16" ht="29" x14ac:dyDescent="0.35">
      <c r="A1053" s="400">
        <v>1307</v>
      </c>
      <c r="B1053" s="400" t="s">
        <v>2426</v>
      </c>
      <c r="C1053" s="401" t="s">
        <v>2427</v>
      </c>
      <c r="D1053" s="402">
        <v>26419</v>
      </c>
      <c r="E1053" s="402">
        <v>41528</v>
      </c>
      <c r="F1053" s="400">
        <v>15109</v>
      </c>
      <c r="G1053" s="400">
        <v>41.366187542778903</v>
      </c>
      <c r="H1053" s="401" t="s">
        <v>11</v>
      </c>
      <c r="I1053" s="401" t="s">
        <v>345</v>
      </c>
      <c r="J1053" s="400" t="b">
        <v>1</v>
      </c>
      <c r="K1053" s="401" t="s">
        <v>211</v>
      </c>
      <c r="L1053" s="401" t="s">
        <v>1208</v>
      </c>
      <c r="M1053" s="401" t="s">
        <v>367</v>
      </c>
      <c r="N1053" s="401" t="s">
        <v>367</v>
      </c>
      <c r="O1053" s="401" t="s">
        <v>365</v>
      </c>
      <c r="P1053" s="401" t="s">
        <v>356</v>
      </c>
    </row>
    <row r="1054" spans="1:16" ht="29" x14ac:dyDescent="0.35">
      <c r="A1054" s="400">
        <v>1308</v>
      </c>
      <c r="B1054" s="400" t="s">
        <v>2426</v>
      </c>
      <c r="C1054" s="401" t="s">
        <v>2428</v>
      </c>
      <c r="D1054" s="402">
        <v>30195</v>
      </c>
      <c r="E1054" s="402">
        <v>41528</v>
      </c>
      <c r="F1054" s="400">
        <v>11333</v>
      </c>
      <c r="G1054" s="400">
        <v>31.028062970568101</v>
      </c>
      <c r="H1054" s="401" t="s">
        <v>12</v>
      </c>
      <c r="I1054" s="401" t="s">
        <v>345</v>
      </c>
      <c r="J1054" s="400" t="b">
        <v>0</v>
      </c>
      <c r="K1054" s="401" t="s">
        <v>211</v>
      </c>
      <c r="L1054" s="401" t="s">
        <v>1208</v>
      </c>
      <c r="M1054" s="401" t="s">
        <v>367</v>
      </c>
      <c r="N1054" s="401" t="s">
        <v>367</v>
      </c>
      <c r="O1054" s="401" t="s">
        <v>365</v>
      </c>
      <c r="P1054" s="401" t="s">
        <v>356</v>
      </c>
    </row>
    <row r="1055" spans="1:16" ht="29" x14ac:dyDescent="0.35">
      <c r="A1055" s="400">
        <v>1309</v>
      </c>
      <c r="B1055" s="400" t="s">
        <v>2426</v>
      </c>
      <c r="C1055" s="401" t="s">
        <v>2429</v>
      </c>
      <c r="D1055" s="402">
        <v>29529</v>
      </c>
      <c r="E1055" s="402">
        <v>41528</v>
      </c>
      <c r="F1055" s="400">
        <v>11999</v>
      </c>
      <c r="G1055" s="400">
        <v>32.851471594798099</v>
      </c>
      <c r="H1055" s="401" t="s">
        <v>12</v>
      </c>
      <c r="I1055" s="401" t="s">
        <v>345</v>
      </c>
      <c r="J1055" s="400" t="b">
        <v>1</v>
      </c>
      <c r="K1055" s="401" t="s">
        <v>211</v>
      </c>
      <c r="L1055" s="401" t="s">
        <v>1208</v>
      </c>
      <c r="M1055" s="401" t="s">
        <v>367</v>
      </c>
      <c r="N1055" s="401" t="s">
        <v>367</v>
      </c>
      <c r="O1055" s="401" t="s">
        <v>365</v>
      </c>
      <c r="P1055" s="401" t="s">
        <v>356</v>
      </c>
    </row>
    <row r="1056" spans="1:16" ht="29" x14ac:dyDescent="0.35">
      <c r="A1056" s="400">
        <v>1310</v>
      </c>
      <c r="B1056" s="400" t="s">
        <v>2426</v>
      </c>
      <c r="C1056" s="401" t="s">
        <v>2430</v>
      </c>
      <c r="D1056" s="402">
        <v>31686</v>
      </c>
      <c r="E1056" s="402">
        <v>41528</v>
      </c>
      <c r="F1056" s="400">
        <v>9842</v>
      </c>
      <c r="G1056" s="400">
        <v>26.945927446954101</v>
      </c>
      <c r="H1056" s="401" t="s">
        <v>12</v>
      </c>
      <c r="I1056" s="401" t="s">
        <v>345</v>
      </c>
      <c r="J1056" s="400" t="b">
        <v>0</v>
      </c>
      <c r="K1056" s="401" t="s">
        <v>211</v>
      </c>
      <c r="L1056" s="401" t="s">
        <v>1208</v>
      </c>
      <c r="M1056" s="401" t="s">
        <v>367</v>
      </c>
      <c r="N1056" s="401" t="s">
        <v>367</v>
      </c>
      <c r="O1056" s="401" t="s">
        <v>365</v>
      </c>
      <c r="P1056" s="401" t="s">
        <v>356</v>
      </c>
    </row>
    <row r="1057" spans="1:16" ht="29" x14ac:dyDescent="0.35">
      <c r="A1057" s="400">
        <v>1311</v>
      </c>
      <c r="B1057" s="400" t="s">
        <v>2426</v>
      </c>
      <c r="C1057" s="401" t="s">
        <v>2431</v>
      </c>
      <c r="D1057" s="402">
        <v>28832</v>
      </c>
      <c r="E1057" s="402">
        <v>41528</v>
      </c>
      <c r="F1057" s="400">
        <v>12696</v>
      </c>
      <c r="G1057" s="400">
        <v>34.759753593429203</v>
      </c>
      <c r="H1057" s="401" t="s">
        <v>12</v>
      </c>
      <c r="I1057" s="401" t="s">
        <v>345</v>
      </c>
      <c r="J1057" s="400" t="b">
        <v>0</v>
      </c>
      <c r="K1057" s="401" t="s">
        <v>211</v>
      </c>
      <c r="L1057" s="401" t="s">
        <v>1208</v>
      </c>
      <c r="M1057" s="401" t="s">
        <v>367</v>
      </c>
      <c r="N1057" s="401" t="s">
        <v>367</v>
      </c>
      <c r="O1057" s="401" t="s">
        <v>365</v>
      </c>
      <c r="P1057" s="401" t="s">
        <v>356</v>
      </c>
    </row>
    <row r="1058" spans="1:16" ht="29" x14ac:dyDescent="0.35">
      <c r="A1058" s="400">
        <v>1312</v>
      </c>
      <c r="B1058" s="400" t="s">
        <v>2432</v>
      </c>
      <c r="C1058" s="401" t="s">
        <v>2433</v>
      </c>
      <c r="D1058" s="402">
        <v>28678</v>
      </c>
      <c r="E1058" s="402">
        <v>41528</v>
      </c>
      <c r="F1058" s="400">
        <v>12850</v>
      </c>
      <c r="G1058" s="400">
        <v>35.181382614647497</v>
      </c>
      <c r="H1058" s="401" t="s">
        <v>12</v>
      </c>
      <c r="I1058" s="401" t="s">
        <v>345</v>
      </c>
      <c r="J1058" s="400" t="b">
        <v>1</v>
      </c>
      <c r="K1058" s="401" t="s">
        <v>211</v>
      </c>
      <c r="L1058" s="401" t="s">
        <v>1225</v>
      </c>
      <c r="M1058" s="401" t="s">
        <v>367</v>
      </c>
      <c r="N1058" s="401" t="s">
        <v>367</v>
      </c>
      <c r="O1058" s="401" t="s">
        <v>365</v>
      </c>
      <c r="P1058" s="401" t="s">
        <v>356</v>
      </c>
    </row>
    <row r="1059" spans="1:16" ht="29" x14ac:dyDescent="0.35">
      <c r="A1059" s="400">
        <v>1313</v>
      </c>
      <c r="B1059" s="400" t="s">
        <v>2432</v>
      </c>
      <c r="C1059" s="401" t="s">
        <v>2434</v>
      </c>
      <c r="D1059" s="402">
        <v>30534</v>
      </c>
      <c r="E1059" s="402">
        <v>41528</v>
      </c>
      <c r="F1059" s="400">
        <v>10994</v>
      </c>
      <c r="G1059" s="400">
        <v>30.0999315537303</v>
      </c>
      <c r="H1059" s="401" t="s">
        <v>12</v>
      </c>
      <c r="I1059" s="401" t="s">
        <v>345</v>
      </c>
      <c r="J1059" s="400" t="b">
        <v>1</v>
      </c>
      <c r="K1059" s="401" t="s">
        <v>211</v>
      </c>
      <c r="L1059" s="401" t="s">
        <v>1225</v>
      </c>
      <c r="M1059" s="401" t="s">
        <v>367</v>
      </c>
      <c r="N1059" s="401" t="s">
        <v>367</v>
      </c>
      <c r="O1059" s="401" t="s">
        <v>365</v>
      </c>
      <c r="P1059" s="401" t="s">
        <v>356</v>
      </c>
    </row>
    <row r="1060" spans="1:16" ht="43.5" x14ac:dyDescent="0.35">
      <c r="A1060" s="400">
        <v>1314</v>
      </c>
      <c r="B1060" s="400" t="s">
        <v>2435</v>
      </c>
      <c r="C1060" s="401" t="s">
        <v>2436</v>
      </c>
      <c r="D1060" s="402">
        <v>32144</v>
      </c>
      <c r="E1060" s="402">
        <v>41528</v>
      </c>
      <c r="F1060" s="400">
        <v>9384</v>
      </c>
      <c r="G1060" s="400">
        <v>25.691991786447598</v>
      </c>
      <c r="H1060" s="401" t="s">
        <v>12</v>
      </c>
      <c r="I1060" s="401" t="s">
        <v>347</v>
      </c>
      <c r="J1060" s="400" t="b">
        <v>1</v>
      </c>
      <c r="K1060" s="401" t="s">
        <v>211</v>
      </c>
      <c r="L1060" s="401" t="s">
        <v>1144</v>
      </c>
      <c r="M1060" s="401" t="s">
        <v>367</v>
      </c>
      <c r="N1060" s="401" t="s">
        <v>367</v>
      </c>
      <c r="O1060" s="401" t="s">
        <v>365</v>
      </c>
      <c r="P1060" s="401" t="s">
        <v>356</v>
      </c>
    </row>
    <row r="1061" spans="1:16" ht="29" x14ac:dyDescent="0.35">
      <c r="A1061" s="400">
        <v>1315</v>
      </c>
      <c r="B1061" s="400" t="s">
        <v>2437</v>
      </c>
      <c r="C1061" s="401" t="s">
        <v>2438</v>
      </c>
      <c r="D1061" s="402">
        <v>29424</v>
      </c>
      <c r="E1061" s="402">
        <v>41529</v>
      </c>
      <c r="F1061" s="400">
        <v>12105</v>
      </c>
      <c r="G1061" s="400">
        <v>33.141683778234103</v>
      </c>
      <c r="H1061" s="401" t="s">
        <v>12</v>
      </c>
      <c r="I1061" s="401" t="s">
        <v>345</v>
      </c>
      <c r="J1061" s="400" t="b">
        <v>1</v>
      </c>
      <c r="K1061" s="401" t="s">
        <v>211</v>
      </c>
      <c r="L1061" s="401" t="s">
        <v>521</v>
      </c>
      <c r="M1061" s="401" t="s">
        <v>367</v>
      </c>
      <c r="N1061" s="401" t="s">
        <v>367</v>
      </c>
      <c r="O1061" s="401" t="s">
        <v>365</v>
      </c>
      <c r="P1061" s="401" t="s">
        <v>356</v>
      </c>
    </row>
    <row r="1062" spans="1:16" ht="29" x14ac:dyDescent="0.35">
      <c r="A1062" s="400">
        <v>1316</v>
      </c>
      <c r="B1062" s="400" t="s">
        <v>2437</v>
      </c>
      <c r="C1062" s="401" t="s">
        <v>2439</v>
      </c>
      <c r="D1062" s="402">
        <v>34031</v>
      </c>
      <c r="E1062" s="402">
        <v>41529</v>
      </c>
      <c r="F1062" s="400">
        <v>7498</v>
      </c>
      <c r="G1062" s="400">
        <v>20.528405201916499</v>
      </c>
      <c r="H1062" s="401" t="s">
        <v>12</v>
      </c>
      <c r="I1062" s="401" t="s">
        <v>345</v>
      </c>
      <c r="J1062" s="400" t="b">
        <v>0</v>
      </c>
      <c r="K1062" s="401" t="s">
        <v>211</v>
      </c>
      <c r="L1062" s="401" t="s">
        <v>521</v>
      </c>
      <c r="M1062" s="401" t="s">
        <v>367</v>
      </c>
      <c r="N1062" s="401" t="s">
        <v>367</v>
      </c>
      <c r="O1062" s="401" t="s">
        <v>365</v>
      </c>
      <c r="P1062" s="401" t="s">
        <v>356</v>
      </c>
    </row>
    <row r="1063" spans="1:16" ht="29" x14ac:dyDescent="0.35">
      <c r="A1063" s="400">
        <v>1317</v>
      </c>
      <c r="B1063" s="400" t="s">
        <v>2437</v>
      </c>
      <c r="C1063" s="401" t="s">
        <v>2440</v>
      </c>
      <c r="D1063" s="402">
        <v>30723</v>
      </c>
      <c r="E1063" s="402">
        <v>41529</v>
      </c>
      <c r="F1063" s="400">
        <v>10806</v>
      </c>
      <c r="G1063" s="400">
        <v>29.5852156057495</v>
      </c>
      <c r="H1063" s="401" t="s">
        <v>11</v>
      </c>
      <c r="I1063" s="401" t="s">
        <v>345</v>
      </c>
      <c r="J1063" s="400" t="b">
        <v>0</v>
      </c>
      <c r="K1063" s="401" t="s">
        <v>211</v>
      </c>
      <c r="L1063" s="401" t="s">
        <v>521</v>
      </c>
      <c r="M1063" s="401" t="s">
        <v>367</v>
      </c>
      <c r="N1063" s="401" t="s">
        <v>367</v>
      </c>
      <c r="O1063" s="401" t="s">
        <v>365</v>
      </c>
      <c r="P1063" s="401" t="s">
        <v>356</v>
      </c>
    </row>
    <row r="1064" spans="1:16" ht="29" x14ac:dyDescent="0.35">
      <c r="A1064" s="400">
        <v>1318</v>
      </c>
      <c r="B1064" s="400" t="s">
        <v>2437</v>
      </c>
      <c r="C1064" s="401" t="s">
        <v>2441</v>
      </c>
      <c r="D1064" s="402">
        <v>34688</v>
      </c>
      <c r="E1064" s="402">
        <v>41529</v>
      </c>
      <c r="F1064" s="400">
        <v>6841</v>
      </c>
      <c r="G1064" s="400">
        <v>18.729637234770699</v>
      </c>
      <c r="H1064" s="401" t="s">
        <v>12</v>
      </c>
      <c r="I1064" s="401" t="s">
        <v>345</v>
      </c>
      <c r="J1064" s="400" t="b">
        <v>0</v>
      </c>
      <c r="K1064" s="401" t="s">
        <v>211</v>
      </c>
      <c r="L1064" s="401" t="s">
        <v>521</v>
      </c>
      <c r="M1064" s="401" t="s">
        <v>367</v>
      </c>
      <c r="N1064" s="401" t="s">
        <v>367</v>
      </c>
      <c r="O1064" s="401" t="s">
        <v>365</v>
      </c>
      <c r="P1064" s="401" t="s">
        <v>356</v>
      </c>
    </row>
    <row r="1065" spans="1:16" ht="43.5" x14ac:dyDescent="0.35">
      <c r="A1065" s="400">
        <v>1319</v>
      </c>
      <c r="B1065" s="400" t="s">
        <v>2437</v>
      </c>
      <c r="C1065" s="401" t="s">
        <v>2442</v>
      </c>
      <c r="D1065" s="402">
        <v>33992</v>
      </c>
      <c r="E1065" s="402">
        <v>41529</v>
      </c>
      <c r="F1065" s="400">
        <v>7537</v>
      </c>
      <c r="G1065" s="400">
        <v>20.635181382614601</v>
      </c>
      <c r="H1065" s="401" t="s">
        <v>12</v>
      </c>
      <c r="I1065" s="401" t="s">
        <v>347</v>
      </c>
      <c r="J1065" s="400" t="b">
        <v>0</v>
      </c>
      <c r="K1065" s="401" t="s">
        <v>211</v>
      </c>
      <c r="L1065" s="401" t="s">
        <v>521</v>
      </c>
      <c r="M1065" s="401" t="s">
        <v>367</v>
      </c>
      <c r="N1065" s="401" t="s">
        <v>367</v>
      </c>
      <c r="O1065" s="401" t="s">
        <v>365</v>
      </c>
      <c r="P1065" s="401" t="s">
        <v>356</v>
      </c>
    </row>
    <row r="1066" spans="1:16" ht="29" x14ac:dyDescent="0.35">
      <c r="A1066" s="400">
        <v>1320</v>
      </c>
      <c r="B1066" s="400" t="s">
        <v>2443</v>
      </c>
      <c r="C1066" s="401" t="s">
        <v>2444</v>
      </c>
      <c r="D1066" s="402">
        <v>32867</v>
      </c>
      <c r="E1066" s="402">
        <v>41529</v>
      </c>
      <c r="F1066" s="400">
        <v>8662</v>
      </c>
      <c r="G1066" s="400">
        <v>23.7152635181383</v>
      </c>
      <c r="H1066" s="401" t="s">
        <v>11</v>
      </c>
      <c r="I1066" s="401" t="s">
        <v>345</v>
      </c>
      <c r="J1066" s="400" t="b">
        <v>0</v>
      </c>
      <c r="K1066" s="401" t="s">
        <v>211</v>
      </c>
      <c r="L1066" s="401" t="s">
        <v>1120</v>
      </c>
      <c r="M1066" s="401" t="s">
        <v>367</v>
      </c>
      <c r="N1066" s="401" t="s">
        <v>367</v>
      </c>
      <c r="O1066" s="401" t="s">
        <v>365</v>
      </c>
      <c r="P1066" s="401" t="s">
        <v>356</v>
      </c>
    </row>
    <row r="1067" spans="1:16" ht="29" x14ac:dyDescent="0.35">
      <c r="A1067" s="400">
        <v>1321</v>
      </c>
      <c r="B1067" s="400" t="s">
        <v>2443</v>
      </c>
      <c r="C1067" s="401" t="s">
        <v>2445</v>
      </c>
      <c r="D1067" s="402">
        <v>30014</v>
      </c>
      <c r="E1067" s="402">
        <v>41529</v>
      </c>
      <c r="F1067" s="400">
        <v>11515</v>
      </c>
      <c r="G1067" s="400">
        <v>31.526351813826199</v>
      </c>
      <c r="H1067" s="401" t="s">
        <v>12</v>
      </c>
      <c r="I1067" s="401" t="s">
        <v>345</v>
      </c>
      <c r="J1067" s="400" t="b">
        <v>0</v>
      </c>
      <c r="K1067" s="401" t="s">
        <v>211</v>
      </c>
      <c r="L1067" s="401" t="s">
        <v>1120</v>
      </c>
      <c r="M1067" s="401" t="s">
        <v>367</v>
      </c>
      <c r="N1067" s="401" t="s">
        <v>367</v>
      </c>
      <c r="O1067" s="401" t="s">
        <v>365</v>
      </c>
      <c r="P1067" s="401" t="s">
        <v>356</v>
      </c>
    </row>
    <row r="1068" spans="1:16" ht="29" x14ac:dyDescent="0.35">
      <c r="A1068" s="400">
        <v>1322</v>
      </c>
      <c r="B1068" s="400" t="s">
        <v>2443</v>
      </c>
      <c r="C1068" s="401" t="s">
        <v>2446</v>
      </c>
      <c r="D1068" s="402">
        <v>31719</v>
      </c>
      <c r="E1068" s="402">
        <v>41529</v>
      </c>
      <c r="F1068" s="400">
        <v>9810</v>
      </c>
      <c r="G1068" s="400">
        <v>26.8583162217659</v>
      </c>
      <c r="H1068" s="401" t="s">
        <v>12</v>
      </c>
      <c r="I1068" s="401" t="s">
        <v>345</v>
      </c>
      <c r="J1068" s="400" t="b">
        <v>0</v>
      </c>
      <c r="K1068" s="401" t="s">
        <v>211</v>
      </c>
      <c r="L1068" s="401" t="s">
        <v>1120</v>
      </c>
      <c r="M1068" s="401" t="s">
        <v>367</v>
      </c>
      <c r="N1068" s="401" t="s">
        <v>367</v>
      </c>
      <c r="O1068" s="401" t="s">
        <v>365</v>
      </c>
      <c r="P1068" s="401" t="s">
        <v>356</v>
      </c>
    </row>
    <row r="1069" spans="1:16" ht="29" x14ac:dyDescent="0.35">
      <c r="A1069" s="400">
        <v>1323</v>
      </c>
      <c r="B1069" s="400" t="s">
        <v>2443</v>
      </c>
      <c r="C1069" s="401" t="s">
        <v>2447</v>
      </c>
      <c r="D1069" s="402">
        <v>32513</v>
      </c>
      <c r="E1069" s="402">
        <v>41529</v>
      </c>
      <c r="F1069" s="400">
        <v>9016</v>
      </c>
      <c r="G1069" s="400">
        <v>24.684462696783001</v>
      </c>
      <c r="H1069" s="401" t="s">
        <v>12</v>
      </c>
      <c r="I1069" s="401" t="s">
        <v>345</v>
      </c>
      <c r="J1069" s="400" t="b">
        <v>0</v>
      </c>
      <c r="K1069" s="401" t="s">
        <v>211</v>
      </c>
      <c r="L1069" s="401" t="s">
        <v>1120</v>
      </c>
      <c r="M1069" s="401" t="s">
        <v>367</v>
      </c>
      <c r="N1069" s="401" t="s">
        <v>367</v>
      </c>
      <c r="O1069" s="401" t="s">
        <v>365</v>
      </c>
      <c r="P1069" s="401" t="s">
        <v>356</v>
      </c>
    </row>
    <row r="1070" spans="1:16" ht="29" x14ac:dyDescent="0.35">
      <c r="A1070" s="400">
        <v>1324</v>
      </c>
      <c r="B1070" s="400" t="s">
        <v>2443</v>
      </c>
      <c r="C1070" s="401" t="s">
        <v>2448</v>
      </c>
      <c r="D1070" s="402">
        <v>32436</v>
      </c>
      <c r="E1070" s="402">
        <v>41529</v>
      </c>
      <c r="F1070" s="400">
        <v>9093</v>
      </c>
      <c r="G1070" s="400">
        <v>24.895277207392201</v>
      </c>
      <c r="H1070" s="401" t="s">
        <v>12</v>
      </c>
      <c r="I1070" s="401" t="s">
        <v>345</v>
      </c>
      <c r="J1070" s="400" t="b">
        <v>0</v>
      </c>
      <c r="K1070" s="401" t="s">
        <v>211</v>
      </c>
      <c r="L1070" s="401" t="s">
        <v>1120</v>
      </c>
      <c r="M1070" s="401" t="s">
        <v>367</v>
      </c>
      <c r="N1070" s="401" t="s">
        <v>367</v>
      </c>
      <c r="O1070" s="401" t="s">
        <v>365</v>
      </c>
      <c r="P1070" s="401" t="s">
        <v>356</v>
      </c>
    </row>
    <row r="1071" spans="1:16" ht="29" x14ac:dyDescent="0.35">
      <c r="A1071" s="400">
        <v>1325</v>
      </c>
      <c r="B1071" s="400" t="s">
        <v>2449</v>
      </c>
      <c r="C1071" s="401" t="s">
        <v>2450</v>
      </c>
      <c r="D1071" s="402">
        <v>30642</v>
      </c>
      <c r="E1071" s="402">
        <v>41529</v>
      </c>
      <c r="F1071" s="400">
        <v>10887</v>
      </c>
      <c r="G1071" s="400">
        <v>29.8069815195072</v>
      </c>
      <c r="H1071" s="401" t="s">
        <v>11</v>
      </c>
      <c r="I1071" s="401" t="s">
        <v>345</v>
      </c>
      <c r="J1071" s="400" t="b">
        <v>0</v>
      </c>
      <c r="K1071" s="401" t="s">
        <v>211</v>
      </c>
      <c r="L1071" s="401" t="s">
        <v>982</v>
      </c>
      <c r="M1071" s="401" t="s">
        <v>367</v>
      </c>
      <c r="N1071" s="401" t="s">
        <v>367</v>
      </c>
      <c r="O1071" s="401" t="s">
        <v>365</v>
      </c>
      <c r="P1071" s="401" t="s">
        <v>356</v>
      </c>
    </row>
    <row r="1072" spans="1:16" ht="29" x14ac:dyDescent="0.35">
      <c r="A1072" s="400">
        <v>1326</v>
      </c>
      <c r="B1072" s="400" t="s">
        <v>2449</v>
      </c>
      <c r="C1072" s="401" t="s">
        <v>2451</v>
      </c>
      <c r="D1072" s="402">
        <v>29008</v>
      </c>
      <c r="E1072" s="402">
        <v>41529</v>
      </c>
      <c r="F1072" s="400">
        <v>12521</v>
      </c>
      <c r="G1072" s="400">
        <v>34.280629705681001</v>
      </c>
      <c r="H1072" s="401" t="s">
        <v>11</v>
      </c>
      <c r="I1072" s="401" t="s">
        <v>345</v>
      </c>
      <c r="J1072" s="400" t="b">
        <v>0</v>
      </c>
      <c r="K1072" s="401" t="s">
        <v>211</v>
      </c>
      <c r="L1072" s="401" t="s">
        <v>982</v>
      </c>
      <c r="M1072" s="401" t="s">
        <v>367</v>
      </c>
      <c r="N1072" s="401" t="s">
        <v>367</v>
      </c>
      <c r="O1072" s="401" t="s">
        <v>365</v>
      </c>
      <c r="P1072" s="401" t="s">
        <v>356</v>
      </c>
    </row>
    <row r="1073" spans="1:16" ht="29" x14ac:dyDescent="0.35">
      <c r="A1073" s="400">
        <v>1327</v>
      </c>
      <c r="B1073" s="400" t="s">
        <v>2449</v>
      </c>
      <c r="C1073" s="401" t="s">
        <v>2452</v>
      </c>
      <c r="D1073" s="402">
        <v>29376</v>
      </c>
      <c r="E1073" s="402">
        <v>41529</v>
      </c>
      <c r="F1073" s="400">
        <v>12153</v>
      </c>
      <c r="G1073" s="400">
        <v>33.2731006160164</v>
      </c>
      <c r="H1073" s="401" t="s">
        <v>12</v>
      </c>
      <c r="I1073" s="401" t="s">
        <v>345</v>
      </c>
      <c r="J1073" s="400" t="b">
        <v>0</v>
      </c>
      <c r="K1073" s="401" t="s">
        <v>211</v>
      </c>
      <c r="L1073" s="401" t="s">
        <v>982</v>
      </c>
      <c r="M1073" s="401" t="s">
        <v>367</v>
      </c>
      <c r="N1073" s="401" t="s">
        <v>367</v>
      </c>
      <c r="O1073" s="401" t="s">
        <v>365</v>
      </c>
      <c r="P1073" s="401" t="s">
        <v>356</v>
      </c>
    </row>
    <row r="1074" spans="1:16" ht="29" x14ac:dyDescent="0.35">
      <c r="A1074" s="400">
        <v>1328</v>
      </c>
      <c r="B1074" s="400" t="s">
        <v>2449</v>
      </c>
      <c r="C1074" s="401" t="s">
        <v>2453</v>
      </c>
      <c r="D1074" s="402">
        <v>29987</v>
      </c>
      <c r="E1074" s="402">
        <v>41529</v>
      </c>
      <c r="F1074" s="400">
        <v>11542</v>
      </c>
      <c r="G1074" s="400">
        <v>31.600273785078699</v>
      </c>
      <c r="H1074" s="401" t="s">
        <v>11</v>
      </c>
      <c r="I1074" s="401" t="s">
        <v>345</v>
      </c>
      <c r="J1074" s="400" t="b">
        <v>0</v>
      </c>
      <c r="K1074" s="401" t="s">
        <v>211</v>
      </c>
      <c r="L1074" s="401" t="s">
        <v>982</v>
      </c>
      <c r="M1074" s="401" t="s">
        <v>367</v>
      </c>
      <c r="N1074" s="401" t="s">
        <v>367</v>
      </c>
      <c r="O1074" s="401" t="s">
        <v>365</v>
      </c>
      <c r="P1074" s="401" t="s">
        <v>356</v>
      </c>
    </row>
    <row r="1075" spans="1:16" ht="29" x14ac:dyDescent="0.35">
      <c r="A1075" s="400">
        <v>1329</v>
      </c>
      <c r="B1075" s="400" t="s">
        <v>2449</v>
      </c>
      <c r="C1075" s="401" t="s">
        <v>2454</v>
      </c>
      <c r="D1075" s="402">
        <v>29682</v>
      </c>
      <c r="E1075" s="402">
        <v>41529</v>
      </c>
      <c r="F1075" s="400">
        <v>11847</v>
      </c>
      <c r="G1075" s="400">
        <v>32.435318275154003</v>
      </c>
      <c r="H1075" s="401" t="s">
        <v>12</v>
      </c>
      <c r="I1075" s="401" t="s">
        <v>345</v>
      </c>
      <c r="J1075" s="400" t="b">
        <v>0</v>
      </c>
      <c r="K1075" s="401" t="s">
        <v>211</v>
      </c>
      <c r="L1075" s="401" t="s">
        <v>982</v>
      </c>
      <c r="M1075" s="401" t="s">
        <v>367</v>
      </c>
      <c r="N1075" s="401" t="s">
        <v>367</v>
      </c>
      <c r="O1075" s="401" t="s">
        <v>365</v>
      </c>
      <c r="P1075" s="401" t="s">
        <v>356</v>
      </c>
    </row>
    <row r="1076" spans="1:16" ht="43.5" x14ac:dyDescent="0.35">
      <c r="A1076" s="400">
        <v>1330</v>
      </c>
      <c r="B1076" s="400" t="s">
        <v>2449</v>
      </c>
      <c r="C1076" s="401" t="s">
        <v>2455</v>
      </c>
      <c r="D1076" s="402">
        <v>28645</v>
      </c>
      <c r="E1076" s="402">
        <v>41529</v>
      </c>
      <c r="F1076" s="400">
        <v>12884</v>
      </c>
      <c r="G1076" s="400">
        <v>35.274469541409999</v>
      </c>
      <c r="H1076" s="401" t="s">
        <v>12</v>
      </c>
      <c r="I1076" s="401" t="s">
        <v>341</v>
      </c>
      <c r="J1076" s="400" t="b">
        <v>0</v>
      </c>
      <c r="K1076" s="401" t="s">
        <v>211</v>
      </c>
      <c r="L1076" s="401" t="s">
        <v>982</v>
      </c>
      <c r="M1076" s="401" t="s">
        <v>367</v>
      </c>
      <c r="N1076" s="401" t="s">
        <v>367</v>
      </c>
      <c r="O1076" s="401" t="s">
        <v>365</v>
      </c>
      <c r="P1076" s="401" t="s">
        <v>356</v>
      </c>
    </row>
    <row r="1077" spans="1:16" ht="43.5" x14ac:dyDescent="0.35">
      <c r="A1077" s="400">
        <v>1331</v>
      </c>
      <c r="B1077" s="400" t="s">
        <v>2449</v>
      </c>
      <c r="C1077" s="401" t="s">
        <v>2456</v>
      </c>
      <c r="D1077" s="402">
        <v>29256</v>
      </c>
      <c r="E1077" s="402">
        <v>41529</v>
      </c>
      <c r="F1077" s="400">
        <v>12273</v>
      </c>
      <c r="G1077" s="400">
        <v>33.601642710472298</v>
      </c>
      <c r="H1077" s="401" t="s">
        <v>12</v>
      </c>
      <c r="I1077" s="401" t="s">
        <v>341</v>
      </c>
      <c r="J1077" s="400" t="b">
        <v>0</v>
      </c>
      <c r="K1077" s="401" t="s">
        <v>211</v>
      </c>
      <c r="L1077" s="401" t="s">
        <v>982</v>
      </c>
      <c r="M1077" s="401" t="s">
        <v>367</v>
      </c>
      <c r="N1077" s="401" t="s">
        <v>367</v>
      </c>
      <c r="O1077" s="401" t="s">
        <v>365</v>
      </c>
      <c r="P1077" s="401" t="s">
        <v>356</v>
      </c>
    </row>
    <row r="1078" spans="1:16" ht="29" x14ac:dyDescent="0.35">
      <c r="A1078" s="400">
        <v>1332</v>
      </c>
      <c r="B1078" s="400" t="s">
        <v>2457</v>
      </c>
      <c r="C1078" s="401" t="s">
        <v>2458</v>
      </c>
      <c r="D1078" s="402">
        <v>28645</v>
      </c>
      <c r="E1078" s="402">
        <v>41530</v>
      </c>
      <c r="F1078" s="400">
        <v>12885</v>
      </c>
      <c r="G1078" s="400">
        <v>35.277207392197099</v>
      </c>
      <c r="H1078" s="401" t="s">
        <v>12</v>
      </c>
      <c r="I1078" s="401" t="s">
        <v>345</v>
      </c>
      <c r="J1078" s="400" t="b">
        <v>0</v>
      </c>
      <c r="K1078" s="401" t="s">
        <v>211</v>
      </c>
      <c r="L1078" s="401" t="s">
        <v>728</v>
      </c>
      <c r="M1078" s="401" t="s">
        <v>367</v>
      </c>
      <c r="N1078" s="401" t="s">
        <v>367</v>
      </c>
      <c r="O1078" s="401" t="s">
        <v>365</v>
      </c>
      <c r="P1078" s="401" t="s">
        <v>356</v>
      </c>
    </row>
    <row r="1079" spans="1:16" ht="29" x14ac:dyDescent="0.35">
      <c r="A1079" s="400">
        <v>1333</v>
      </c>
      <c r="B1079" s="400" t="s">
        <v>2457</v>
      </c>
      <c r="C1079" s="401" t="s">
        <v>2459</v>
      </c>
      <c r="D1079" s="402">
        <v>30056</v>
      </c>
      <c r="E1079" s="402">
        <v>41530</v>
      </c>
      <c r="F1079" s="400">
        <v>11474</v>
      </c>
      <c r="G1079" s="400">
        <v>31.4140999315537</v>
      </c>
      <c r="H1079" s="401" t="s">
        <v>12</v>
      </c>
      <c r="I1079" s="401" t="s">
        <v>345</v>
      </c>
      <c r="J1079" s="400" t="b">
        <v>0</v>
      </c>
      <c r="K1079" s="401" t="s">
        <v>211</v>
      </c>
      <c r="L1079" s="401" t="s">
        <v>728</v>
      </c>
      <c r="M1079" s="401" t="s">
        <v>367</v>
      </c>
      <c r="N1079" s="401" t="s">
        <v>367</v>
      </c>
      <c r="O1079" s="401" t="s">
        <v>365</v>
      </c>
      <c r="P1079" s="401" t="s">
        <v>356</v>
      </c>
    </row>
    <row r="1080" spans="1:16" ht="43.5" x14ac:dyDescent="0.35">
      <c r="A1080" s="400">
        <v>1334</v>
      </c>
      <c r="B1080" s="400" t="s">
        <v>2457</v>
      </c>
      <c r="C1080" s="401" t="s">
        <v>2460</v>
      </c>
      <c r="D1080" s="402">
        <v>23712</v>
      </c>
      <c r="E1080" s="402">
        <v>41530</v>
      </c>
      <c r="F1080" s="400">
        <v>17818</v>
      </c>
      <c r="G1080" s="400">
        <v>48.783025325119802</v>
      </c>
      <c r="H1080" s="401" t="s">
        <v>12</v>
      </c>
      <c r="I1080" s="401" t="s">
        <v>341</v>
      </c>
      <c r="J1080" s="400" t="b">
        <v>0</v>
      </c>
      <c r="K1080" s="401" t="s">
        <v>211</v>
      </c>
      <c r="L1080" s="401" t="s">
        <v>728</v>
      </c>
      <c r="M1080" s="401" t="s">
        <v>367</v>
      </c>
      <c r="N1080" s="401" t="s">
        <v>367</v>
      </c>
      <c r="O1080" s="401" t="s">
        <v>365</v>
      </c>
      <c r="P1080" s="401" t="s">
        <v>356</v>
      </c>
    </row>
    <row r="1081" spans="1:16" ht="29" x14ac:dyDescent="0.35">
      <c r="A1081" s="400">
        <v>1335</v>
      </c>
      <c r="B1081" s="400" t="s">
        <v>2457</v>
      </c>
      <c r="C1081" s="401" t="s">
        <v>2461</v>
      </c>
      <c r="D1081" s="402">
        <v>29118</v>
      </c>
      <c r="E1081" s="402">
        <v>41530</v>
      </c>
      <c r="F1081" s="400">
        <v>12412</v>
      </c>
      <c r="G1081" s="400">
        <v>33.982203969883599</v>
      </c>
      <c r="H1081" s="401" t="s">
        <v>12</v>
      </c>
      <c r="I1081" s="401" t="s">
        <v>345</v>
      </c>
      <c r="J1081" s="400" t="b">
        <v>0</v>
      </c>
      <c r="K1081" s="401" t="s">
        <v>211</v>
      </c>
      <c r="L1081" s="401" t="s">
        <v>728</v>
      </c>
      <c r="M1081" s="401" t="s">
        <v>367</v>
      </c>
      <c r="N1081" s="401" t="s">
        <v>367</v>
      </c>
      <c r="O1081" s="401" t="s">
        <v>365</v>
      </c>
      <c r="P1081" s="401" t="s">
        <v>356</v>
      </c>
    </row>
    <row r="1082" spans="1:16" ht="29" x14ac:dyDescent="0.35">
      <c r="A1082" s="400">
        <v>1336</v>
      </c>
      <c r="B1082" s="400" t="s">
        <v>2457</v>
      </c>
      <c r="C1082" s="401" t="s">
        <v>2462</v>
      </c>
      <c r="D1082" s="402">
        <v>31323</v>
      </c>
      <c r="E1082" s="402">
        <v>41530</v>
      </c>
      <c r="F1082" s="400">
        <v>10207</v>
      </c>
      <c r="G1082" s="400">
        <v>27.945242984257401</v>
      </c>
      <c r="H1082" s="401" t="s">
        <v>12</v>
      </c>
      <c r="I1082" s="401" t="s">
        <v>345</v>
      </c>
      <c r="J1082" s="400" t="b">
        <v>0</v>
      </c>
      <c r="K1082" s="401" t="s">
        <v>211</v>
      </c>
      <c r="L1082" s="401" t="s">
        <v>728</v>
      </c>
      <c r="M1082" s="401" t="s">
        <v>367</v>
      </c>
      <c r="N1082" s="401" t="s">
        <v>367</v>
      </c>
      <c r="O1082" s="401" t="s">
        <v>365</v>
      </c>
      <c r="P1082" s="401" t="s">
        <v>356</v>
      </c>
    </row>
    <row r="1083" spans="1:16" ht="29" x14ac:dyDescent="0.35">
      <c r="A1083" s="400">
        <v>1337</v>
      </c>
      <c r="B1083" s="400" t="s">
        <v>2457</v>
      </c>
      <c r="C1083" s="401" t="s">
        <v>2463</v>
      </c>
      <c r="D1083" s="402">
        <v>31355</v>
      </c>
      <c r="E1083" s="402">
        <v>41530</v>
      </c>
      <c r="F1083" s="400">
        <v>10175</v>
      </c>
      <c r="G1083" s="400">
        <v>27.8576317590691</v>
      </c>
      <c r="H1083" s="401" t="s">
        <v>12</v>
      </c>
      <c r="I1083" s="401" t="s">
        <v>345</v>
      </c>
      <c r="J1083" s="400" t="b">
        <v>1</v>
      </c>
      <c r="K1083" s="401" t="s">
        <v>211</v>
      </c>
      <c r="L1083" s="401" t="s">
        <v>728</v>
      </c>
      <c r="M1083" s="401" t="s">
        <v>367</v>
      </c>
      <c r="N1083" s="401" t="s">
        <v>367</v>
      </c>
      <c r="O1083" s="401" t="s">
        <v>365</v>
      </c>
      <c r="P1083" s="401" t="s">
        <v>356</v>
      </c>
    </row>
    <row r="1084" spans="1:16" ht="29" x14ac:dyDescent="0.35">
      <c r="A1084" s="400">
        <v>1338</v>
      </c>
      <c r="B1084" s="400" t="s">
        <v>2464</v>
      </c>
      <c r="C1084" s="401" t="s">
        <v>2465</v>
      </c>
      <c r="D1084" s="402">
        <v>30012</v>
      </c>
      <c r="E1084" s="402">
        <v>41530</v>
      </c>
      <c r="F1084" s="400">
        <v>11518</v>
      </c>
      <c r="G1084" s="400">
        <v>31.534565366187501</v>
      </c>
      <c r="H1084" s="401" t="s">
        <v>12</v>
      </c>
      <c r="I1084" s="401" t="s">
        <v>345</v>
      </c>
      <c r="J1084" s="400" t="b">
        <v>1</v>
      </c>
      <c r="K1084" s="401" t="s">
        <v>211</v>
      </c>
      <c r="L1084" s="401" t="s">
        <v>1162</v>
      </c>
      <c r="M1084" s="401" t="s">
        <v>367</v>
      </c>
      <c r="N1084" s="401" t="s">
        <v>367</v>
      </c>
      <c r="O1084" s="401" t="s">
        <v>365</v>
      </c>
      <c r="P1084" s="401" t="s">
        <v>356</v>
      </c>
    </row>
    <row r="1085" spans="1:16" ht="29" x14ac:dyDescent="0.35">
      <c r="A1085" s="400">
        <v>1339</v>
      </c>
      <c r="B1085" s="400" t="s">
        <v>2464</v>
      </c>
      <c r="C1085" s="401" t="s">
        <v>2466</v>
      </c>
      <c r="D1085" s="402">
        <v>30753</v>
      </c>
      <c r="E1085" s="402">
        <v>41530</v>
      </c>
      <c r="F1085" s="400">
        <v>10777</v>
      </c>
      <c r="G1085" s="400">
        <v>29.505817932922699</v>
      </c>
      <c r="H1085" s="401" t="s">
        <v>12</v>
      </c>
      <c r="I1085" s="401" t="s">
        <v>345</v>
      </c>
      <c r="J1085" s="400" t="b">
        <v>1</v>
      </c>
      <c r="K1085" s="401" t="s">
        <v>211</v>
      </c>
      <c r="L1085" s="401" t="s">
        <v>1162</v>
      </c>
      <c r="M1085" s="401" t="s">
        <v>367</v>
      </c>
      <c r="N1085" s="401" t="s">
        <v>367</v>
      </c>
      <c r="O1085" s="401" t="s">
        <v>365</v>
      </c>
      <c r="P1085" s="401" t="s">
        <v>356</v>
      </c>
    </row>
    <row r="1086" spans="1:16" ht="43.5" x14ac:dyDescent="0.35">
      <c r="A1086" s="400">
        <v>1340</v>
      </c>
      <c r="B1086" s="400" t="s">
        <v>2467</v>
      </c>
      <c r="C1086" s="401" t="s">
        <v>2468</v>
      </c>
      <c r="D1086" s="402">
        <v>31528</v>
      </c>
      <c r="E1086" s="402">
        <v>41533</v>
      </c>
      <c r="F1086" s="400">
        <v>10005</v>
      </c>
      <c r="G1086" s="400">
        <v>27.3921971252567</v>
      </c>
      <c r="H1086" s="401" t="s">
        <v>12</v>
      </c>
      <c r="I1086" s="401" t="s">
        <v>347</v>
      </c>
      <c r="J1086" s="400" t="b">
        <v>0</v>
      </c>
      <c r="K1086" s="401" t="s">
        <v>211</v>
      </c>
      <c r="L1086" s="401" t="s">
        <v>865</v>
      </c>
      <c r="M1086" s="401" t="s">
        <v>367</v>
      </c>
      <c r="N1086" s="401" t="s">
        <v>367</v>
      </c>
      <c r="O1086" s="401" t="s">
        <v>365</v>
      </c>
      <c r="P1086" s="401" t="s">
        <v>356</v>
      </c>
    </row>
    <row r="1087" spans="1:16" ht="29" x14ac:dyDescent="0.35">
      <c r="A1087" s="400">
        <v>1341</v>
      </c>
      <c r="B1087" s="400" t="s">
        <v>2467</v>
      </c>
      <c r="C1087" s="401" t="s">
        <v>2469</v>
      </c>
      <c r="D1087" s="402">
        <v>29741</v>
      </c>
      <c r="E1087" s="402">
        <v>41533</v>
      </c>
      <c r="F1087" s="400">
        <v>11792</v>
      </c>
      <c r="G1087" s="400">
        <v>32.2847364818617</v>
      </c>
      <c r="H1087" s="401" t="s">
        <v>11</v>
      </c>
      <c r="I1087" s="401" t="s">
        <v>345</v>
      </c>
      <c r="J1087" s="400" t="b">
        <v>0</v>
      </c>
      <c r="K1087" s="401" t="s">
        <v>211</v>
      </c>
      <c r="L1087" s="401" t="s">
        <v>865</v>
      </c>
      <c r="M1087" s="401" t="s">
        <v>367</v>
      </c>
      <c r="N1087" s="401" t="s">
        <v>367</v>
      </c>
      <c r="O1087" s="401" t="s">
        <v>365</v>
      </c>
      <c r="P1087" s="401" t="s">
        <v>356</v>
      </c>
    </row>
    <row r="1088" spans="1:16" ht="43.5" x14ac:dyDescent="0.35">
      <c r="A1088" s="400">
        <v>1342</v>
      </c>
      <c r="B1088" s="400" t="s">
        <v>2467</v>
      </c>
      <c r="C1088" s="401" t="s">
        <v>2470</v>
      </c>
      <c r="D1088" s="402">
        <v>30106</v>
      </c>
      <c r="E1088" s="402">
        <v>41533</v>
      </c>
      <c r="F1088" s="400">
        <v>11427</v>
      </c>
      <c r="G1088" s="400">
        <v>31.285420944558499</v>
      </c>
      <c r="H1088" s="401" t="s">
        <v>11</v>
      </c>
      <c r="I1088" s="401" t="s">
        <v>347</v>
      </c>
      <c r="J1088" s="400" t="b">
        <v>0</v>
      </c>
      <c r="K1088" s="401" t="s">
        <v>211</v>
      </c>
      <c r="L1088" s="401" t="s">
        <v>865</v>
      </c>
      <c r="M1088" s="401" t="s">
        <v>367</v>
      </c>
      <c r="N1088" s="401" t="s">
        <v>367</v>
      </c>
      <c r="O1088" s="401" t="s">
        <v>365</v>
      </c>
      <c r="P1088" s="401" t="s">
        <v>356</v>
      </c>
    </row>
    <row r="1089" spans="1:16" ht="29" x14ac:dyDescent="0.35">
      <c r="A1089" s="400">
        <v>1343</v>
      </c>
      <c r="B1089" s="400" t="s">
        <v>2467</v>
      </c>
      <c r="C1089" s="401" t="s">
        <v>2471</v>
      </c>
      <c r="D1089" s="402">
        <v>29376</v>
      </c>
      <c r="E1089" s="402">
        <v>41533</v>
      </c>
      <c r="F1089" s="400">
        <v>12157</v>
      </c>
      <c r="G1089" s="400">
        <v>33.284052019165003</v>
      </c>
      <c r="H1089" s="401" t="s">
        <v>12</v>
      </c>
      <c r="I1089" s="401" t="s">
        <v>345</v>
      </c>
      <c r="J1089" s="400" t="b">
        <v>0</v>
      </c>
      <c r="K1089" s="401" t="s">
        <v>211</v>
      </c>
      <c r="L1089" s="401" t="s">
        <v>865</v>
      </c>
      <c r="M1089" s="401" t="s">
        <v>367</v>
      </c>
      <c r="N1089" s="401" t="s">
        <v>367</v>
      </c>
      <c r="O1089" s="401" t="s">
        <v>365</v>
      </c>
      <c r="P1089" s="401" t="s">
        <v>356</v>
      </c>
    </row>
    <row r="1090" spans="1:16" ht="29" x14ac:dyDescent="0.35">
      <c r="A1090" s="400">
        <v>1344</v>
      </c>
      <c r="B1090" s="400" t="s">
        <v>2467</v>
      </c>
      <c r="C1090" s="401" t="s">
        <v>2472</v>
      </c>
      <c r="D1090" s="402">
        <v>29183</v>
      </c>
      <c r="E1090" s="402">
        <v>41533</v>
      </c>
      <c r="F1090" s="400">
        <v>12350</v>
      </c>
      <c r="G1090" s="400">
        <v>33.812457221081502</v>
      </c>
      <c r="H1090" s="401" t="s">
        <v>12</v>
      </c>
      <c r="I1090" s="401" t="s">
        <v>345</v>
      </c>
      <c r="J1090" s="400" t="b">
        <v>0</v>
      </c>
      <c r="K1090" s="401" t="s">
        <v>211</v>
      </c>
      <c r="L1090" s="401" t="s">
        <v>865</v>
      </c>
      <c r="M1090" s="401" t="s">
        <v>367</v>
      </c>
      <c r="N1090" s="401" t="s">
        <v>367</v>
      </c>
      <c r="O1090" s="401" t="s">
        <v>365</v>
      </c>
      <c r="P1090" s="401" t="s">
        <v>356</v>
      </c>
    </row>
    <row r="1091" spans="1:16" ht="29" x14ac:dyDescent="0.35">
      <c r="A1091" s="400">
        <v>1345</v>
      </c>
      <c r="B1091" s="400" t="s">
        <v>2467</v>
      </c>
      <c r="C1091" s="401" t="s">
        <v>2473</v>
      </c>
      <c r="D1091" s="402">
        <v>28915</v>
      </c>
      <c r="E1091" s="402">
        <v>41533</v>
      </c>
      <c r="F1091" s="400">
        <v>12618</v>
      </c>
      <c r="G1091" s="400">
        <v>34.546201232032899</v>
      </c>
      <c r="H1091" s="401" t="s">
        <v>11</v>
      </c>
      <c r="I1091" s="401" t="s">
        <v>345</v>
      </c>
      <c r="J1091" s="400" t="b">
        <v>0</v>
      </c>
      <c r="K1091" s="401" t="s">
        <v>211</v>
      </c>
      <c r="L1091" s="401" t="s">
        <v>865</v>
      </c>
      <c r="M1091" s="401" t="s">
        <v>367</v>
      </c>
      <c r="N1091" s="401" t="s">
        <v>367</v>
      </c>
      <c r="O1091" s="401" t="s">
        <v>365</v>
      </c>
      <c r="P1091" s="401" t="s">
        <v>356</v>
      </c>
    </row>
    <row r="1092" spans="1:16" ht="29" x14ac:dyDescent="0.35">
      <c r="A1092" s="400">
        <v>1346</v>
      </c>
      <c r="B1092" s="400" t="s">
        <v>2467</v>
      </c>
      <c r="C1092" s="401" t="s">
        <v>2474</v>
      </c>
      <c r="D1092" s="402">
        <v>29536</v>
      </c>
      <c r="E1092" s="402">
        <v>41533</v>
      </c>
      <c r="F1092" s="400">
        <v>11997</v>
      </c>
      <c r="G1092" s="400">
        <v>32.845995893223801</v>
      </c>
      <c r="H1092" s="401" t="s">
        <v>11</v>
      </c>
      <c r="I1092" s="401" t="s">
        <v>345</v>
      </c>
      <c r="J1092" s="400" t="b">
        <v>1</v>
      </c>
      <c r="K1092" s="401" t="s">
        <v>211</v>
      </c>
      <c r="L1092" s="401" t="s">
        <v>865</v>
      </c>
      <c r="M1092" s="401" t="s">
        <v>367</v>
      </c>
      <c r="N1092" s="401" t="s">
        <v>367</v>
      </c>
      <c r="O1092" s="401" t="s">
        <v>365</v>
      </c>
      <c r="P1092" s="401" t="s">
        <v>356</v>
      </c>
    </row>
    <row r="1093" spans="1:16" ht="29" x14ac:dyDescent="0.35">
      <c r="A1093" s="400">
        <v>1347</v>
      </c>
      <c r="B1093" s="400" t="s">
        <v>2467</v>
      </c>
      <c r="C1093" s="401" t="s">
        <v>2475</v>
      </c>
      <c r="D1093" s="402">
        <v>28655</v>
      </c>
      <c r="E1093" s="402">
        <v>41533</v>
      </c>
      <c r="F1093" s="400">
        <v>12878</v>
      </c>
      <c r="G1093" s="400">
        <v>35.258042436687198</v>
      </c>
      <c r="H1093" s="401" t="s">
        <v>11</v>
      </c>
      <c r="I1093" s="401" t="s">
        <v>345</v>
      </c>
      <c r="J1093" s="400" t="b">
        <v>1</v>
      </c>
      <c r="K1093" s="401" t="s">
        <v>211</v>
      </c>
      <c r="L1093" s="401" t="s">
        <v>865</v>
      </c>
      <c r="M1093" s="401" t="s">
        <v>367</v>
      </c>
      <c r="N1093" s="401" t="s">
        <v>367</v>
      </c>
      <c r="O1093" s="401" t="s">
        <v>365</v>
      </c>
      <c r="P1093" s="401" t="s">
        <v>356</v>
      </c>
    </row>
    <row r="1094" spans="1:16" ht="43.5" x14ac:dyDescent="0.35">
      <c r="A1094" s="400">
        <v>1348</v>
      </c>
      <c r="B1094" s="400" t="s">
        <v>2467</v>
      </c>
      <c r="C1094" s="401" t="s">
        <v>2476</v>
      </c>
      <c r="D1094" s="402">
        <v>29027</v>
      </c>
      <c r="E1094" s="402">
        <v>41533</v>
      </c>
      <c r="F1094" s="400">
        <v>12506</v>
      </c>
      <c r="G1094" s="400">
        <v>34.239561943874101</v>
      </c>
      <c r="H1094" s="401" t="s">
        <v>11</v>
      </c>
      <c r="I1094" s="401" t="s">
        <v>347</v>
      </c>
      <c r="J1094" s="400" t="b">
        <v>0</v>
      </c>
      <c r="K1094" s="401" t="s">
        <v>211</v>
      </c>
      <c r="L1094" s="401" t="s">
        <v>865</v>
      </c>
      <c r="M1094" s="401" t="s">
        <v>367</v>
      </c>
      <c r="N1094" s="401" t="s">
        <v>367</v>
      </c>
      <c r="O1094" s="401" t="s">
        <v>365</v>
      </c>
      <c r="P1094" s="401" t="s">
        <v>356</v>
      </c>
    </row>
    <row r="1095" spans="1:16" ht="29" x14ac:dyDescent="0.35">
      <c r="A1095" s="400">
        <v>1349</v>
      </c>
      <c r="B1095" s="400" t="s">
        <v>2467</v>
      </c>
      <c r="C1095" s="401" t="s">
        <v>2477</v>
      </c>
      <c r="D1095" s="402">
        <v>29537</v>
      </c>
      <c r="E1095" s="402">
        <v>41533</v>
      </c>
      <c r="F1095" s="400">
        <v>11996</v>
      </c>
      <c r="G1095" s="400">
        <v>32.843258042436702</v>
      </c>
      <c r="H1095" s="401" t="s">
        <v>12</v>
      </c>
      <c r="I1095" s="401" t="s">
        <v>345</v>
      </c>
      <c r="J1095" s="400" t="b">
        <v>0</v>
      </c>
      <c r="K1095" s="401" t="s">
        <v>211</v>
      </c>
      <c r="L1095" s="401" t="s">
        <v>865</v>
      </c>
      <c r="M1095" s="401" t="s">
        <v>367</v>
      </c>
      <c r="N1095" s="401" t="s">
        <v>367</v>
      </c>
      <c r="O1095" s="401" t="s">
        <v>365</v>
      </c>
      <c r="P1095" s="401" t="s">
        <v>356</v>
      </c>
    </row>
    <row r="1096" spans="1:16" ht="29" x14ac:dyDescent="0.35">
      <c r="A1096" s="400">
        <v>1350</v>
      </c>
      <c r="B1096" s="400" t="s">
        <v>2478</v>
      </c>
      <c r="C1096" s="401" t="s">
        <v>2479</v>
      </c>
      <c r="D1096" s="402">
        <v>31880</v>
      </c>
      <c r="E1096" s="402">
        <v>41533</v>
      </c>
      <c r="F1096" s="400">
        <v>9653</v>
      </c>
      <c r="G1096" s="400">
        <v>26.428473648186198</v>
      </c>
      <c r="H1096" s="401" t="s">
        <v>11</v>
      </c>
      <c r="I1096" s="401" t="s">
        <v>345</v>
      </c>
      <c r="J1096" s="400" t="b">
        <v>0</v>
      </c>
      <c r="K1096" s="401" t="s">
        <v>211</v>
      </c>
      <c r="L1096" s="401" t="s">
        <v>947</v>
      </c>
      <c r="M1096" s="401" t="s">
        <v>367</v>
      </c>
      <c r="N1096" s="401" t="s">
        <v>367</v>
      </c>
      <c r="O1096" s="401" t="s">
        <v>365</v>
      </c>
      <c r="P1096" s="401" t="s">
        <v>356</v>
      </c>
    </row>
    <row r="1097" spans="1:16" ht="43.5" x14ac:dyDescent="0.35">
      <c r="A1097" s="400">
        <v>1351</v>
      </c>
      <c r="B1097" s="400" t="s">
        <v>2478</v>
      </c>
      <c r="C1097" s="401" t="s">
        <v>2480</v>
      </c>
      <c r="D1097" s="402">
        <v>30954</v>
      </c>
      <c r="E1097" s="402">
        <v>41533</v>
      </c>
      <c r="F1097" s="400">
        <v>10579</v>
      </c>
      <c r="G1097" s="400">
        <v>28.963723477070499</v>
      </c>
      <c r="H1097" s="401" t="s">
        <v>12</v>
      </c>
      <c r="I1097" s="401" t="s">
        <v>341</v>
      </c>
      <c r="J1097" s="400" t="b">
        <v>0</v>
      </c>
      <c r="K1097" s="401" t="s">
        <v>211</v>
      </c>
      <c r="L1097" s="401" t="s">
        <v>947</v>
      </c>
      <c r="M1097" s="401" t="s">
        <v>367</v>
      </c>
      <c r="N1097" s="401" t="s">
        <v>367</v>
      </c>
      <c r="O1097" s="401" t="s">
        <v>365</v>
      </c>
      <c r="P1097" s="401" t="s">
        <v>356</v>
      </c>
    </row>
    <row r="1098" spans="1:16" ht="29" x14ac:dyDescent="0.35">
      <c r="A1098" s="400">
        <v>1352</v>
      </c>
      <c r="B1098" s="400" t="s">
        <v>2478</v>
      </c>
      <c r="C1098" s="401" t="s">
        <v>2481</v>
      </c>
      <c r="D1098" s="402">
        <v>29393</v>
      </c>
      <c r="E1098" s="402">
        <v>41533</v>
      </c>
      <c r="F1098" s="400">
        <v>12140</v>
      </c>
      <c r="G1098" s="400">
        <v>33.237508555783698</v>
      </c>
      <c r="H1098" s="401" t="s">
        <v>12</v>
      </c>
      <c r="I1098" s="401" t="s">
        <v>345</v>
      </c>
      <c r="J1098" s="400" t="b">
        <v>0</v>
      </c>
      <c r="K1098" s="401" t="s">
        <v>211</v>
      </c>
      <c r="L1098" s="401" t="s">
        <v>947</v>
      </c>
      <c r="M1098" s="401" t="s">
        <v>367</v>
      </c>
      <c r="N1098" s="401" t="s">
        <v>367</v>
      </c>
      <c r="O1098" s="401" t="s">
        <v>365</v>
      </c>
      <c r="P1098" s="401" t="s">
        <v>356</v>
      </c>
    </row>
    <row r="1099" spans="1:16" ht="43.5" x14ac:dyDescent="0.35">
      <c r="A1099" s="400">
        <v>1353</v>
      </c>
      <c r="B1099" s="400" t="s">
        <v>2478</v>
      </c>
      <c r="C1099" s="401" t="s">
        <v>2482</v>
      </c>
      <c r="D1099" s="402">
        <v>27226</v>
      </c>
      <c r="E1099" s="402">
        <v>41533</v>
      </c>
      <c r="F1099" s="400">
        <v>14307</v>
      </c>
      <c r="G1099" s="400">
        <v>39.170431211499</v>
      </c>
      <c r="H1099" s="401" t="s">
        <v>12</v>
      </c>
      <c r="I1099" s="401" t="s">
        <v>341</v>
      </c>
      <c r="J1099" s="400" t="b">
        <v>0</v>
      </c>
      <c r="K1099" s="401" t="s">
        <v>211</v>
      </c>
      <c r="L1099" s="401" t="s">
        <v>947</v>
      </c>
      <c r="M1099" s="401" t="s">
        <v>367</v>
      </c>
      <c r="N1099" s="401" t="s">
        <v>367</v>
      </c>
      <c r="O1099" s="401" t="s">
        <v>365</v>
      </c>
      <c r="P1099" s="401" t="s">
        <v>356</v>
      </c>
    </row>
    <row r="1100" spans="1:16" x14ac:dyDescent="0.35">
      <c r="A1100" s="400">
        <v>1354</v>
      </c>
      <c r="B1100" s="400" t="s">
        <v>2483</v>
      </c>
      <c r="C1100" s="401" t="s">
        <v>2484</v>
      </c>
      <c r="D1100" s="402">
        <v>32696</v>
      </c>
      <c r="E1100" s="402">
        <v>41523</v>
      </c>
      <c r="F1100" s="400">
        <v>8827</v>
      </c>
      <c r="G1100" s="400">
        <v>24.167008898015101</v>
      </c>
      <c r="H1100" s="401" t="s">
        <v>12</v>
      </c>
      <c r="I1100" s="401" t="s">
        <v>337</v>
      </c>
      <c r="J1100" s="400" t="b">
        <v>0</v>
      </c>
      <c r="K1100" s="401" t="s">
        <v>211</v>
      </c>
      <c r="L1100" s="401" t="s">
        <v>869</v>
      </c>
      <c r="M1100" s="401" t="s">
        <v>367</v>
      </c>
      <c r="N1100" s="401" t="s">
        <v>367</v>
      </c>
      <c r="O1100" s="401" t="s">
        <v>365</v>
      </c>
      <c r="P1100" s="401" t="s">
        <v>356</v>
      </c>
    </row>
    <row r="1101" spans="1:16" ht="29" x14ac:dyDescent="0.35">
      <c r="A1101" s="400">
        <v>1355</v>
      </c>
      <c r="B1101" s="400" t="s">
        <v>2483</v>
      </c>
      <c r="C1101" s="401" t="s">
        <v>2485</v>
      </c>
      <c r="D1101" s="402">
        <v>30039</v>
      </c>
      <c r="E1101" s="402">
        <v>41523</v>
      </c>
      <c r="F1101" s="400">
        <v>11484</v>
      </c>
      <c r="G1101" s="400">
        <v>31.441478439425101</v>
      </c>
      <c r="H1101" s="401" t="s">
        <v>11</v>
      </c>
      <c r="I1101" s="401" t="s">
        <v>345</v>
      </c>
      <c r="J1101" s="400" t="b">
        <v>1</v>
      </c>
      <c r="K1101" s="401" t="s">
        <v>211</v>
      </c>
      <c r="L1101" s="401" t="s">
        <v>869</v>
      </c>
      <c r="M1101" s="401" t="s">
        <v>367</v>
      </c>
      <c r="N1101" s="401" t="s">
        <v>367</v>
      </c>
      <c r="O1101" s="401" t="s">
        <v>365</v>
      </c>
      <c r="P1101" s="401" t="s">
        <v>356</v>
      </c>
    </row>
    <row r="1102" spans="1:16" x14ac:dyDescent="0.35">
      <c r="A1102" s="400">
        <v>1356</v>
      </c>
      <c r="B1102" s="400" t="s">
        <v>2486</v>
      </c>
      <c r="C1102" s="401" t="s">
        <v>2487</v>
      </c>
      <c r="D1102" s="402">
        <v>30050</v>
      </c>
      <c r="E1102" s="402">
        <v>41793</v>
      </c>
      <c r="F1102" s="400">
        <v>11743</v>
      </c>
      <c r="G1102" s="400">
        <v>32.150581793292297</v>
      </c>
      <c r="H1102" s="401" t="s">
        <v>11</v>
      </c>
      <c r="I1102" s="401" t="s">
        <v>339</v>
      </c>
      <c r="J1102" s="400" t="b">
        <v>1</v>
      </c>
      <c r="K1102" s="401" t="s">
        <v>211</v>
      </c>
      <c r="L1102" s="401" t="s">
        <v>1193</v>
      </c>
      <c r="M1102" s="401" t="s">
        <v>386</v>
      </c>
      <c r="N1102" s="401" t="s">
        <v>386</v>
      </c>
      <c r="O1102" s="401" t="s">
        <v>454</v>
      </c>
      <c r="P1102" s="401" t="s">
        <v>356</v>
      </c>
    </row>
    <row r="1103" spans="1:16" x14ac:dyDescent="0.35">
      <c r="A1103" s="400">
        <v>1357</v>
      </c>
      <c r="B1103" s="400" t="s">
        <v>2486</v>
      </c>
      <c r="C1103" s="401" t="s">
        <v>2488</v>
      </c>
      <c r="D1103" s="402">
        <v>29010</v>
      </c>
      <c r="E1103" s="402">
        <v>41793</v>
      </c>
      <c r="F1103" s="400">
        <v>12783</v>
      </c>
      <c r="G1103" s="400">
        <v>34.997946611909597</v>
      </c>
      <c r="H1103" s="401" t="s">
        <v>12</v>
      </c>
      <c r="I1103" s="401" t="s">
        <v>342</v>
      </c>
      <c r="J1103" s="400" t="b">
        <v>0</v>
      </c>
      <c r="K1103" s="401" t="s">
        <v>211</v>
      </c>
      <c r="L1103" s="401" t="s">
        <v>1193</v>
      </c>
      <c r="M1103" s="401" t="s">
        <v>386</v>
      </c>
      <c r="N1103" s="401" t="s">
        <v>386</v>
      </c>
      <c r="O1103" s="401" t="s">
        <v>454</v>
      </c>
      <c r="P1103" s="401" t="s">
        <v>356</v>
      </c>
    </row>
    <row r="1104" spans="1:16" x14ac:dyDescent="0.35">
      <c r="A1104" s="400">
        <v>1358</v>
      </c>
      <c r="B1104" s="400" t="s">
        <v>2486</v>
      </c>
      <c r="C1104" s="401" t="s">
        <v>2489</v>
      </c>
      <c r="D1104" s="402">
        <v>30471</v>
      </c>
      <c r="E1104" s="402">
        <v>41793</v>
      </c>
      <c r="F1104" s="400">
        <v>11322</v>
      </c>
      <c r="G1104" s="400">
        <v>30.9979466119097</v>
      </c>
      <c r="H1104" s="401" t="s">
        <v>11</v>
      </c>
      <c r="I1104" s="401" t="s">
        <v>337</v>
      </c>
      <c r="J1104" s="400" t="b">
        <v>0</v>
      </c>
      <c r="K1104" s="401" t="s">
        <v>211</v>
      </c>
      <c r="L1104" s="401" t="s">
        <v>1193</v>
      </c>
      <c r="M1104" s="401" t="s">
        <v>386</v>
      </c>
      <c r="N1104" s="401" t="s">
        <v>386</v>
      </c>
      <c r="O1104" s="401" t="s">
        <v>454</v>
      </c>
      <c r="P1104" s="401" t="s">
        <v>356</v>
      </c>
    </row>
    <row r="1105" spans="1:16" x14ac:dyDescent="0.35">
      <c r="A1105" s="400">
        <v>1359</v>
      </c>
      <c r="B1105" s="400" t="s">
        <v>2486</v>
      </c>
      <c r="C1105" s="401" t="s">
        <v>2490</v>
      </c>
      <c r="D1105" s="402">
        <v>29715</v>
      </c>
      <c r="E1105" s="402">
        <v>41793</v>
      </c>
      <c r="F1105" s="400">
        <v>12078</v>
      </c>
      <c r="G1105" s="400">
        <v>33.067761806981501</v>
      </c>
      <c r="H1105" s="401" t="s">
        <v>12</v>
      </c>
      <c r="I1105" s="401" t="s">
        <v>342</v>
      </c>
      <c r="J1105" s="400" t="b">
        <v>0</v>
      </c>
      <c r="K1105" s="401" t="s">
        <v>211</v>
      </c>
      <c r="L1105" s="401" t="s">
        <v>1193</v>
      </c>
      <c r="M1105" s="401" t="s">
        <v>386</v>
      </c>
      <c r="N1105" s="401" t="s">
        <v>386</v>
      </c>
      <c r="O1105" s="401" t="s">
        <v>454</v>
      </c>
      <c r="P1105" s="401" t="s">
        <v>356</v>
      </c>
    </row>
    <row r="1106" spans="1:16" x14ac:dyDescent="0.35">
      <c r="A1106" s="400">
        <v>1360</v>
      </c>
      <c r="B1106" s="400" t="s">
        <v>2486</v>
      </c>
      <c r="C1106" s="401" t="s">
        <v>2491</v>
      </c>
      <c r="D1106" s="402">
        <v>30106</v>
      </c>
      <c r="E1106" s="402">
        <v>41793</v>
      </c>
      <c r="F1106" s="400">
        <v>11687</v>
      </c>
      <c r="G1106" s="400">
        <v>31.997262149212901</v>
      </c>
      <c r="H1106" s="401" t="s">
        <v>11</v>
      </c>
      <c r="I1106" s="401" t="s">
        <v>337</v>
      </c>
      <c r="J1106" s="400" t="b">
        <v>0</v>
      </c>
      <c r="K1106" s="401" t="s">
        <v>211</v>
      </c>
      <c r="L1106" s="401" t="s">
        <v>1193</v>
      </c>
      <c r="M1106" s="401" t="s">
        <v>386</v>
      </c>
      <c r="N1106" s="401" t="s">
        <v>386</v>
      </c>
      <c r="O1106" s="401" t="s">
        <v>454</v>
      </c>
      <c r="P1106" s="401" t="s">
        <v>356</v>
      </c>
    </row>
    <row r="1107" spans="1:16" x14ac:dyDescent="0.35">
      <c r="A1107" s="400">
        <v>1361</v>
      </c>
      <c r="B1107" s="400" t="s">
        <v>2486</v>
      </c>
      <c r="C1107" s="401" t="s">
        <v>2492</v>
      </c>
      <c r="D1107" s="402">
        <v>29744</v>
      </c>
      <c r="E1107" s="402">
        <v>41793</v>
      </c>
      <c r="F1107" s="400">
        <v>12049</v>
      </c>
      <c r="G1107" s="400">
        <v>32.9883641341547</v>
      </c>
      <c r="H1107" s="401" t="s">
        <v>11</v>
      </c>
      <c r="I1107" s="401" t="s">
        <v>348</v>
      </c>
      <c r="J1107" s="400" t="b">
        <v>0</v>
      </c>
      <c r="K1107" s="401" t="s">
        <v>211</v>
      </c>
      <c r="L1107" s="401" t="s">
        <v>1193</v>
      </c>
      <c r="M1107" s="401" t="s">
        <v>386</v>
      </c>
      <c r="N1107" s="401" t="s">
        <v>386</v>
      </c>
      <c r="O1107" s="401" t="s">
        <v>454</v>
      </c>
      <c r="P1107" s="401" t="s">
        <v>356</v>
      </c>
    </row>
    <row r="1108" spans="1:16" x14ac:dyDescent="0.35">
      <c r="A1108" s="400">
        <v>1362</v>
      </c>
      <c r="B1108" s="400" t="s">
        <v>2486</v>
      </c>
      <c r="C1108" s="401" t="s">
        <v>2493</v>
      </c>
      <c r="D1108" s="402">
        <v>29317</v>
      </c>
      <c r="E1108" s="402">
        <v>41793</v>
      </c>
      <c r="F1108" s="400">
        <v>12476</v>
      </c>
      <c r="G1108" s="400">
        <v>34.157426420260101</v>
      </c>
      <c r="H1108" s="401" t="s">
        <v>11</v>
      </c>
      <c r="I1108" s="401" t="s">
        <v>337</v>
      </c>
      <c r="J1108" s="400" t="b">
        <v>0</v>
      </c>
      <c r="K1108" s="401" t="s">
        <v>211</v>
      </c>
      <c r="L1108" s="401" t="s">
        <v>1193</v>
      </c>
      <c r="M1108" s="401" t="s">
        <v>386</v>
      </c>
      <c r="N1108" s="401" t="s">
        <v>386</v>
      </c>
      <c r="O1108" s="401" t="s">
        <v>454</v>
      </c>
      <c r="P1108" s="401" t="s">
        <v>356</v>
      </c>
    </row>
    <row r="1109" spans="1:16" x14ac:dyDescent="0.35">
      <c r="A1109" s="400">
        <v>1363</v>
      </c>
      <c r="B1109" s="400" t="s">
        <v>2486</v>
      </c>
      <c r="C1109" s="401" t="s">
        <v>2494</v>
      </c>
      <c r="D1109" s="402">
        <v>28894</v>
      </c>
      <c r="E1109" s="402">
        <v>41793</v>
      </c>
      <c r="F1109" s="400">
        <v>12899</v>
      </c>
      <c r="G1109" s="400">
        <v>35.315537303216999</v>
      </c>
      <c r="H1109" s="401" t="s">
        <v>12</v>
      </c>
      <c r="I1109" s="401" t="s">
        <v>348</v>
      </c>
      <c r="J1109" s="400" t="b">
        <v>0</v>
      </c>
      <c r="K1109" s="401" t="s">
        <v>211</v>
      </c>
      <c r="L1109" s="401" t="s">
        <v>1193</v>
      </c>
      <c r="M1109" s="401" t="s">
        <v>386</v>
      </c>
      <c r="N1109" s="401" t="s">
        <v>386</v>
      </c>
      <c r="O1109" s="401" t="s">
        <v>454</v>
      </c>
      <c r="P1109" s="401" t="s">
        <v>356</v>
      </c>
    </row>
    <row r="1110" spans="1:16" x14ac:dyDescent="0.35">
      <c r="A1110" s="400">
        <v>1364</v>
      </c>
      <c r="B1110" s="400" t="s">
        <v>2486</v>
      </c>
      <c r="C1110" s="401" t="s">
        <v>2495</v>
      </c>
      <c r="D1110" s="402">
        <v>29010</v>
      </c>
      <c r="E1110" s="402">
        <v>41793</v>
      </c>
      <c r="F1110" s="400">
        <v>12783</v>
      </c>
      <c r="G1110" s="400">
        <v>34.997946611909597</v>
      </c>
      <c r="H1110" s="401" t="s">
        <v>12</v>
      </c>
      <c r="I1110" s="401" t="s">
        <v>337</v>
      </c>
      <c r="J1110" s="400" t="b">
        <v>0</v>
      </c>
      <c r="K1110" s="401" t="s">
        <v>211</v>
      </c>
      <c r="L1110" s="401" t="s">
        <v>1193</v>
      </c>
      <c r="M1110" s="401" t="s">
        <v>386</v>
      </c>
      <c r="N1110" s="401" t="s">
        <v>386</v>
      </c>
      <c r="O1110" s="401" t="s">
        <v>454</v>
      </c>
      <c r="P1110" s="401" t="s">
        <v>356</v>
      </c>
    </row>
    <row r="1111" spans="1:16" x14ac:dyDescent="0.35">
      <c r="A1111" s="400">
        <v>1365</v>
      </c>
      <c r="B1111" s="400" t="s">
        <v>2486</v>
      </c>
      <c r="C1111" s="401" t="s">
        <v>2496</v>
      </c>
      <c r="D1111" s="402">
        <v>29353</v>
      </c>
      <c r="E1111" s="402">
        <v>41793</v>
      </c>
      <c r="F1111" s="400">
        <v>12440</v>
      </c>
      <c r="G1111" s="400">
        <v>34.058863791923301</v>
      </c>
      <c r="H1111" s="401" t="s">
        <v>12</v>
      </c>
      <c r="I1111" s="401" t="s">
        <v>342</v>
      </c>
      <c r="J1111" s="400" t="b">
        <v>0</v>
      </c>
      <c r="K1111" s="401" t="s">
        <v>211</v>
      </c>
      <c r="L1111" s="401" t="s">
        <v>1193</v>
      </c>
      <c r="M1111" s="401" t="s">
        <v>386</v>
      </c>
      <c r="N1111" s="401" t="s">
        <v>386</v>
      </c>
      <c r="O1111" s="401" t="s">
        <v>454</v>
      </c>
      <c r="P1111" s="401" t="s">
        <v>356</v>
      </c>
    </row>
    <row r="1112" spans="1:16" x14ac:dyDescent="0.35">
      <c r="A1112" s="400">
        <v>1366</v>
      </c>
      <c r="B1112" s="400" t="s">
        <v>2486</v>
      </c>
      <c r="C1112" s="401" t="s">
        <v>211</v>
      </c>
      <c r="H1112" s="401" t="s">
        <v>12</v>
      </c>
      <c r="I1112" s="401" t="s">
        <v>3162</v>
      </c>
      <c r="J1112" s="400" t="b">
        <v>0</v>
      </c>
      <c r="K1112" s="401" t="s">
        <v>211</v>
      </c>
      <c r="L1112" s="401" t="s">
        <v>1193</v>
      </c>
      <c r="M1112" s="401" t="s">
        <v>386</v>
      </c>
      <c r="N1112" s="401" t="s">
        <v>386</v>
      </c>
      <c r="O1112" s="401" t="s">
        <v>454</v>
      </c>
      <c r="P1112" s="401" t="s">
        <v>356</v>
      </c>
    </row>
    <row r="1113" spans="1:16" x14ac:dyDescent="0.35">
      <c r="A1113" s="400">
        <v>1367</v>
      </c>
      <c r="B1113" s="400" t="s">
        <v>2497</v>
      </c>
      <c r="C1113" s="401" t="s">
        <v>2498</v>
      </c>
      <c r="D1113" s="402">
        <v>28188</v>
      </c>
      <c r="E1113" s="402">
        <v>41793</v>
      </c>
      <c r="F1113" s="400">
        <v>13605</v>
      </c>
      <c r="G1113" s="400">
        <v>37.248459958932202</v>
      </c>
      <c r="H1113" s="401" t="s">
        <v>12</v>
      </c>
      <c r="I1113" s="401" t="s">
        <v>342</v>
      </c>
      <c r="J1113" s="400" t="b">
        <v>0</v>
      </c>
      <c r="K1113" s="401" t="s">
        <v>211</v>
      </c>
      <c r="L1113" s="401" t="s">
        <v>1134</v>
      </c>
      <c r="M1113" s="401" t="s">
        <v>386</v>
      </c>
      <c r="N1113" s="401" t="s">
        <v>386</v>
      </c>
      <c r="O1113" s="401" t="s">
        <v>454</v>
      </c>
      <c r="P1113" s="401" t="s">
        <v>356</v>
      </c>
    </row>
    <row r="1114" spans="1:16" x14ac:dyDescent="0.35">
      <c r="A1114" s="400">
        <v>1368</v>
      </c>
      <c r="B1114" s="400" t="s">
        <v>2497</v>
      </c>
      <c r="C1114" s="401" t="s">
        <v>2499</v>
      </c>
      <c r="D1114" s="402">
        <v>26391</v>
      </c>
      <c r="E1114" s="402">
        <v>41793</v>
      </c>
      <c r="F1114" s="400">
        <v>15402</v>
      </c>
      <c r="G1114" s="400">
        <v>42.168377823408598</v>
      </c>
      <c r="H1114" s="401" t="s">
        <v>12</v>
      </c>
      <c r="I1114" s="401" t="s">
        <v>343</v>
      </c>
      <c r="J1114" s="400" t="b">
        <v>0</v>
      </c>
      <c r="K1114" s="401" t="s">
        <v>211</v>
      </c>
      <c r="L1114" s="401" t="s">
        <v>1134</v>
      </c>
      <c r="M1114" s="401" t="s">
        <v>386</v>
      </c>
      <c r="N1114" s="401" t="s">
        <v>386</v>
      </c>
      <c r="O1114" s="401" t="s">
        <v>454</v>
      </c>
      <c r="P1114" s="401" t="s">
        <v>356</v>
      </c>
    </row>
    <row r="1115" spans="1:16" x14ac:dyDescent="0.35">
      <c r="A1115" s="400">
        <v>1369</v>
      </c>
      <c r="B1115" s="400" t="s">
        <v>2497</v>
      </c>
      <c r="C1115" s="401" t="s">
        <v>2500</v>
      </c>
      <c r="D1115" s="402">
        <v>23412</v>
      </c>
      <c r="E1115" s="402">
        <v>41793</v>
      </c>
      <c r="F1115" s="400">
        <v>18381</v>
      </c>
      <c r="G1115" s="400">
        <v>50.324435318275199</v>
      </c>
      <c r="H1115" s="401" t="s">
        <v>12</v>
      </c>
      <c r="I1115" s="401" t="s">
        <v>350</v>
      </c>
      <c r="J1115" s="400" t="b">
        <v>0</v>
      </c>
      <c r="K1115" s="401" t="s">
        <v>211</v>
      </c>
      <c r="L1115" s="401" t="s">
        <v>1134</v>
      </c>
      <c r="M1115" s="401" t="s">
        <v>386</v>
      </c>
      <c r="N1115" s="401" t="s">
        <v>386</v>
      </c>
      <c r="O1115" s="401" t="s">
        <v>454</v>
      </c>
      <c r="P1115" s="401" t="s">
        <v>356</v>
      </c>
    </row>
    <row r="1116" spans="1:16" x14ac:dyDescent="0.35">
      <c r="A1116" s="400">
        <v>1370</v>
      </c>
      <c r="B1116" s="400" t="s">
        <v>2497</v>
      </c>
      <c r="C1116" s="401" t="s">
        <v>2501</v>
      </c>
      <c r="D1116" s="402">
        <v>20546</v>
      </c>
      <c r="E1116" s="402">
        <v>41793</v>
      </c>
      <c r="F1116" s="400">
        <v>21247</v>
      </c>
      <c r="G1116" s="400">
        <v>58.171115674195804</v>
      </c>
      <c r="H1116" s="401" t="s">
        <v>12</v>
      </c>
      <c r="I1116" s="401" t="s">
        <v>337</v>
      </c>
      <c r="J1116" s="400" t="b">
        <v>0</v>
      </c>
      <c r="K1116" s="401" t="s">
        <v>211</v>
      </c>
      <c r="L1116" s="401" t="s">
        <v>1134</v>
      </c>
      <c r="M1116" s="401" t="s">
        <v>386</v>
      </c>
      <c r="N1116" s="401" t="s">
        <v>386</v>
      </c>
      <c r="O1116" s="401" t="s">
        <v>454</v>
      </c>
      <c r="P1116" s="401" t="s">
        <v>356</v>
      </c>
    </row>
    <row r="1117" spans="1:16" x14ac:dyDescent="0.35">
      <c r="A1117" s="400">
        <v>1371</v>
      </c>
      <c r="B1117" s="400" t="s">
        <v>2497</v>
      </c>
      <c r="C1117" s="401" t="s">
        <v>2502</v>
      </c>
      <c r="D1117" s="402">
        <v>21340</v>
      </c>
      <c r="E1117" s="402">
        <v>41793</v>
      </c>
      <c r="F1117" s="400">
        <v>20453</v>
      </c>
      <c r="G1117" s="400">
        <v>55.997262149212901</v>
      </c>
      <c r="H1117" s="401" t="s">
        <v>11</v>
      </c>
      <c r="I1117" s="401" t="s">
        <v>348</v>
      </c>
      <c r="J1117" s="400" t="b">
        <v>0</v>
      </c>
      <c r="K1117" s="401" t="s">
        <v>211</v>
      </c>
      <c r="L1117" s="401" t="s">
        <v>1134</v>
      </c>
      <c r="M1117" s="401" t="s">
        <v>386</v>
      </c>
      <c r="N1117" s="401" t="s">
        <v>386</v>
      </c>
      <c r="O1117" s="401" t="s">
        <v>454</v>
      </c>
      <c r="P1117" s="401" t="s">
        <v>356</v>
      </c>
    </row>
    <row r="1118" spans="1:16" x14ac:dyDescent="0.35">
      <c r="A1118" s="400">
        <v>1372</v>
      </c>
      <c r="B1118" s="400" t="s">
        <v>2497</v>
      </c>
      <c r="C1118" s="401" t="s">
        <v>2503</v>
      </c>
      <c r="D1118" s="402">
        <v>29323</v>
      </c>
      <c r="E1118" s="402">
        <v>41793</v>
      </c>
      <c r="F1118" s="400">
        <v>12470</v>
      </c>
      <c r="G1118" s="400">
        <v>34.1409993155373</v>
      </c>
      <c r="H1118" s="401" t="s">
        <v>12</v>
      </c>
      <c r="I1118" s="401" t="s">
        <v>343</v>
      </c>
      <c r="J1118" s="400" t="b">
        <v>0</v>
      </c>
      <c r="K1118" s="401" t="s">
        <v>211</v>
      </c>
      <c r="L1118" s="401" t="s">
        <v>1134</v>
      </c>
      <c r="M1118" s="401" t="s">
        <v>386</v>
      </c>
      <c r="N1118" s="401" t="s">
        <v>386</v>
      </c>
      <c r="O1118" s="401" t="s">
        <v>454</v>
      </c>
      <c r="P1118" s="401" t="s">
        <v>356</v>
      </c>
    </row>
    <row r="1119" spans="1:16" x14ac:dyDescent="0.35">
      <c r="A1119" s="400">
        <v>1373</v>
      </c>
      <c r="B1119" s="400" t="s">
        <v>2497</v>
      </c>
      <c r="C1119" s="401" t="s">
        <v>2504</v>
      </c>
      <c r="D1119" s="402">
        <v>28585</v>
      </c>
      <c r="E1119" s="402">
        <v>41793</v>
      </c>
      <c r="F1119" s="400">
        <v>13208</v>
      </c>
      <c r="G1119" s="400">
        <v>36.1615331964408</v>
      </c>
      <c r="H1119" s="401" t="s">
        <v>12</v>
      </c>
      <c r="I1119" s="401" t="s">
        <v>346</v>
      </c>
      <c r="J1119" s="400" t="b">
        <v>0</v>
      </c>
      <c r="K1119" s="401" t="s">
        <v>211</v>
      </c>
      <c r="L1119" s="401" t="s">
        <v>1134</v>
      </c>
      <c r="M1119" s="401" t="s">
        <v>386</v>
      </c>
      <c r="N1119" s="401" t="s">
        <v>386</v>
      </c>
      <c r="O1119" s="401" t="s">
        <v>454</v>
      </c>
      <c r="P1119" s="401" t="s">
        <v>356</v>
      </c>
    </row>
    <row r="1120" spans="1:16" x14ac:dyDescent="0.35">
      <c r="A1120" s="400">
        <v>1374</v>
      </c>
      <c r="B1120" s="400" t="s">
        <v>2497</v>
      </c>
      <c r="C1120" s="401" t="s">
        <v>2505</v>
      </c>
      <c r="D1120" s="402">
        <v>28655</v>
      </c>
      <c r="E1120" s="402">
        <v>41793</v>
      </c>
      <c r="F1120" s="400">
        <v>13138</v>
      </c>
      <c r="G1120" s="400">
        <v>35.969883641341497</v>
      </c>
      <c r="H1120" s="401" t="s">
        <v>12</v>
      </c>
      <c r="I1120" s="401" t="s">
        <v>349</v>
      </c>
      <c r="J1120" s="400" t="b">
        <v>0</v>
      </c>
      <c r="K1120" s="401" t="s">
        <v>211</v>
      </c>
      <c r="L1120" s="401" t="s">
        <v>1134</v>
      </c>
      <c r="M1120" s="401" t="s">
        <v>386</v>
      </c>
      <c r="N1120" s="401" t="s">
        <v>386</v>
      </c>
      <c r="O1120" s="401" t="s">
        <v>454</v>
      </c>
      <c r="P1120" s="401" t="s">
        <v>356</v>
      </c>
    </row>
    <row r="1121" spans="1:16" x14ac:dyDescent="0.35">
      <c r="A1121" s="400">
        <v>1375</v>
      </c>
      <c r="B1121" s="400" t="s">
        <v>2497</v>
      </c>
      <c r="C1121" s="401" t="s">
        <v>2506</v>
      </c>
      <c r="D1121" s="402">
        <v>29015</v>
      </c>
      <c r="E1121" s="402">
        <v>41793</v>
      </c>
      <c r="F1121" s="400">
        <v>12778</v>
      </c>
      <c r="G1121" s="400">
        <v>34.984257357974002</v>
      </c>
      <c r="H1121" s="401" t="s">
        <v>12</v>
      </c>
      <c r="I1121" s="401" t="s">
        <v>349</v>
      </c>
      <c r="J1121" s="400" t="b">
        <v>0</v>
      </c>
      <c r="K1121" s="401" t="s">
        <v>211</v>
      </c>
      <c r="L1121" s="401" t="s">
        <v>1134</v>
      </c>
      <c r="M1121" s="401" t="s">
        <v>386</v>
      </c>
      <c r="N1121" s="401" t="s">
        <v>386</v>
      </c>
      <c r="O1121" s="401" t="s">
        <v>454</v>
      </c>
      <c r="P1121" s="401" t="s">
        <v>356</v>
      </c>
    </row>
    <row r="1122" spans="1:16" x14ac:dyDescent="0.35">
      <c r="A1122" s="400">
        <v>1376</v>
      </c>
      <c r="B1122" s="400" t="s">
        <v>2497</v>
      </c>
      <c r="C1122" s="401" t="s">
        <v>2507</v>
      </c>
      <c r="D1122" s="402">
        <v>29376</v>
      </c>
      <c r="E1122" s="402">
        <v>41793</v>
      </c>
      <c r="F1122" s="400">
        <v>12417</v>
      </c>
      <c r="G1122" s="400">
        <v>33.995893223819301</v>
      </c>
      <c r="H1122" s="401" t="s">
        <v>12</v>
      </c>
      <c r="I1122" s="401" t="s">
        <v>349</v>
      </c>
      <c r="J1122" s="400" t="b">
        <v>0</v>
      </c>
      <c r="K1122" s="401" t="s">
        <v>211</v>
      </c>
      <c r="L1122" s="401" t="s">
        <v>1134</v>
      </c>
      <c r="M1122" s="401" t="s">
        <v>386</v>
      </c>
      <c r="N1122" s="401" t="s">
        <v>386</v>
      </c>
      <c r="O1122" s="401" t="s">
        <v>454</v>
      </c>
      <c r="P1122" s="401" t="s">
        <v>356</v>
      </c>
    </row>
    <row r="1123" spans="1:16" x14ac:dyDescent="0.35">
      <c r="A1123" s="400">
        <v>1377</v>
      </c>
      <c r="B1123" s="400" t="s">
        <v>2508</v>
      </c>
      <c r="C1123" s="401" t="s">
        <v>2509</v>
      </c>
      <c r="D1123" s="402">
        <v>39544</v>
      </c>
      <c r="E1123" s="402">
        <v>41793</v>
      </c>
      <c r="F1123" s="400">
        <v>2249</v>
      </c>
      <c r="G1123" s="400">
        <v>6.1574264202600997</v>
      </c>
      <c r="H1123" s="401" t="s">
        <v>11</v>
      </c>
      <c r="I1123" s="401" t="s">
        <v>338</v>
      </c>
      <c r="J1123" s="400" t="b">
        <v>1</v>
      </c>
      <c r="K1123" s="401" t="s">
        <v>211</v>
      </c>
      <c r="L1123" s="401" t="s">
        <v>888</v>
      </c>
      <c r="M1123" s="401" t="s">
        <v>386</v>
      </c>
      <c r="N1123" s="401" t="s">
        <v>386</v>
      </c>
      <c r="O1123" s="401" t="s">
        <v>454</v>
      </c>
      <c r="P1123" s="401" t="s">
        <v>356</v>
      </c>
    </row>
    <row r="1124" spans="1:16" x14ac:dyDescent="0.35">
      <c r="A1124" s="400">
        <v>1378</v>
      </c>
      <c r="B1124" s="400" t="s">
        <v>2508</v>
      </c>
      <c r="C1124" s="401" t="s">
        <v>2510</v>
      </c>
      <c r="D1124" s="402">
        <v>27184</v>
      </c>
      <c r="E1124" s="402">
        <v>41793</v>
      </c>
      <c r="F1124" s="400">
        <v>14609</v>
      </c>
      <c r="G1124" s="400">
        <v>39.997262149212901</v>
      </c>
      <c r="H1124" s="401" t="s">
        <v>11</v>
      </c>
      <c r="I1124" s="401" t="s">
        <v>342</v>
      </c>
      <c r="J1124" s="400" t="b">
        <v>1</v>
      </c>
      <c r="K1124" s="401" t="s">
        <v>211</v>
      </c>
      <c r="L1124" s="401" t="s">
        <v>888</v>
      </c>
      <c r="M1124" s="401" t="s">
        <v>386</v>
      </c>
      <c r="N1124" s="401" t="s">
        <v>386</v>
      </c>
      <c r="O1124" s="401" t="s">
        <v>454</v>
      </c>
      <c r="P1124" s="401" t="s">
        <v>356</v>
      </c>
    </row>
    <row r="1125" spans="1:16" x14ac:dyDescent="0.35">
      <c r="A1125" s="400">
        <v>1379</v>
      </c>
      <c r="B1125" s="400" t="s">
        <v>2508</v>
      </c>
      <c r="C1125" s="401" t="s">
        <v>2511</v>
      </c>
      <c r="D1125" s="402">
        <v>30106</v>
      </c>
      <c r="E1125" s="402">
        <v>41793</v>
      </c>
      <c r="F1125" s="400">
        <v>11687</v>
      </c>
      <c r="G1125" s="400">
        <v>31.997262149212901</v>
      </c>
      <c r="H1125" s="401" t="s">
        <v>12</v>
      </c>
      <c r="I1125" s="401" t="s">
        <v>342</v>
      </c>
      <c r="J1125" s="400" t="b">
        <v>1</v>
      </c>
      <c r="K1125" s="401" t="s">
        <v>211</v>
      </c>
      <c r="L1125" s="401" t="s">
        <v>888</v>
      </c>
      <c r="M1125" s="401" t="s">
        <v>386</v>
      </c>
      <c r="N1125" s="401" t="s">
        <v>386</v>
      </c>
      <c r="O1125" s="401" t="s">
        <v>454</v>
      </c>
      <c r="P1125" s="401" t="s">
        <v>356</v>
      </c>
    </row>
    <row r="1126" spans="1:16" x14ac:dyDescent="0.35">
      <c r="A1126" s="400">
        <v>1380</v>
      </c>
      <c r="B1126" s="400" t="s">
        <v>2508</v>
      </c>
      <c r="C1126" s="401" t="s">
        <v>2512</v>
      </c>
      <c r="D1126" s="402">
        <v>28645</v>
      </c>
      <c r="E1126" s="402">
        <v>41793</v>
      </c>
      <c r="F1126" s="400">
        <v>13148</v>
      </c>
      <c r="G1126" s="400">
        <v>35.997262149212901</v>
      </c>
      <c r="H1126" s="401" t="s">
        <v>12</v>
      </c>
      <c r="I1126" s="401" t="s">
        <v>337</v>
      </c>
      <c r="J1126" s="400" t="b">
        <v>1</v>
      </c>
      <c r="K1126" s="401" t="s">
        <v>211</v>
      </c>
      <c r="L1126" s="401" t="s">
        <v>888</v>
      </c>
      <c r="M1126" s="401" t="s">
        <v>386</v>
      </c>
      <c r="N1126" s="401" t="s">
        <v>386</v>
      </c>
      <c r="O1126" s="401" t="s">
        <v>454</v>
      </c>
      <c r="P1126" s="401" t="s">
        <v>356</v>
      </c>
    </row>
    <row r="1127" spans="1:16" x14ac:dyDescent="0.35">
      <c r="A1127" s="400">
        <v>1381</v>
      </c>
      <c r="B1127" s="400" t="s">
        <v>2508</v>
      </c>
      <c r="C1127" s="401" t="s">
        <v>2513</v>
      </c>
      <c r="D1127" s="402">
        <v>29010</v>
      </c>
      <c r="E1127" s="402">
        <v>41793</v>
      </c>
      <c r="F1127" s="400">
        <v>12783</v>
      </c>
      <c r="G1127" s="400">
        <v>34.997946611909597</v>
      </c>
      <c r="H1127" s="401" t="s">
        <v>11</v>
      </c>
      <c r="I1127" s="401" t="s">
        <v>337</v>
      </c>
      <c r="J1127" s="400" t="b">
        <v>0</v>
      </c>
      <c r="K1127" s="401" t="s">
        <v>211</v>
      </c>
      <c r="L1127" s="401" t="s">
        <v>888</v>
      </c>
      <c r="M1127" s="401" t="s">
        <v>386</v>
      </c>
      <c r="N1127" s="401" t="s">
        <v>386</v>
      </c>
      <c r="O1127" s="401" t="s">
        <v>454</v>
      </c>
      <c r="P1127" s="401" t="s">
        <v>356</v>
      </c>
    </row>
    <row r="1128" spans="1:16" x14ac:dyDescent="0.35">
      <c r="A1128" s="400">
        <v>1382</v>
      </c>
      <c r="B1128" s="400" t="s">
        <v>2508</v>
      </c>
      <c r="C1128" s="401" t="s">
        <v>2514</v>
      </c>
      <c r="D1128" s="402">
        <v>27163</v>
      </c>
      <c r="E1128" s="402">
        <v>41793</v>
      </c>
      <c r="F1128" s="400">
        <v>14630</v>
      </c>
      <c r="G1128" s="400">
        <v>40.054757015742602</v>
      </c>
      <c r="H1128" s="401" t="s">
        <v>11</v>
      </c>
      <c r="I1128" s="401" t="s">
        <v>346</v>
      </c>
      <c r="J1128" s="400" t="b">
        <v>0</v>
      </c>
      <c r="K1128" s="401" t="s">
        <v>211</v>
      </c>
      <c r="L1128" s="401" t="s">
        <v>888</v>
      </c>
      <c r="M1128" s="401" t="s">
        <v>386</v>
      </c>
      <c r="N1128" s="401" t="s">
        <v>386</v>
      </c>
      <c r="O1128" s="401" t="s">
        <v>454</v>
      </c>
      <c r="P1128" s="401" t="s">
        <v>356</v>
      </c>
    </row>
    <row r="1129" spans="1:16" ht="43.5" x14ac:dyDescent="0.35">
      <c r="A1129" s="400">
        <v>1383</v>
      </c>
      <c r="B1129" s="400" t="s">
        <v>2515</v>
      </c>
      <c r="C1129" s="401" t="s">
        <v>2516</v>
      </c>
      <c r="D1129" s="402">
        <v>31203</v>
      </c>
      <c r="E1129" s="402">
        <v>41563</v>
      </c>
      <c r="F1129" s="400">
        <v>10360</v>
      </c>
      <c r="G1129" s="400">
        <v>28.3641341546886</v>
      </c>
      <c r="H1129" s="401" t="s">
        <v>12</v>
      </c>
      <c r="I1129" s="401" t="s">
        <v>341</v>
      </c>
      <c r="J1129" s="400" t="b">
        <v>0</v>
      </c>
      <c r="K1129" s="401" t="s">
        <v>211</v>
      </c>
      <c r="L1129" s="401" t="s">
        <v>909</v>
      </c>
      <c r="M1129" s="401" t="s">
        <v>386</v>
      </c>
      <c r="N1129" s="401" t="s">
        <v>386</v>
      </c>
      <c r="O1129" s="401" t="s">
        <v>454</v>
      </c>
      <c r="P1129" s="401" t="s">
        <v>356</v>
      </c>
    </row>
    <row r="1130" spans="1:16" ht="43.5" x14ac:dyDescent="0.35">
      <c r="A1130" s="400">
        <v>1384</v>
      </c>
      <c r="B1130" s="400" t="s">
        <v>2515</v>
      </c>
      <c r="C1130" s="401" t="s">
        <v>2517</v>
      </c>
      <c r="D1130" s="402">
        <v>27184</v>
      </c>
      <c r="E1130" s="402">
        <v>41563</v>
      </c>
      <c r="F1130" s="400">
        <v>14379</v>
      </c>
      <c r="G1130" s="400">
        <v>39.367556468172502</v>
      </c>
      <c r="H1130" s="401" t="s">
        <v>12</v>
      </c>
      <c r="I1130" s="401" t="s">
        <v>347</v>
      </c>
      <c r="J1130" s="400" t="b">
        <v>0</v>
      </c>
      <c r="K1130" s="401" t="s">
        <v>211</v>
      </c>
      <c r="L1130" s="401" t="s">
        <v>909</v>
      </c>
      <c r="M1130" s="401" t="s">
        <v>386</v>
      </c>
      <c r="N1130" s="401" t="s">
        <v>386</v>
      </c>
      <c r="O1130" s="401" t="s">
        <v>454</v>
      </c>
      <c r="P1130" s="401" t="s">
        <v>356</v>
      </c>
    </row>
    <row r="1131" spans="1:16" ht="43.5" x14ac:dyDescent="0.35">
      <c r="A1131" s="400">
        <v>1385</v>
      </c>
      <c r="B1131" s="400" t="s">
        <v>2515</v>
      </c>
      <c r="C1131" s="401" t="s">
        <v>2518</v>
      </c>
      <c r="D1131" s="402">
        <v>30471</v>
      </c>
      <c r="E1131" s="402">
        <v>41563</v>
      </c>
      <c r="F1131" s="400">
        <v>11092</v>
      </c>
      <c r="G1131" s="400">
        <v>30.368240930869302</v>
      </c>
      <c r="H1131" s="401" t="s">
        <v>11</v>
      </c>
      <c r="I1131" s="401" t="s">
        <v>347</v>
      </c>
      <c r="J1131" s="400" t="b">
        <v>0</v>
      </c>
      <c r="K1131" s="401" t="s">
        <v>211</v>
      </c>
      <c r="L1131" s="401" t="s">
        <v>909</v>
      </c>
      <c r="M1131" s="401" t="s">
        <v>386</v>
      </c>
      <c r="N1131" s="401" t="s">
        <v>386</v>
      </c>
      <c r="O1131" s="401" t="s">
        <v>454</v>
      </c>
      <c r="P1131" s="401" t="s">
        <v>356</v>
      </c>
    </row>
    <row r="1132" spans="1:16" ht="43.5" x14ac:dyDescent="0.35">
      <c r="A1132" s="400">
        <v>1386</v>
      </c>
      <c r="B1132" s="400" t="s">
        <v>2515</v>
      </c>
      <c r="C1132" s="401" t="s">
        <v>2519</v>
      </c>
      <c r="D1132" s="402">
        <v>31202</v>
      </c>
      <c r="E1132" s="402">
        <v>41563</v>
      </c>
      <c r="F1132" s="400">
        <v>10361</v>
      </c>
      <c r="G1132" s="400">
        <v>28.366872005475699</v>
      </c>
      <c r="H1132" s="401" t="s">
        <v>11</v>
      </c>
      <c r="I1132" s="401" t="s">
        <v>341</v>
      </c>
      <c r="J1132" s="400" t="b">
        <v>0</v>
      </c>
      <c r="K1132" s="401" t="s">
        <v>211</v>
      </c>
      <c r="L1132" s="401" t="s">
        <v>909</v>
      </c>
      <c r="M1132" s="401" t="s">
        <v>386</v>
      </c>
      <c r="N1132" s="401" t="s">
        <v>386</v>
      </c>
      <c r="O1132" s="401" t="s">
        <v>454</v>
      </c>
      <c r="P1132" s="401" t="s">
        <v>356</v>
      </c>
    </row>
    <row r="1133" spans="1:16" ht="43.5" x14ac:dyDescent="0.35">
      <c r="A1133" s="400">
        <v>1387</v>
      </c>
      <c r="B1133" s="400" t="s">
        <v>2515</v>
      </c>
      <c r="C1133" s="401" t="s">
        <v>2520</v>
      </c>
      <c r="D1133" s="402">
        <v>26819</v>
      </c>
      <c r="E1133" s="402">
        <v>41563</v>
      </c>
      <c r="F1133" s="400">
        <v>14744</v>
      </c>
      <c r="G1133" s="400">
        <v>40.366872005475699</v>
      </c>
      <c r="H1133" s="401" t="s">
        <v>11</v>
      </c>
      <c r="I1133" s="401" t="s">
        <v>341</v>
      </c>
      <c r="J1133" s="400" t="b">
        <v>0</v>
      </c>
      <c r="K1133" s="401" t="s">
        <v>211</v>
      </c>
      <c r="L1133" s="401" t="s">
        <v>909</v>
      </c>
      <c r="M1133" s="401" t="s">
        <v>386</v>
      </c>
      <c r="N1133" s="401" t="s">
        <v>386</v>
      </c>
      <c r="O1133" s="401" t="s">
        <v>454</v>
      </c>
      <c r="P1133" s="401" t="s">
        <v>356</v>
      </c>
    </row>
    <row r="1134" spans="1:16" ht="43.5" x14ac:dyDescent="0.35">
      <c r="A1134" s="400">
        <v>1388</v>
      </c>
      <c r="B1134" s="400" t="s">
        <v>2515</v>
      </c>
      <c r="C1134" s="401" t="s">
        <v>2521</v>
      </c>
      <c r="D1134" s="402">
        <v>30838</v>
      </c>
      <c r="E1134" s="402">
        <v>41563</v>
      </c>
      <c r="F1134" s="400">
        <v>10725</v>
      </c>
      <c r="G1134" s="400">
        <v>29.3634496919918</v>
      </c>
      <c r="H1134" s="401" t="s">
        <v>12</v>
      </c>
      <c r="I1134" s="401" t="s">
        <v>341</v>
      </c>
      <c r="J1134" s="400" t="b">
        <v>0</v>
      </c>
      <c r="K1134" s="401" t="s">
        <v>211</v>
      </c>
      <c r="L1134" s="401" t="s">
        <v>909</v>
      </c>
      <c r="M1134" s="401" t="s">
        <v>386</v>
      </c>
      <c r="N1134" s="401" t="s">
        <v>386</v>
      </c>
      <c r="O1134" s="401" t="s">
        <v>454</v>
      </c>
      <c r="P1134" s="401" t="s">
        <v>356</v>
      </c>
    </row>
    <row r="1135" spans="1:16" ht="43.5" x14ac:dyDescent="0.35">
      <c r="A1135" s="400">
        <v>1389</v>
      </c>
      <c r="B1135" s="400" t="s">
        <v>2515</v>
      </c>
      <c r="C1135" s="401" t="s">
        <v>2522</v>
      </c>
      <c r="D1135" s="402">
        <v>29015</v>
      </c>
      <c r="E1135" s="402">
        <v>41563</v>
      </c>
      <c r="F1135" s="400">
        <v>12548</v>
      </c>
      <c r="G1135" s="400">
        <v>34.354551676933603</v>
      </c>
      <c r="H1135" s="401" t="s">
        <v>12</v>
      </c>
      <c r="I1135" s="401" t="s">
        <v>341</v>
      </c>
      <c r="J1135" s="400" t="b">
        <v>0</v>
      </c>
      <c r="K1135" s="401" t="s">
        <v>211</v>
      </c>
      <c r="L1135" s="401" t="s">
        <v>909</v>
      </c>
      <c r="M1135" s="401" t="s">
        <v>386</v>
      </c>
      <c r="N1135" s="401" t="s">
        <v>386</v>
      </c>
      <c r="O1135" s="401" t="s">
        <v>454</v>
      </c>
      <c r="P1135" s="401" t="s">
        <v>356</v>
      </c>
    </row>
    <row r="1136" spans="1:16" ht="43.5" x14ac:dyDescent="0.35">
      <c r="A1136" s="400">
        <v>1390</v>
      </c>
      <c r="B1136" s="400" t="s">
        <v>2515</v>
      </c>
      <c r="C1136" s="401" t="s">
        <v>2523</v>
      </c>
      <c r="D1136" s="402">
        <v>27187</v>
      </c>
      <c r="E1136" s="402">
        <v>41563</v>
      </c>
      <c r="F1136" s="400">
        <v>14376</v>
      </c>
      <c r="G1136" s="400">
        <v>39.359342915811098</v>
      </c>
      <c r="H1136" s="401" t="s">
        <v>11</v>
      </c>
      <c r="I1136" s="401" t="s">
        <v>341</v>
      </c>
      <c r="J1136" s="400" t="b">
        <v>0</v>
      </c>
      <c r="K1136" s="401" t="s">
        <v>211</v>
      </c>
      <c r="L1136" s="401" t="s">
        <v>909</v>
      </c>
      <c r="M1136" s="401" t="s">
        <v>386</v>
      </c>
      <c r="N1136" s="401" t="s">
        <v>386</v>
      </c>
      <c r="O1136" s="401" t="s">
        <v>454</v>
      </c>
      <c r="P1136" s="401" t="s">
        <v>356</v>
      </c>
    </row>
    <row r="1137" spans="1:16" ht="43.5" x14ac:dyDescent="0.35">
      <c r="A1137" s="400">
        <v>1391</v>
      </c>
      <c r="B1137" s="400" t="s">
        <v>2515</v>
      </c>
      <c r="C1137" s="401" t="s">
        <v>2524</v>
      </c>
      <c r="D1137" s="402">
        <v>30479</v>
      </c>
      <c r="E1137" s="402">
        <v>41563</v>
      </c>
      <c r="F1137" s="400">
        <v>11084</v>
      </c>
      <c r="G1137" s="400">
        <v>30.346338124572199</v>
      </c>
      <c r="H1137" s="401" t="s">
        <v>11</v>
      </c>
      <c r="I1137" s="401" t="s">
        <v>341</v>
      </c>
      <c r="J1137" s="400" t="b">
        <v>0</v>
      </c>
      <c r="K1137" s="401" t="s">
        <v>211</v>
      </c>
      <c r="L1137" s="401" t="s">
        <v>909</v>
      </c>
      <c r="M1137" s="401" t="s">
        <v>386</v>
      </c>
      <c r="N1137" s="401" t="s">
        <v>386</v>
      </c>
      <c r="O1137" s="401" t="s">
        <v>454</v>
      </c>
      <c r="P1137" s="401" t="s">
        <v>356</v>
      </c>
    </row>
    <row r="1138" spans="1:16" ht="43.5" x14ac:dyDescent="0.35">
      <c r="A1138" s="400">
        <v>1392</v>
      </c>
      <c r="B1138" s="400" t="s">
        <v>2515</v>
      </c>
      <c r="C1138" s="401" t="s">
        <v>2525</v>
      </c>
      <c r="D1138" s="402">
        <v>29355</v>
      </c>
      <c r="E1138" s="402">
        <v>41563</v>
      </c>
      <c r="F1138" s="400">
        <v>12208</v>
      </c>
      <c r="G1138" s="400">
        <v>33.423682409308697</v>
      </c>
      <c r="H1138" s="401" t="s">
        <v>12</v>
      </c>
      <c r="I1138" s="401" t="s">
        <v>341</v>
      </c>
      <c r="J1138" s="400" t="b">
        <v>0</v>
      </c>
      <c r="K1138" s="401" t="s">
        <v>211</v>
      </c>
      <c r="L1138" s="401" t="s">
        <v>909</v>
      </c>
      <c r="M1138" s="401" t="s">
        <v>386</v>
      </c>
      <c r="N1138" s="401" t="s">
        <v>386</v>
      </c>
      <c r="O1138" s="401" t="s">
        <v>454</v>
      </c>
      <c r="P1138" s="401" t="s">
        <v>356</v>
      </c>
    </row>
    <row r="1139" spans="1:16" ht="43.5" x14ac:dyDescent="0.35">
      <c r="A1139" s="400">
        <v>1393</v>
      </c>
      <c r="B1139" s="400" t="s">
        <v>2526</v>
      </c>
      <c r="C1139" s="401" t="s">
        <v>2527</v>
      </c>
      <c r="D1139" s="402">
        <v>28947</v>
      </c>
      <c r="E1139" s="402">
        <v>41808</v>
      </c>
      <c r="F1139" s="400">
        <v>12861</v>
      </c>
      <c r="G1139" s="400">
        <v>35.211498973306</v>
      </c>
      <c r="H1139" s="401" t="s">
        <v>11</v>
      </c>
      <c r="I1139" s="401" t="s">
        <v>347</v>
      </c>
      <c r="J1139" s="400" t="b">
        <v>0</v>
      </c>
      <c r="K1139" s="401" t="s">
        <v>211</v>
      </c>
      <c r="L1139" s="401" t="s">
        <v>1070</v>
      </c>
      <c r="M1139" s="401" t="s">
        <v>386</v>
      </c>
      <c r="N1139" s="401" t="s">
        <v>386</v>
      </c>
      <c r="O1139" s="401" t="s">
        <v>454</v>
      </c>
      <c r="P1139" s="401" t="s">
        <v>356</v>
      </c>
    </row>
    <row r="1140" spans="1:16" x14ac:dyDescent="0.35">
      <c r="A1140" s="400">
        <v>1394</v>
      </c>
      <c r="B1140" s="400" t="s">
        <v>2526</v>
      </c>
      <c r="C1140" s="401" t="s">
        <v>2528</v>
      </c>
      <c r="D1140" s="402">
        <v>27184</v>
      </c>
      <c r="E1140" s="402">
        <v>41808</v>
      </c>
      <c r="F1140" s="400">
        <v>14624</v>
      </c>
      <c r="G1140" s="400">
        <v>40.0383299110199</v>
      </c>
      <c r="H1140" s="401" t="s">
        <v>11</v>
      </c>
      <c r="I1140" s="401" t="s">
        <v>337</v>
      </c>
      <c r="J1140" s="400" t="b">
        <v>0</v>
      </c>
      <c r="K1140" s="401" t="s">
        <v>211</v>
      </c>
      <c r="L1140" s="401" t="s">
        <v>1070</v>
      </c>
      <c r="M1140" s="401" t="s">
        <v>386</v>
      </c>
      <c r="N1140" s="401" t="s">
        <v>386</v>
      </c>
      <c r="O1140" s="401" t="s">
        <v>454</v>
      </c>
      <c r="P1140" s="401" t="s">
        <v>356</v>
      </c>
    </row>
    <row r="1141" spans="1:16" x14ac:dyDescent="0.35">
      <c r="A1141" s="400">
        <v>1395</v>
      </c>
      <c r="B1141" s="400" t="s">
        <v>2526</v>
      </c>
      <c r="C1141" s="401" t="s">
        <v>2529</v>
      </c>
      <c r="D1141" s="402">
        <v>30348</v>
      </c>
      <c r="E1141" s="402">
        <v>41808</v>
      </c>
      <c r="F1141" s="400">
        <v>11460</v>
      </c>
      <c r="G1141" s="400">
        <v>31.375770020533899</v>
      </c>
      <c r="H1141" s="401" t="s">
        <v>11</v>
      </c>
      <c r="I1141" s="401" t="s">
        <v>337</v>
      </c>
      <c r="J1141" s="400" t="b">
        <v>0</v>
      </c>
      <c r="K1141" s="401" t="s">
        <v>211</v>
      </c>
      <c r="L1141" s="401" t="s">
        <v>1070</v>
      </c>
      <c r="M1141" s="401" t="s">
        <v>386</v>
      </c>
      <c r="N1141" s="401" t="s">
        <v>386</v>
      </c>
      <c r="O1141" s="401" t="s">
        <v>454</v>
      </c>
      <c r="P1141" s="401" t="s">
        <v>356</v>
      </c>
    </row>
    <row r="1142" spans="1:16" x14ac:dyDescent="0.35">
      <c r="A1142" s="400">
        <v>1396</v>
      </c>
      <c r="B1142" s="400" t="s">
        <v>2526</v>
      </c>
      <c r="C1142" s="401" t="s">
        <v>2530</v>
      </c>
      <c r="D1142" s="402">
        <v>29015</v>
      </c>
      <c r="E1142" s="402">
        <v>41808</v>
      </c>
      <c r="F1142" s="400">
        <v>12793</v>
      </c>
      <c r="G1142" s="400">
        <v>35.025325119781002</v>
      </c>
      <c r="H1142" s="401" t="s">
        <v>11</v>
      </c>
      <c r="I1142" s="401" t="s">
        <v>337</v>
      </c>
      <c r="J1142" s="400" t="b">
        <v>0</v>
      </c>
      <c r="K1142" s="401" t="s">
        <v>211</v>
      </c>
      <c r="L1142" s="401" t="s">
        <v>1070</v>
      </c>
      <c r="M1142" s="401" t="s">
        <v>386</v>
      </c>
      <c r="N1142" s="401" t="s">
        <v>386</v>
      </c>
      <c r="O1142" s="401" t="s">
        <v>454</v>
      </c>
      <c r="P1142" s="401" t="s">
        <v>356</v>
      </c>
    </row>
    <row r="1143" spans="1:16" x14ac:dyDescent="0.35">
      <c r="A1143" s="400">
        <v>1397</v>
      </c>
      <c r="B1143" s="400" t="s">
        <v>2526</v>
      </c>
      <c r="C1143" s="401" t="s">
        <v>2531</v>
      </c>
      <c r="D1143" s="402">
        <v>28989</v>
      </c>
      <c r="E1143" s="402">
        <v>41808</v>
      </c>
      <c r="F1143" s="400">
        <v>12819</v>
      </c>
      <c r="G1143" s="400">
        <v>35.096509240246398</v>
      </c>
      <c r="H1143" s="401" t="s">
        <v>12</v>
      </c>
      <c r="I1143" s="401" t="s">
        <v>337</v>
      </c>
      <c r="J1143" s="400" t="b">
        <v>0</v>
      </c>
      <c r="K1143" s="401" t="s">
        <v>211</v>
      </c>
      <c r="L1143" s="401" t="s">
        <v>1070</v>
      </c>
      <c r="M1143" s="401" t="s">
        <v>386</v>
      </c>
      <c r="N1143" s="401" t="s">
        <v>386</v>
      </c>
      <c r="O1143" s="401" t="s">
        <v>454</v>
      </c>
      <c r="P1143" s="401" t="s">
        <v>356</v>
      </c>
    </row>
    <row r="1144" spans="1:16" x14ac:dyDescent="0.35">
      <c r="A1144" s="400">
        <v>1398</v>
      </c>
      <c r="B1144" s="400" t="s">
        <v>2526</v>
      </c>
      <c r="C1144" s="401" t="s">
        <v>2532</v>
      </c>
      <c r="D1144" s="402">
        <v>30106</v>
      </c>
      <c r="E1144" s="402">
        <v>41808</v>
      </c>
      <c r="F1144" s="400">
        <v>11702</v>
      </c>
      <c r="G1144" s="400">
        <v>32.0383299110199</v>
      </c>
      <c r="H1144" s="401" t="s">
        <v>12</v>
      </c>
      <c r="I1144" s="401" t="s">
        <v>337</v>
      </c>
      <c r="J1144" s="400" t="b">
        <v>0</v>
      </c>
      <c r="K1144" s="401" t="s">
        <v>211</v>
      </c>
      <c r="L1144" s="401" t="s">
        <v>1070</v>
      </c>
      <c r="M1144" s="401" t="s">
        <v>386</v>
      </c>
      <c r="N1144" s="401" t="s">
        <v>386</v>
      </c>
      <c r="O1144" s="401" t="s">
        <v>454</v>
      </c>
      <c r="P1144" s="401" t="s">
        <v>356</v>
      </c>
    </row>
    <row r="1145" spans="1:16" x14ac:dyDescent="0.35">
      <c r="A1145" s="400">
        <v>1399</v>
      </c>
      <c r="B1145" s="400" t="s">
        <v>2526</v>
      </c>
      <c r="C1145" s="401" t="s">
        <v>2533</v>
      </c>
      <c r="D1145" s="402">
        <v>29625</v>
      </c>
      <c r="E1145" s="402">
        <v>41808</v>
      </c>
      <c r="F1145" s="400">
        <v>12183</v>
      </c>
      <c r="G1145" s="400">
        <v>33.355236139630399</v>
      </c>
      <c r="H1145" s="401" t="s">
        <v>12</v>
      </c>
      <c r="I1145" s="401" t="s">
        <v>337</v>
      </c>
      <c r="J1145" s="400" t="b">
        <v>0</v>
      </c>
      <c r="K1145" s="401" t="s">
        <v>211</v>
      </c>
      <c r="L1145" s="401" t="s">
        <v>1070</v>
      </c>
      <c r="M1145" s="401" t="s">
        <v>386</v>
      </c>
      <c r="N1145" s="401" t="s">
        <v>386</v>
      </c>
      <c r="O1145" s="401" t="s">
        <v>454</v>
      </c>
      <c r="P1145" s="401" t="s">
        <v>356</v>
      </c>
    </row>
    <row r="1146" spans="1:16" x14ac:dyDescent="0.35">
      <c r="A1146" s="400">
        <v>1400</v>
      </c>
      <c r="B1146" s="400" t="s">
        <v>2526</v>
      </c>
      <c r="C1146" s="401" t="s">
        <v>2534</v>
      </c>
      <c r="D1146" s="402">
        <v>27549</v>
      </c>
      <c r="E1146" s="402">
        <v>41808</v>
      </c>
      <c r="F1146" s="400">
        <v>14259</v>
      </c>
      <c r="G1146" s="400">
        <v>39.039014373716597</v>
      </c>
      <c r="H1146" s="401" t="s">
        <v>12</v>
      </c>
      <c r="I1146" s="401" t="s">
        <v>337</v>
      </c>
      <c r="J1146" s="400" t="b">
        <v>0</v>
      </c>
      <c r="K1146" s="401" t="s">
        <v>211</v>
      </c>
      <c r="L1146" s="401" t="s">
        <v>1070</v>
      </c>
      <c r="M1146" s="401" t="s">
        <v>386</v>
      </c>
      <c r="N1146" s="401" t="s">
        <v>386</v>
      </c>
      <c r="O1146" s="401" t="s">
        <v>454</v>
      </c>
      <c r="P1146" s="401" t="s">
        <v>356</v>
      </c>
    </row>
    <row r="1147" spans="1:16" x14ac:dyDescent="0.35">
      <c r="A1147" s="400">
        <v>1401</v>
      </c>
      <c r="B1147" s="400" t="s">
        <v>2526</v>
      </c>
      <c r="C1147" s="401" t="s">
        <v>2535</v>
      </c>
      <c r="D1147" s="402">
        <v>28890</v>
      </c>
      <c r="E1147" s="402">
        <v>41808</v>
      </c>
      <c r="F1147" s="400">
        <v>12918</v>
      </c>
      <c r="G1147" s="400">
        <v>35.367556468172502</v>
      </c>
      <c r="H1147" s="401" t="s">
        <v>11</v>
      </c>
      <c r="I1147" s="401" t="s">
        <v>337</v>
      </c>
      <c r="J1147" s="400" t="b">
        <v>0</v>
      </c>
      <c r="K1147" s="401" t="s">
        <v>211</v>
      </c>
      <c r="L1147" s="401" t="s">
        <v>1070</v>
      </c>
      <c r="M1147" s="401" t="s">
        <v>386</v>
      </c>
      <c r="N1147" s="401" t="s">
        <v>386</v>
      </c>
      <c r="O1147" s="401" t="s">
        <v>454</v>
      </c>
      <c r="P1147" s="401" t="s">
        <v>356</v>
      </c>
    </row>
    <row r="1148" spans="1:16" x14ac:dyDescent="0.35">
      <c r="A1148" s="400">
        <v>1402</v>
      </c>
      <c r="B1148" s="400" t="s">
        <v>2526</v>
      </c>
      <c r="C1148" s="401" t="s">
        <v>2536</v>
      </c>
      <c r="D1148" s="402">
        <v>29386</v>
      </c>
      <c r="E1148" s="402">
        <v>41808</v>
      </c>
      <c r="F1148" s="400">
        <v>12422</v>
      </c>
      <c r="G1148" s="400">
        <v>34.009582477755004</v>
      </c>
      <c r="H1148" s="401" t="s">
        <v>12</v>
      </c>
      <c r="I1148" s="401" t="s">
        <v>337</v>
      </c>
      <c r="J1148" s="400" t="b">
        <v>0</v>
      </c>
      <c r="K1148" s="401" t="s">
        <v>211</v>
      </c>
      <c r="L1148" s="401" t="s">
        <v>1070</v>
      </c>
      <c r="M1148" s="401" t="s">
        <v>386</v>
      </c>
      <c r="N1148" s="401" t="s">
        <v>386</v>
      </c>
      <c r="O1148" s="401" t="s">
        <v>454</v>
      </c>
      <c r="P1148" s="401" t="s">
        <v>356</v>
      </c>
    </row>
    <row r="1149" spans="1:16" ht="29" x14ac:dyDescent="0.35">
      <c r="A1149" s="400">
        <v>1403</v>
      </c>
      <c r="B1149" s="400" t="s">
        <v>2537</v>
      </c>
      <c r="C1149" s="401" t="s">
        <v>2538</v>
      </c>
      <c r="D1149" s="402">
        <v>31568</v>
      </c>
      <c r="E1149" s="402">
        <v>41563</v>
      </c>
      <c r="F1149" s="400">
        <v>9995</v>
      </c>
      <c r="G1149" s="400">
        <v>27.364818617385399</v>
      </c>
      <c r="H1149" s="401" t="s">
        <v>11</v>
      </c>
      <c r="I1149" s="401" t="s">
        <v>345</v>
      </c>
      <c r="J1149" s="400" t="b">
        <v>0</v>
      </c>
      <c r="K1149" s="401" t="s">
        <v>211</v>
      </c>
      <c r="L1149" s="401" t="s">
        <v>856</v>
      </c>
      <c r="M1149" s="401" t="s">
        <v>386</v>
      </c>
      <c r="N1149" s="401" t="s">
        <v>386</v>
      </c>
      <c r="O1149" s="401" t="s">
        <v>454</v>
      </c>
      <c r="P1149" s="401" t="s">
        <v>356</v>
      </c>
    </row>
    <row r="1150" spans="1:16" ht="43.5" x14ac:dyDescent="0.35">
      <c r="A1150" s="400">
        <v>1404</v>
      </c>
      <c r="B1150" s="400" t="s">
        <v>2537</v>
      </c>
      <c r="C1150" s="401" t="s">
        <v>2539</v>
      </c>
      <c r="D1150" s="402">
        <v>30837</v>
      </c>
      <c r="E1150" s="402">
        <v>41563</v>
      </c>
      <c r="F1150" s="400">
        <v>10726</v>
      </c>
      <c r="G1150" s="400">
        <v>29.366187542778899</v>
      </c>
      <c r="H1150" s="401" t="s">
        <v>12</v>
      </c>
      <c r="I1150" s="401" t="s">
        <v>341</v>
      </c>
      <c r="J1150" s="400" t="b">
        <v>0</v>
      </c>
      <c r="K1150" s="401" t="s">
        <v>211</v>
      </c>
      <c r="L1150" s="401" t="s">
        <v>856</v>
      </c>
      <c r="M1150" s="401" t="s">
        <v>386</v>
      </c>
      <c r="N1150" s="401" t="s">
        <v>386</v>
      </c>
      <c r="O1150" s="401" t="s">
        <v>454</v>
      </c>
      <c r="P1150" s="401" t="s">
        <v>356</v>
      </c>
    </row>
    <row r="1151" spans="1:16" ht="43.5" x14ac:dyDescent="0.35">
      <c r="A1151" s="400">
        <v>1405</v>
      </c>
      <c r="B1151" s="400" t="s">
        <v>2537</v>
      </c>
      <c r="C1151" s="401" t="s">
        <v>2540</v>
      </c>
      <c r="D1151" s="402">
        <v>29376</v>
      </c>
      <c r="E1151" s="402">
        <v>41563</v>
      </c>
      <c r="F1151" s="400">
        <v>12187</v>
      </c>
      <c r="G1151" s="400">
        <v>33.366187542778903</v>
      </c>
      <c r="H1151" s="401" t="s">
        <v>12</v>
      </c>
      <c r="I1151" s="401" t="s">
        <v>341</v>
      </c>
      <c r="J1151" s="400" t="b">
        <v>0</v>
      </c>
      <c r="K1151" s="401" t="s">
        <v>211</v>
      </c>
      <c r="L1151" s="401" t="s">
        <v>856</v>
      </c>
      <c r="M1151" s="401" t="s">
        <v>386</v>
      </c>
      <c r="N1151" s="401" t="s">
        <v>386</v>
      </c>
      <c r="O1151" s="401" t="s">
        <v>454</v>
      </c>
      <c r="P1151" s="401" t="s">
        <v>356</v>
      </c>
    </row>
    <row r="1152" spans="1:16" ht="43.5" x14ac:dyDescent="0.35">
      <c r="A1152" s="400">
        <v>1406</v>
      </c>
      <c r="B1152" s="400" t="s">
        <v>2537</v>
      </c>
      <c r="C1152" s="401" t="s">
        <v>2541</v>
      </c>
      <c r="D1152" s="402">
        <v>31567</v>
      </c>
      <c r="E1152" s="402">
        <v>41563</v>
      </c>
      <c r="F1152" s="400">
        <v>9996</v>
      </c>
      <c r="G1152" s="400">
        <v>27.367556468172499</v>
      </c>
      <c r="H1152" s="401" t="s">
        <v>11</v>
      </c>
      <c r="I1152" s="401" t="s">
        <v>341</v>
      </c>
      <c r="J1152" s="400" t="b">
        <v>0</v>
      </c>
      <c r="K1152" s="401" t="s">
        <v>211</v>
      </c>
      <c r="L1152" s="401" t="s">
        <v>856</v>
      </c>
      <c r="M1152" s="401" t="s">
        <v>386</v>
      </c>
      <c r="N1152" s="401" t="s">
        <v>386</v>
      </c>
      <c r="O1152" s="401" t="s">
        <v>454</v>
      </c>
      <c r="P1152" s="401" t="s">
        <v>356</v>
      </c>
    </row>
    <row r="1153" spans="1:16" ht="43.5" x14ac:dyDescent="0.35">
      <c r="A1153" s="400">
        <v>1407</v>
      </c>
      <c r="B1153" s="400" t="s">
        <v>2537</v>
      </c>
      <c r="C1153" s="401" t="s">
        <v>2542</v>
      </c>
      <c r="D1153" s="402">
        <v>31932</v>
      </c>
      <c r="E1153" s="402">
        <v>41563</v>
      </c>
      <c r="F1153" s="400">
        <v>9631</v>
      </c>
      <c r="G1153" s="400">
        <v>26.368240930869302</v>
      </c>
      <c r="H1153" s="401" t="s">
        <v>12</v>
      </c>
      <c r="I1153" s="401" t="s">
        <v>341</v>
      </c>
      <c r="J1153" s="400" t="b">
        <v>0</v>
      </c>
      <c r="K1153" s="401" t="s">
        <v>211</v>
      </c>
      <c r="L1153" s="401" t="s">
        <v>856</v>
      </c>
      <c r="M1153" s="401" t="s">
        <v>386</v>
      </c>
      <c r="N1153" s="401" t="s">
        <v>386</v>
      </c>
      <c r="O1153" s="401" t="s">
        <v>454</v>
      </c>
      <c r="P1153" s="401" t="s">
        <v>356</v>
      </c>
    </row>
    <row r="1154" spans="1:16" ht="29" x14ac:dyDescent="0.35">
      <c r="A1154" s="400">
        <v>1408</v>
      </c>
      <c r="B1154" s="400" t="s">
        <v>2537</v>
      </c>
      <c r="C1154" s="401" t="s">
        <v>2543</v>
      </c>
      <c r="D1154" s="402">
        <v>32826</v>
      </c>
      <c r="E1154" s="402">
        <v>41563</v>
      </c>
      <c r="F1154" s="400">
        <v>8737</v>
      </c>
      <c r="G1154" s="400">
        <v>23.920602327173199</v>
      </c>
      <c r="H1154" s="401" t="s">
        <v>12</v>
      </c>
      <c r="I1154" s="401" t="s">
        <v>345</v>
      </c>
      <c r="J1154" s="400" t="b">
        <v>0</v>
      </c>
      <c r="K1154" s="401" t="s">
        <v>211</v>
      </c>
      <c r="L1154" s="401" t="s">
        <v>856</v>
      </c>
      <c r="M1154" s="401" t="s">
        <v>386</v>
      </c>
      <c r="N1154" s="401" t="s">
        <v>386</v>
      </c>
      <c r="O1154" s="401" t="s">
        <v>454</v>
      </c>
      <c r="P1154" s="401" t="s">
        <v>356</v>
      </c>
    </row>
    <row r="1155" spans="1:16" ht="43.5" x14ac:dyDescent="0.35">
      <c r="A1155" s="400">
        <v>1409</v>
      </c>
      <c r="B1155" s="400" t="s">
        <v>2537</v>
      </c>
      <c r="C1155" s="401" t="s">
        <v>2544</v>
      </c>
      <c r="D1155" s="402">
        <v>32978</v>
      </c>
      <c r="E1155" s="402">
        <v>41563</v>
      </c>
      <c r="F1155" s="400">
        <v>8585</v>
      </c>
      <c r="G1155" s="400">
        <v>23.5044490075291</v>
      </c>
      <c r="H1155" s="401" t="s">
        <v>12</v>
      </c>
      <c r="I1155" s="401" t="s">
        <v>341</v>
      </c>
      <c r="J1155" s="400" t="b">
        <v>0</v>
      </c>
      <c r="K1155" s="401" t="s">
        <v>211</v>
      </c>
      <c r="L1155" s="401" t="s">
        <v>856</v>
      </c>
      <c r="M1155" s="401" t="s">
        <v>386</v>
      </c>
      <c r="N1155" s="401" t="s">
        <v>386</v>
      </c>
      <c r="O1155" s="401" t="s">
        <v>454</v>
      </c>
      <c r="P1155" s="401" t="s">
        <v>356</v>
      </c>
    </row>
    <row r="1156" spans="1:16" ht="43.5" x14ac:dyDescent="0.35">
      <c r="A1156" s="400">
        <v>1410</v>
      </c>
      <c r="B1156" s="400" t="s">
        <v>2537</v>
      </c>
      <c r="C1156" s="401" t="s">
        <v>2545</v>
      </c>
      <c r="D1156" s="402">
        <v>29677</v>
      </c>
      <c r="E1156" s="402">
        <v>41563</v>
      </c>
      <c r="F1156" s="400">
        <v>11886</v>
      </c>
      <c r="G1156" s="400">
        <v>32.542094455852201</v>
      </c>
      <c r="H1156" s="401" t="s">
        <v>12</v>
      </c>
      <c r="I1156" s="401" t="s">
        <v>341</v>
      </c>
      <c r="J1156" s="400" t="b">
        <v>0</v>
      </c>
      <c r="K1156" s="401" t="s">
        <v>211</v>
      </c>
      <c r="L1156" s="401" t="s">
        <v>856</v>
      </c>
      <c r="M1156" s="401" t="s">
        <v>386</v>
      </c>
      <c r="N1156" s="401" t="s">
        <v>386</v>
      </c>
      <c r="O1156" s="401" t="s">
        <v>454</v>
      </c>
      <c r="P1156" s="401" t="s">
        <v>356</v>
      </c>
    </row>
    <row r="1157" spans="1:16" ht="29" x14ac:dyDescent="0.35">
      <c r="A1157" s="400">
        <v>1411</v>
      </c>
      <c r="B1157" s="400" t="s">
        <v>2537</v>
      </c>
      <c r="C1157" s="401" t="s">
        <v>2546</v>
      </c>
      <c r="D1157" s="402">
        <v>31567</v>
      </c>
      <c r="E1157" s="402">
        <v>41563</v>
      </c>
      <c r="F1157" s="400">
        <v>9996</v>
      </c>
      <c r="G1157" s="400">
        <v>27.367556468172499</v>
      </c>
      <c r="H1157" s="401" t="s">
        <v>11</v>
      </c>
      <c r="I1157" s="401" t="s">
        <v>345</v>
      </c>
      <c r="J1157" s="400" t="b">
        <v>0</v>
      </c>
      <c r="K1157" s="401" t="s">
        <v>211</v>
      </c>
      <c r="L1157" s="401" t="s">
        <v>856</v>
      </c>
      <c r="M1157" s="401" t="s">
        <v>386</v>
      </c>
      <c r="N1157" s="401" t="s">
        <v>386</v>
      </c>
      <c r="O1157" s="401" t="s">
        <v>454</v>
      </c>
      <c r="P1157" s="401" t="s">
        <v>356</v>
      </c>
    </row>
    <row r="1158" spans="1:16" ht="29" x14ac:dyDescent="0.35">
      <c r="A1158" s="400">
        <v>1412</v>
      </c>
      <c r="B1158" s="400" t="s">
        <v>2537</v>
      </c>
      <c r="C1158" s="401" t="s">
        <v>2547</v>
      </c>
      <c r="D1158" s="402">
        <v>29355</v>
      </c>
      <c r="E1158" s="402">
        <v>41563</v>
      </c>
      <c r="F1158" s="400">
        <v>12208</v>
      </c>
      <c r="G1158" s="400">
        <v>33.423682409308697</v>
      </c>
      <c r="H1158" s="401" t="s">
        <v>12</v>
      </c>
      <c r="I1158" s="401" t="s">
        <v>345</v>
      </c>
      <c r="J1158" s="400" t="b">
        <v>0</v>
      </c>
      <c r="K1158" s="401" t="s">
        <v>211</v>
      </c>
      <c r="L1158" s="401" t="s">
        <v>856</v>
      </c>
      <c r="M1158" s="401" t="s">
        <v>386</v>
      </c>
      <c r="N1158" s="401" t="s">
        <v>386</v>
      </c>
      <c r="O1158" s="401" t="s">
        <v>454</v>
      </c>
      <c r="P1158" s="401" t="s">
        <v>356</v>
      </c>
    </row>
    <row r="1159" spans="1:16" ht="43.5" x14ac:dyDescent="0.35">
      <c r="A1159" s="400">
        <v>1413</v>
      </c>
      <c r="B1159" s="400" t="s">
        <v>2548</v>
      </c>
      <c r="C1159" s="401" t="s">
        <v>2549</v>
      </c>
      <c r="D1159" s="402">
        <v>29171</v>
      </c>
      <c r="E1159" s="402">
        <v>41813</v>
      </c>
      <c r="F1159" s="400">
        <v>12642</v>
      </c>
      <c r="G1159" s="400">
        <v>34.611909650923998</v>
      </c>
      <c r="H1159" s="401" t="s">
        <v>11</v>
      </c>
      <c r="I1159" s="401" t="s">
        <v>347</v>
      </c>
      <c r="J1159" s="400" t="b">
        <v>0</v>
      </c>
      <c r="K1159" s="401" t="s">
        <v>211</v>
      </c>
      <c r="L1159" s="401" t="s">
        <v>1066</v>
      </c>
      <c r="M1159" s="401" t="s">
        <v>386</v>
      </c>
      <c r="N1159" s="401" t="s">
        <v>386</v>
      </c>
      <c r="O1159" s="401" t="s">
        <v>454</v>
      </c>
      <c r="P1159" s="401" t="s">
        <v>356</v>
      </c>
    </row>
    <row r="1160" spans="1:16" ht="43.5" x14ac:dyDescent="0.35">
      <c r="A1160" s="400">
        <v>1414</v>
      </c>
      <c r="B1160" s="400" t="s">
        <v>2548</v>
      </c>
      <c r="C1160" s="401" t="s">
        <v>2550</v>
      </c>
      <c r="D1160" s="402">
        <v>32187</v>
      </c>
      <c r="E1160" s="402">
        <v>41813</v>
      </c>
      <c r="F1160" s="400">
        <v>9626</v>
      </c>
      <c r="G1160" s="400">
        <v>26.3545516769336</v>
      </c>
      <c r="H1160" s="401" t="s">
        <v>11</v>
      </c>
      <c r="I1160" s="401" t="s">
        <v>341</v>
      </c>
      <c r="J1160" s="400" t="b">
        <v>1</v>
      </c>
      <c r="K1160" s="401" t="s">
        <v>211</v>
      </c>
      <c r="L1160" s="401" t="s">
        <v>1066</v>
      </c>
      <c r="M1160" s="401" t="s">
        <v>386</v>
      </c>
      <c r="N1160" s="401" t="s">
        <v>386</v>
      </c>
      <c r="O1160" s="401" t="s">
        <v>454</v>
      </c>
      <c r="P1160" s="401" t="s">
        <v>356</v>
      </c>
    </row>
    <row r="1161" spans="1:16" ht="43.5" x14ac:dyDescent="0.35">
      <c r="A1161" s="400">
        <v>1415</v>
      </c>
      <c r="B1161" s="400" t="s">
        <v>2548</v>
      </c>
      <c r="C1161" s="401" t="s">
        <v>2551</v>
      </c>
      <c r="D1161" s="402">
        <v>32234</v>
      </c>
      <c r="E1161" s="402">
        <v>41813</v>
      </c>
      <c r="F1161" s="400">
        <v>9579</v>
      </c>
      <c r="G1161" s="400">
        <v>26.225872689938399</v>
      </c>
      <c r="H1161" s="401" t="s">
        <v>12</v>
      </c>
      <c r="I1161" s="401" t="s">
        <v>341</v>
      </c>
      <c r="J1161" s="400" t="b">
        <v>1</v>
      </c>
      <c r="K1161" s="401" t="s">
        <v>211</v>
      </c>
      <c r="L1161" s="401" t="s">
        <v>1066</v>
      </c>
      <c r="M1161" s="401" t="s">
        <v>386</v>
      </c>
      <c r="N1161" s="401" t="s">
        <v>386</v>
      </c>
      <c r="O1161" s="401" t="s">
        <v>454</v>
      </c>
      <c r="P1161" s="401" t="s">
        <v>356</v>
      </c>
    </row>
    <row r="1162" spans="1:16" ht="43.5" x14ac:dyDescent="0.35">
      <c r="A1162" s="400">
        <v>1416</v>
      </c>
      <c r="B1162" s="400" t="s">
        <v>2548</v>
      </c>
      <c r="C1162" s="401" t="s">
        <v>2552</v>
      </c>
      <c r="D1162" s="402">
        <v>26334</v>
      </c>
      <c r="E1162" s="402">
        <v>41813</v>
      </c>
      <c r="F1162" s="400">
        <v>15479</v>
      </c>
      <c r="G1162" s="400">
        <v>42.379192334017802</v>
      </c>
      <c r="H1162" s="401" t="s">
        <v>12</v>
      </c>
      <c r="I1162" s="401" t="s">
        <v>341</v>
      </c>
      <c r="J1162" s="400" t="b">
        <v>1</v>
      </c>
      <c r="K1162" s="401" t="s">
        <v>211</v>
      </c>
      <c r="L1162" s="401" t="s">
        <v>1066</v>
      </c>
      <c r="M1162" s="401" t="s">
        <v>386</v>
      </c>
      <c r="N1162" s="401" t="s">
        <v>386</v>
      </c>
      <c r="O1162" s="401" t="s">
        <v>454</v>
      </c>
      <c r="P1162" s="401" t="s">
        <v>356</v>
      </c>
    </row>
    <row r="1163" spans="1:16" ht="43.5" x14ac:dyDescent="0.35">
      <c r="A1163" s="400">
        <v>1417</v>
      </c>
      <c r="B1163" s="400" t="s">
        <v>2548</v>
      </c>
      <c r="C1163" s="401" t="s">
        <v>2553</v>
      </c>
      <c r="D1163" s="402">
        <v>28645</v>
      </c>
      <c r="E1163" s="402">
        <v>41813</v>
      </c>
      <c r="F1163" s="400">
        <v>13168</v>
      </c>
      <c r="G1163" s="400">
        <v>36.052019164955503</v>
      </c>
      <c r="H1163" s="401" t="s">
        <v>12</v>
      </c>
      <c r="I1163" s="401" t="s">
        <v>341</v>
      </c>
      <c r="J1163" s="400" t="b">
        <v>0</v>
      </c>
      <c r="K1163" s="401" t="s">
        <v>211</v>
      </c>
      <c r="L1163" s="401" t="s">
        <v>1066</v>
      </c>
      <c r="M1163" s="401" t="s">
        <v>386</v>
      </c>
      <c r="N1163" s="401" t="s">
        <v>386</v>
      </c>
      <c r="O1163" s="401" t="s">
        <v>454</v>
      </c>
      <c r="P1163" s="401" t="s">
        <v>356</v>
      </c>
    </row>
    <row r="1164" spans="1:16" ht="29" x14ac:dyDescent="0.35">
      <c r="A1164" s="400">
        <v>1418</v>
      </c>
      <c r="B1164" s="400" t="s">
        <v>2548</v>
      </c>
      <c r="C1164" s="401" t="s">
        <v>2554</v>
      </c>
      <c r="D1164" s="402">
        <v>25604</v>
      </c>
      <c r="E1164" s="402">
        <v>41813</v>
      </c>
      <c r="F1164" s="400">
        <v>16209</v>
      </c>
      <c r="G1164" s="400">
        <v>44.377823408624202</v>
      </c>
      <c r="H1164" s="401" t="s">
        <v>11</v>
      </c>
      <c r="I1164" s="401" t="s">
        <v>345</v>
      </c>
      <c r="J1164" s="400" t="b">
        <v>0</v>
      </c>
      <c r="K1164" s="401" t="s">
        <v>211</v>
      </c>
      <c r="L1164" s="401" t="s">
        <v>1066</v>
      </c>
      <c r="M1164" s="401" t="s">
        <v>386</v>
      </c>
      <c r="N1164" s="401" t="s">
        <v>386</v>
      </c>
      <c r="O1164" s="401" t="s">
        <v>454</v>
      </c>
      <c r="P1164" s="401" t="s">
        <v>356</v>
      </c>
    </row>
    <row r="1165" spans="1:16" ht="29" x14ac:dyDescent="0.35">
      <c r="A1165" s="400">
        <v>1419</v>
      </c>
      <c r="B1165" s="400" t="s">
        <v>2548</v>
      </c>
      <c r="C1165" s="401" t="s">
        <v>2555</v>
      </c>
      <c r="D1165" s="402">
        <v>31475</v>
      </c>
      <c r="E1165" s="402">
        <v>41813</v>
      </c>
      <c r="F1165" s="400">
        <v>10338</v>
      </c>
      <c r="G1165" s="400">
        <v>28.3039014373717</v>
      </c>
      <c r="H1165" s="401" t="s">
        <v>11</v>
      </c>
      <c r="I1165" s="401" t="s">
        <v>345</v>
      </c>
      <c r="J1165" s="400" t="b">
        <v>0</v>
      </c>
      <c r="K1165" s="401" t="s">
        <v>211</v>
      </c>
      <c r="L1165" s="401" t="s">
        <v>1066</v>
      </c>
      <c r="M1165" s="401" t="s">
        <v>386</v>
      </c>
      <c r="N1165" s="401" t="s">
        <v>386</v>
      </c>
      <c r="O1165" s="401" t="s">
        <v>454</v>
      </c>
      <c r="P1165" s="401" t="s">
        <v>356</v>
      </c>
    </row>
    <row r="1166" spans="1:16" ht="43.5" x14ac:dyDescent="0.35">
      <c r="A1166" s="400">
        <v>1420</v>
      </c>
      <c r="B1166" s="400" t="s">
        <v>2548</v>
      </c>
      <c r="C1166" s="401" t="s">
        <v>2556</v>
      </c>
      <c r="D1166" s="402">
        <v>28076</v>
      </c>
      <c r="E1166" s="402">
        <v>41813</v>
      </c>
      <c r="F1166" s="400">
        <v>13737</v>
      </c>
      <c r="G1166" s="400">
        <v>37.609856262833702</v>
      </c>
      <c r="H1166" s="401" t="s">
        <v>12</v>
      </c>
      <c r="I1166" s="401" t="s">
        <v>341</v>
      </c>
      <c r="J1166" s="400" t="b">
        <v>1</v>
      </c>
      <c r="K1166" s="401" t="s">
        <v>211</v>
      </c>
      <c r="L1166" s="401" t="s">
        <v>1066</v>
      </c>
      <c r="M1166" s="401" t="s">
        <v>386</v>
      </c>
      <c r="N1166" s="401" t="s">
        <v>386</v>
      </c>
      <c r="O1166" s="401" t="s">
        <v>454</v>
      </c>
      <c r="P1166" s="401" t="s">
        <v>356</v>
      </c>
    </row>
    <row r="1167" spans="1:16" ht="43.5" x14ac:dyDescent="0.35">
      <c r="A1167" s="400">
        <v>1421</v>
      </c>
      <c r="B1167" s="400" t="s">
        <v>2548</v>
      </c>
      <c r="C1167" s="401" t="s">
        <v>2557</v>
      </c>
      <c r="D1167" s="402">
        <v>32673</v>
      </c>
      <c r="E1167" s="402">
        <v>41813</v>
      </c>
      <c r="F1167" s="400">
        <v>9140</v>
      </c>
      <c r="G1167" s="400">
        <v>25.023956194387399</v>
      </c>
      <c r="H1167" s="401" t="s">
        <v>12</v>
      </c>
      <c r="I1167" s="401" t="s">
        <v>341</v>
      </c>
      <c r="J1167" s="400" t="b">
        <v>0</v>
      </c>
      <c r="K1167" s="401" t="s">
        <v>211</v>
      </c>
      <c r="L1167" s="401" t="s">
        <v>1066</v>
      </c>
      <c r="M1167" s="401" t="s">
        <v>386</v>
      </c>
      <c r="N1167" s="401" t="s">
        <v>386</v>
      </c>
      <c r="O1167" s="401" t="s">
        <v>454</v>
      </c>
      <c r="P1167" s="401" t="s">
        <v>356</v>
      </c>
    </row>
    <row r="1168" spans="1:16" ht="43.5" x14ac:dyDescent="0.35">
      <c r="A1168" s="400">
        <v>1422</v>
      </c>
      <c r="B1168" s="400" t="s">
        <v>2548</v>
      </c>
      <c r="C1168" s="401" t="s">
        <v>2558</v>
      </c>
      <c r="D1168" s="402">
        <v>29377</v>
      </c>
      <c r="E1168" s="402">
        <v>41813</v>
      </c>
      <c r="F1168" s="400">
        <v>12436</v>
      </c>
      <c r="G1168" s="400">
        <v>34.047912388774797</v>
      </c>
      <c r="H1168" s="401" t="s">
        <v>12</v>
      </c>
      <c r="I1168" s="401" t="s">
        <v>341</v>
      </c>
      <c r="J1168" s="400" t="b">
        <v>0</v>
      </c>
      <c r="K1168" s="401" t="s">
        <v>211</v>
      </c>
      <c r="L1168" s="401" t="s">
        <v>1066</v>
      </c>
      <c r="M1168" s="401" t="s">
        <v>386</v>
      </c>
      <c r="N1168" s="401" t="s">
        <v>386</v>
      </c>
      <c r="O1168" s="401" t="s">
        <v>454</v>
      </c>
      <c r="P1168" s="401" t="s">
        <v>356</v>
      </c>
    </row>
    <row r="1169" spans="1:16" x14ac:dyDescent="0.35">
      <c r="A1169" s="400">
        <v>1423</v>
      </c>
      <c r="B1169" s="400" t="s">
        <v>2559</v>
      </c>
      <c r="C1169" s="401" t="s">
        <v>2560</v>
      </c>
      <c r="D1169" s="402">
        <v>29020</v>
      </c>
      <c r="E1169" s="402">
        <v>41563</v>
      </c>
      <c r="F1169" s="400">
        <v>12543</v>
      </c>
      <c r="G1169" s="400">
        <v>34.340862422997901</v>
      </c>
      <c r="H1169" s="401" t="s">
        <v>12</v>
      </c>
      <c r="I1169" s="401" t="s">
        <v>337</v>
      </c>
      <c r="J1169" s="400" t="b">
        <v>0</v>
      </c>
      <c r="K1169" s="401" t="s">
        <v>211</v>
      </c>
      <c r="L1169" s="401" t="s">
        <v>957</v>
      </c>
      <c r="M1169" s="401" t="s">
        <v>386</v>
      </c>
      <c r="N1169" s="401" t="s">
        <v>386</v>
      </c>
      <c r="O1169" s="401" t="s">
        <v>454</v>
      </c>
      <c r="P1169" s="401" t="s">
        <v>356</v>
      </c>
    </row>
    <row r="1170" spans="1:16" x14ac:dyDescent="0.35">
      <c r="A1170" s="400">
        <v>1424</v>
      </c>
      <c r="B1170" s="400" t="s">
        <v>2559</v>
      </c>
      <c r="C1170" s="401" t="s">
        <v>2561</v>
      </c>
      <c r="D1170" s="402">
        <v>30107</v>
      </c>
      <c r="E1170" s="402">
        <v>41563</v>
      </c>
      <c r="F1170" s="400">
        <v>11456</v>
      </c>
      <c r="G1170" s="400">
        <v>31.364818617385399</v>
      </c>
      <c r="H1170" s="401" t="s">
        <v>11</v>
      </c>
      <c r="I1170" s="401" t="s">
        <v>337</v>
      </c>
      <c r="J1170" s="400" t="b">
        <v>1</v>
      </c>
      <c r="K1170" s="401" t="s">
        <v>211</v>
      </c>
      <c r="L1170" s="401" t="s">
        <v>957</v>
      </c>
      <c r="M1170" s="401" t="s">
        <v>386</v>
      </c>
      <c r="N1170" s="401" t="s">
        <v>386</v>
      </c>
      <c r="O1170" s="401" t="s">
        <v>454</v>
      </c>
      <c r="P1170" s="401" t="s">
        <v>356</v>
      </c>
    </row>
    <row r="1171" spans="1:16" x14ac:dyDescent="0.35">
      <c r="A1171" s="400">
        <v>1425</v>
      </c>
      <c r="B1171" s="400" t="s">
        <v>2559</v>
      </c>
      <c r="C1171" s="401" t="s">
        <v>2562</v>
      </c>
      <c r="D1171" s="402">
        <v>29667</v>
      </c>
      <c r="E1171" s="402">
        <v>41563</v>
      </c>
      <c r="F1171" s="400">
        <v>11896</v>
      </c>
      <c r="G1171" s="400">
        <v>32.569472963723499</v>
      </c>
      <c r="H1171" s="401" t="s">
        <v>12</v>
      </c>
      <c r="I1171" s="401" t="s">
        <v>337</v>
      </c>
      <c r="J1171" s="400" t="b">
        <v>0</v>
      </c>
      <c r="K1171" s="401" t="s">
        <v>211</v>
      </c>
      <c r="L1171" s="401" t="s">
        <v>957</v>
      </c>
      <c r="M1171" s="401" t="s">
        <v>386</v>
      </c>
      <c r="N1171" s="401" t="s">
        <v>386</v>
      </c>
      <c r="O1171" s="401" t="s">
        <v>454</v>
      </c>
      <c r="P1171" s="401" t="s">
        <v>356</v>
      </c>
    </row>
    <row r="1172" spans="1:16" x14ac:dyDescent="0.35">
      <c r="A1172" s="400">
        <v>1426</v>
      </c>
      <c r="B1172" s="400" t="s">
        <v>2559</v>
      </c>
      <c r="C1172" s="401" t="s">
        <v>2563</v>
      </c>
      <c r="D1172" s="402">
        <v>29171</v>
      </c>
      <c r="E1172" s="402">
        <v>41563</v>
      </c>
      <c r="F1172" s="400">
        <v>12392</v>
      </c>
      <c r="G1172" s="400">
        <v>33.927446954140997</v>
      </c>
      <c r="H1172" s="401" t="s">
        <v>12</v>
      </c>
      <c r="I1172" s="401" t="s">
        <v>337</v>
      </c>
      <c r="J1172" s="400" t="b">
        <v>0</v>
      </c>
      <c r="K1172" s="401" t="s">
        <v>211</v>
      </c>
      <c r="L1172" s="401" t="s">
        <v>957</v>
      </c>
      <c r="M1172" s="401" t="s">
        <v>386</v>
      </c>
      <c r="N1172" s="401" t="s">
        <v>386</v>
      </c>
      <c r="O1172" s="401" t="s">
        <v>454</v>
      </c>
      <c r="P1172" s="401" t="s">
        <v>356</v>
      </c>
    </row>
    <row r="1173" spans="1:16" x14ac:dyDescent="0.35">
      <c r="A1173" s="400">
        <v>1427</v>
      </c>
      <c r="B1173" s="400" t="s">
        <v>2559</v>
      </c>
      <c r="C1173" s="401" t="s">
        <v>2564</v>
      </c>
      <c r="D1173" s="402">
        <v>30267</v>
      </c>
      <c r="E1173" s="402">
        <v>41563</v>
      </c>
      <c r="F1173" s="400">
        <v>11296</v>
      </c>
      <c r="G1173" s="400">
        <v>30.926762491444201</v>
      </c>
      <c r="H1173" s="401" t="s">
        <v>11</v>
      </c>
      <c r="I1173" s="401" t="s">
        <v>337</v>
      </c>
      <c r="J1173" s="400" t="b">
        <v>0</v>
      </c>
      <c r="K1173" s="401" t="s">
        <v>211</v>
      </c>
      <c r="L1173" s="401" t="s">
        <v>957</v>
      </c>
      <c r="M1173" s="401" t="s">
        <v>386</v>
      </c>
      <c r="N1173" s="401" t="s">
        <v>386</v>
      </c>
      <c r="O1173" s="401" t="s">
        <v>454</v>
      </c>
      <c r="P1173" s="401" t="s">
        <v>356</v>
      </c>
    </row>
    <row r="1174" spans="1:16" x14ac:dyDescent="0.35">
      <c r="A1174" s="400">
        <v>1428</v>
      </c>
      <c r="B1174" s="400" t="s">
        <v>2559</v>
      </c>
      <c r="C1174" s="401" t="s">
        <v>2565</v>
      </c>
      <c r="D1174" s="402">
        <v>29741</v>
      </c>
      <c r="E1174" s="402">
        <v>41563</v>
      </c>
      <c r="F1174" s="400">
        <v>11822</v>
      </c>
      <c r="G1174" s="400">
        <v>32.366872005475699</v>
      </c>
      <c r="H1174" s="401" t="s">
        <v>12</v>
      </c>
      <c r="I1174" s="401" t="s">
        <v>337</v>
      </c>
      <c r="J1174" s="400" t="b">
        <v>0</v>
      </c>
      <c r="K1174" s="401" t="s">
        <v>211</v>
      </c>
      <c r="L1174" s="401" t="s">
        <v>957</v>
      </c>
      <c r="M1174" s="401" t="s">
        <v>386</v>
      </c>
      <c r="N1174" s="401" t="s">
        <v>386</v>
      </c>
      <c r="O1174" s="401" t="s">
        <v>454</v>
      </c>
      <c r="P1174" s="401" t="s">
        <v>356</v>
      </c>
    </row>
    <row r="1175" spans="1:16" x14ac:dyDescent="0.35">
      <c r="A1175" s="400">
        <v>1429</v>
      </c>
      <c r="B1175" s="400" t="s">
        <v>2559</v>
      </c>
      <c r="C1175" s="401" t="s">
        <v>2566</v>
      </c>
      <c r="D1175" s="402">
        <v>30481</v>
      </c>
      <c r="E1175" s="402">
        <v>41563</v>
      </c>
      <c r="F1175" s="400">
        <v>11082</v>
      </c>
      <c r="G1175" s="400">
        <v>30.340862422997901</v>
      </c>
      <c r="H1175" s="401" t="s">
        <v>11</v>
      </c>
      <c r="I1175" s="401" t="s">
        <v>337</v>
      </c>
      <c r="J1175" s="400" t="b">
        <v>1</v>
      </c>
      <c r="K1175" s="401" t="s">
        <v>211</v>
      </c>
      <c r="L1175" s="401" t="s">
        <v>957</v>
      </c>
      <c r="M1175" s="401" t="s">
        <v>386</v>
      </c>
      <c r="N1175" s="401" t="s">
        <v>386</v>
      </c>
      <c r="O1175" s="401" t="s">
        <v>454</v>
      </c>
      <c r="P1175" s="401" t="s">
        <v>356</v>
      </c>
    </row>
    <row r="1176" spans="1:16" x14ac:dyDescent="0.35">
      <c r="A1176" s="400">
        <v>1430</v>
      </c>
      <c r="B1176" s="400" t="s">
        <v>2559</v>
      </c>
      <c r="C1176" s="401" t="s">
        <v>2567</v>
      </c>
      <c r="D1176" s="402">
        <v>30016</v>
      </c>
      <c r="E1176" s="402">
        <v>41563</v>
      </c>
      <c r="F1176" s="400">
        <v>11547</v>
      </c>
      <c r="G1176" s="400">
        <v>31.613963039014401</v>
      </c>
      <c r="H1176" s="401" t="s">
        <v>12</v>
      </c>
      <c r="I1176" s="401" t="s">
        <v>338</v>
      </c>
      <c r="J1176" s="400" t="b">
        <v>0</v>
      </c>
      <c r="K1176" s="401" t="s">
        <v>211</v>
      </c>
      <c r="L1176" s="401" t="s">
        <v>957</v>
      </c>
      <c r="M1176" s="401" t="s">
        <v>386</v>
      </c>
      <c r="N1176" s="401" t="s">
        <v>386</v>
      </c>
      <c r="O1176" s="401" t="s">
        <v>454</v>
      </c>
      <c r="P1176" s="401" t="s">
        <v>356</v>
      </c>
    </row>
    <row r="1177" spans="1:16" x14ac:dyDescent="0.35">
      <c r="A1177" s="400">
        <v>1431</v>
      </c>
      <c r="B1177" s="400" t="s">
        <v>2559</v>
      </c>
      <c r="C1177" s="401" t="s">
        <v>2568</v>
      </c>
      <c r="D1177" s="402">
        <v>29678</v>
      </c>
      <c r="E1177" s="402">
        <v>41563</v>
      </c>
      <c r="F1177" s="400">
        <v>11885</v>
      </c>
      <c r="G1177" s="400">
        <v>32.539356605065002</v>
      </c>
      <c r="H1177" s="401" t="s">
        <v>12</v>
      </c>
      <c r="I1177" s="401" t="s">
        <v>337</v>
      </c>
      <c r="J1177" s="400" t="b">
        <v>0</v>
      </c>
      <c r="K1177" s="401" t="s">
        <v>211</v>
      </c>
      <c r="L1177" s="401" t="s">
        <v>957</v>
      </c>
      <c r="M1177" s="401" t="s">
        <v>386</v>
      </c>
      <c r="N1177" s="401" t="s">
        <v>386</v>
      </c>
      <c r="O1177" s="401" t="s">
        <v>454</v>
      </c>
      <c r="P1177" s="401" t="s">
        <v>356</v>
      </c>
    </row>
    <row r="1178" spans="1:16" ht="29" x14ac:dyDescent="0.35">
      <c r="A1178" s="400">
        <v>1432</v>
      </c>
      <c r="B1178" s="400" t="s">
        <v>2559</v>
      </c>
      <c r="C1178" s="401" t="s">
        <v>2569</v>
      </c>
      <c r="D1178" s="402">
        <v>29386</v>
      </c>
      <c r="E1178" s="402">
        <v>41563</v>
      </c>
      <c r="F1178" s="400">
        <v>12177</v>
      </c>
      <c r="G1178" s="400">
        <v>33.338809034907598</v>
      </c>
      <c r="H1178" s="401" t="s">
        <v>11</v>
      </c>
      <c r="I1178" s="401" t="s">
        <v>345</v>
      </c>
      <c r="J1178" s="400" t="b">
        <v>1</v>
      </c>
      <c r="K1178" s="401" t="s">
        <v>211</v>
      </c>
      <c r="L1178" s="401" t="s">
        <v>957</v>
      </c>
      <c r="M1178" s="401" t="s">
        <v>386</v>
      </c>
      <c r="N1178" s="401" t="s">
        <v>386</v>
      </c>
      <c r="O1178" s="401" t="s">
        <v>454</v>
      </c>
      <c r="P1178" s="401" t="s">
        <v>356</v>
      </c>
    </row>
    <row r="1179" spans="1:16" x14ac:dyDescent="0.35">
      <c r="A1179" s="400">
        <v>1433</v>
      </c>
      <c r="B1179" s="400" t="s">
        <v>2570</v>
      </c>
      <c r="C1179" s="401" t="s">
        <v>2571</v>
      </c>
      <c r="D1179" s="402">
        <v>29383</v>
      </c>
      <c r="E1179" s="402">
        <v>41806</v>
      </c>
      <c r="F1179" s="400">
        <v>12423</v>
      </c>
      <c r="G1179" s="400">
        <v>34.012320328542103</v>
      </c>
      <c r="H1179" s="401" t="s">
        <v>11</v>
      </c>
      <c r="I1179" s="401" t="s">
        <v>337</v>
      </c>
      <c r="J1179" s="400" t="b">
        <v>1</v>
      </c>
      <c r="K1179" s="401" t="s">
        <v>211</v>
      </c>
      <c r="L1179" s="401" t="s">
        <v>1001</v>
      </c>
      <c r="M1179" s="401" t="s">
        <v>386</v>
      </c>
      <c r="N1179" s="401" t="s">
        <v>386</v>
      </c>
      <c r="O1179" s="401" t="s">
        <v>454</v>
      </c>
      <c r="P1179" s="401" t="s">
        <v>356</v>
      </c>
    </row>
    <row r="1180" spans="1:16" x14ac:dyDescent="0.35">
      <c r="A1180" s="400">
        <v>1434</v>
      </c>
      <c r="B1180" s="400" t="s">
        <v>2570</v>
      </c>
      <c r="C1180" s="401" t="s">
        <v>2572</v>
      </c>
      <c r="D1180" s="402">
        <v>29010</v>
      </c>
      <c r="E1180" s="402">
        <v>41806</v>
      </c>
      <c r="F1180" s="400">
        <v>12796</v>
      </c>
      <c r="G1180" s="400">
        <v>35.033538672142399</v>
      </c>
      <c r="H1180" s="401" t="s">
        <v>11</v>
      </c>
      <c r="I1180" s="401" t="s">
        <v>338</v>
      </c>
      <c r="J1180" s="400" t="b">
        <v>1</v>
      </c>
      <c r="K1180" s="401" t="s">
        <v>211</v>
      </c>
      <c r="L1180" s="401" t="s">
        <v>1001</v>
      </c>
      <c r="M1180" s="401" t="s">
        <v>386</v>
      </c>
      <c r="N1180" s="401" t="s">
        <v>386</v>
      </c>
      <c r="O1180" s="401" t="s">
        <v>454</v>
      </c>
      <c r="P1180" s="401" t="s">
        <v>356</v>
      </c>
    </row>
    <row r="1181" spans="1:16" x14ac:dyDescent="0.35">
      <c r="A1181" s="400">
        <v>1435</v>
      </c>
      <c r="B1181" s="400" t="s">
        <v>2570</v>
      </c>
      <c r="C1181" s="401" t="s">
        <v>2573</v>
      </c>
      <c r="D1181" s="402">
        <v>31140</v>
      </c>
      <c r="E1181" s="402">
        <v>41806</v>
      </c>
      <c r="F1181" s="400">
        <v>10666</v>
      </c>
      <c r="G1181" s="400">
        <v>29.201916495551</v>
      </c>
      <c r="H1181" s="401" t="s">
        <v>11</v>
      </c>
      <c r="I1181" s="401" t="s">
        <v>342</v>
      </c>
      <c r="J1181" s="400" t="b">
        <v>0</v>
      </c>
      <c r="K1181" s="401" t="s">
        <v>211</v>
      </c>
      <c r="L1181" s="401" t="s">
        <v>1001</v>
      </c>
      <c r="M1181" s="401" t="s">
        <v>386</v>
      </c>
      <c r="N1181" s="401" t="s">
        <v>386</v>
      </c>
      <c r="O1181" s="401" t="s">
        <v>454</v>
      </c>
      <c r="P1181" s="401" t="s">
        <v>356</v>
      </c>
    </row>
    <row r="1182" spans="1:16" x14ac:dyDescent="0.35">
      <c r="A1182" s="400">
        <v>1436</v>
      </c>
      <c r="B1182" s="400" t="s">
        <v>2570</v>
      </c>
      <c r="C1182" s="401" t="s">
        <v>2574</v>
      </c>
      <c r="D1182" s="402">
        <v>30632</v>
      </c>
      <c r="E1182" s="402">
        <v>41806</v>
      </c>
      <c r="F1182" s="400">
        <v>11174</v>
      </c>
      <c r="G1182" s="400">
        <v>30.592744695414101</v>
      </c>
      <c r="H1182" s="401" t="s">
        <v>12</v>
      </c>
      <c r="I1182" s="401" t="s">
        <v>337</v>
      </c>
      <c r="J1182" s="400" t="b">
        <v>1</v>
      </c>
      <c r="K1182" s="401" t="s">
        <v>211</v>
      </c>
      <c r="L1182" s="401" t="s">
        <v>1001</v>
      </c>
      <c r="M1182" s="401" t="s">
        <v>386</v>
      </c>
      <c r="N1182" s="401" t="s">
        <v>386</v>
      </c>
      <c r="O1182" s="401" t="s">
        <v>454</v>
      </c>
      <c r="P1182" s="401" t="s">
        <v>356</v>
      </c>
    </row>
    <row r="1183" spans="1:16" x14ac:dyDescent="0.35">
      <c r="A1183" s="400">
        <v>1437</v>
      </c>
      <c r="B1183" s="400" t="s">
        <v>2570</v>
      </c>
      <c r="C1183" s="401" t="s">
        <v>2575</v>
      </c>
      <c r="D1183" s="402">
        <v>27559</v>
      </c>
      <c r="E1183" s="402">
        <v>41806</v>
      </c>
      <c r="F1183" s="400">
        <v>14247</v>
      </c>
      <c r="G1183" s="400">
        <v>39.006160164271002</v>
      </c>
      <c r="H1183" s="401" t="s">
        <v>12</v>
      </c>
      <c r="I1183" s="401" t="s">
        <v>337</v>
      </c>
      <c r="J1183" s="400" t="b">
        <v>1</v>
      </c>
      <c r="K1183" s="401" t="s">
        <v>211</v>
      </c>
      <c r="L1183" s="401" t="s">
        <v>1001</v>
      </c>
      <c r="M1183" s="401" t="s">
        <v>386</v>
      </c>
      <c r="N1183" s="401" t="s">
        <v>386</v>
      </c>
      <c r="O1183" s="401" t="s">
        <v>454</v>
      </c>
      <c r="P1183" s="401" t="s">
        <v>356</v>
      </c>
    </row>
    <row r="1184" spans="1:16" x14ac:dyDescent="0.35">
      <c r="A1184" s="400">
        <v>1438</v>
      </c>
      <c r="B1184" s="400" t="s">
        <v>2570</v>
      </c>
      <c r="C1184" s="401" t="s">
        <v>2576</v>
      </c>
      <c r="D1184" s="402">
        <v>28667</v>
      </c>
      <c r="E1184" s="402">
        <v>41806</v>
      </c>
      <c r="F1184" s="400">
        <v>13139</v>
      </c>
      <c r="G1184" s="400">
        <v>35.972621492128702</v>
      </c>
      <c r="H1184" s="401" t="s">
        <v>12</v>
      </c>
      <c r="I1184" s="401" t="s">
        <v>340</v>
      </c>
      <c r="J1184" s="400" t="b">
        <v>0</v>
      </c>
      <c r="K1184" s="401" t="s">
        <v>211</v>
      </c>
      <c r="L1184" s="401" t="s">
        <v>1001</v>
      </c>
      <c r="M1184" s="401" t="s">
        <v>386</v>
      </c>
      <c r="N1184" s="401" t="s">
        <v>386</v>
      </c>
      <c r="O1184" s="401" t="s">
        <v>454</v>
      </c>
      <c r="P1184" s="401" t="s">
        <v>356</v>
      </c>
    </row>
    <row r="1185" spans="1:16" x14ac:dyDescent="0.35">
      <c r="A1185" s="400">
        <v>1439</v>
      </c>
      <c r="B1185" s="400" t="s">
        <v>2570</v>
      </c>
      <c r="C1185" s="401" t="s">
        <v>2577</v>
      </c>
      <c r="D1185" s="402">
        <v>29010</v>
      </c>
      <c r="E1185" s="402">
        <v>41806</v>
      </c>
      <c r="F1185" s="400">
        <v>12796</v>
      </c>
      <c r="G1185" s="400">
        <v>35.033538672142399</v>
      </c>
      <c r="H1185" s="401" t="s">
        <v>12</v>
      </c>
      <c r="I1185" s="401" t="s">
        <v>337</v>
      </c>
      <c r="J1185" s="400" t="b">
        <v>0</v>
      </c>
      <c r="K1185" s="401" t="s">
        <v>211</v>
      </c>
      <c r="L1185" s="401" t="s">
        <v>1001</v>
      </c>
      <c r="M1185" s="401" t="s">
        <v>386</v>
      </c>
      <c r="N1185" s="401" t="s">
        <v>386</v>
      </c>
      <c r="O1185" s="401" t="s">
        <v>454</v>
      </c>
      <c r="P1185" s="401" t="s">
        <v>356</v>
      </c>
    </row>
    <row r="1186" spans="1:16" x14ac:dyDescent="0.35">
      <c r="A1186" s="400">
        <v>1440</v>
      </c>
      <c r="B1186" s="400" t="s">
        <v>2570</v>
      </c>
      <c r="C1186" s="401" t="s">
        <v>2578</v>
      </c>
      <c r="D1186" s="402">
        <v>30471</v>
      </c>
      <c r="E1186" s="402">
        <v>41806</v>
      </c>
      <c r="F1186" s="400">
        <v>11335</v>
      </c>
      <c r="G1186" s="400">
        <v>31.033538672142399</v>
      </c>
      <c r="H1186" s="401" t="s">
        <v>11</v>
      </c>
      <c r="I1186" s="401" t="s">
        <v>337</v>
      </c>
      <c r="J1186" s="400" t="b">
        <v>0</v>
      </c>
      <c r="K1186" s="401" t="s">
        <v>211</v>
      </c>
      <c r="L1186" s="401" t="s">
        <v>1001</v>
      </c>
      <c r="M1186" s="401" t="s">
        <v>386</v>
      </c>
      <c r="N1186" s="401" t="s">
        <v>386</v>
      </c>
      <c r="O1186" s="401" t="s">
        <v>454</v>
      </c>
      <c r="P1186" s="401" t="s">
        <v>356</v>
      </c>
    </row>
    <row r="1187" spans="1:16" x14ac:dyDescent="0.35">
      <c r="A1187" s="400">
        <v>1441</v>
      </c>
      <c r="B1187" s="400" t="s">
        <v>2570</v>
      </c>
      <c r="C1187" s="401" t="s">
        <v>2579</v>
      </c>
      <c r="D1187" s="402">
        <v>30361</v>
      </c>
      <c r="E1187" s="402">
        <v>41806</v>
      </c>
      <c r="F1187" s="400">
        <v>11445</v>
      </c>
      <c r="G1187" s="400">
        <v>31.3347022587269</v>
      </c>
      <c r="H1187" s="401" t="s">
        <v>12</v>
      </c>
      <c r="I1187" s="401" t="s">
        <v>337</v>
      </c>
      <c r="J1187" s="400" t="b">
        <v>0</v>
      </c>
      <c r="K1187" s="401" t="s">
        <v>211</v>
      </c>
      <c r="L1187" s="401" t="s">
        <v>1001</v>
      </c>
      <c r="M1187" s="401" t="s">
        <v>386</v>
      </c>
      <c r="N1187" s="401" t="s">
        <v>386</v>
      </c>
      <c r="O1187" s="401" t="s">
        <v>454</v>
      </c>
      <c r="P1187" s="401" t="s">
        <v>356</v>
      </c>
    </row>
    <row r="1188" spans="1:16" x14ac:dyDescent="0.35">
      <c r="A1188" s="400">
        <v>1442</v>
      </c>
      <c r="B1188" s="400" t="s">
        <v>2570</v>
      </c>
      <c r="C1188" s="401" t="s">
        <v>2580</v>
      </c>
      <c r="D1188" s="402">
        <v>31554</v>
      </c>
      <c r="E1188" s="402">
        <v>41806</v>
      </c>
      <c r="F1188" s="400">
        <v>10252</v>
      </c>
      <c r="G1188" s="400">
        <v>28.068446269678301</v>
      </c>
      <c r="H1188" s="401" t="s">
        <v>11</v>
      </c>
      <c r="I1188" s="401" t="s">
        <v>342</v>
      </c>
      <c r="J1188" s="400" t="b">
        <v>0</v>
      </c>
      <c r="K1188" s="401" t="s">
        <v>211</v>
      </c>
      <c r="L1188" s="401" t="s">
        <v>1001</v>
      </c>
      <c r="M1188" s="401" t="s">
        <v>386</v>
      </c>
      <c r="N1188" s="401" t="s">
        <v>386</v>
      </c>
      <c r="O1188" s="401" t="s">
        <v>454</v>
      </c>
      <c r="P1188" s="401" t="s">
        <v>356</v>
      </c>
    </row>
    <row r="1189" spans="1:16" ht="29" x14ac:dyDescent="0.35">
      <c r="A1189" s="400">
        <v>1443</v>
      </c>
      <c r="B1189" s="400" t="s">
        <v>2581</v>
      </c>
      <c r="C1189" s="401" t="s">
        <v>2582</v>
      </c>
      <c r="D1189" s="402">
        <v>27184</v>
      </c>
      <c r="E1189" s="402">
        <v>41558</v>
      </c>
      <c r="F1189" s="400">
        <v>14374</v>
      </c>
      <c r="G1189" s="400">
        <v>39.3538672142368</v>
      </c>
      <c r="H1189" s="401" t="s">
        <v>11</v>
      </c>
      <c r="I1189" s="401" t="s">
        <v>345</v>
      </c>
      <c r="J1189" s="400" t="b">
        <v>0</v>
      </c>
      <c r="K1189" s="401" t="s">
        <v>211</v>
      </c>
      <c r="L1189" s="401" t="s">
        <v>381</v>
      </c>
      <c r="M1189" s="401" t="s">
        <v>386</v>
      </c>
      <c r="N1189" s="401" t="s">
        <v>386</v>
      </c>
      <c r="O1189" s="401" t="s">
        <v>211</v>
      </c>
      <c r="P1189" s="401" t="s">
        <v>356</v>
      </c>
    </row>
    <row r="1190" spans="1:16" ht="29" x14ac:dyDescent="0.35">
      <c r="A1190" s="400">
        <v>1444</v>
      </c>
      <c r="B1190" s="400" t="s">
        <v>2581</v>
      </c>
      <c r="C1190" s="401" t="s">
        <v>2583</v>
      </c>
      <c r="D1190" s="402">
        <v>28890</v>
      </c>
      <c r="E1190" s="402">
        <v>41558</v>
      </c>
      <c r="F1190" s="400">
        <v>12668</v>
      </c>
      <c r="G1190" s="400">
        <v>34.683093771389501</v>
      </c>
      <c r="H1190" s="401" t="s">
        <v>12</v>
      </c>
      <c r="I1190" s="401" t="s">
        <v>345</v>
      </c>
      <c r="J1190" s="400" t="b">
        <v>0</v>
      </c>
      <c r="K1190" s="401" t="s">
        <v>211</v>
      </c>
      <c r="L1190" s="401" t="s">
        <v>381</v>
      </c>
      <c r="M1190" s="401" t="s">
        <v>386</v>
      </c>
      <c r="N1190" s="401" t="s">
        <v>386</v>
      </c>
      <c r="O1190" s="401" t="s">
        <v>211</v>
      </c>
      <c r="P1190" s="401" t="s">
        <v>356</v>
      </c>
    </row>
    <row r="1191" spans="1:16" ht="29" x14ac:dyDescent="0.35">
      <c r="A1191" s="400">
        <v>1445</v>
      </c>
      <c r="B1191" s="400" t="s">
        <v>2581</v>
      </c>
      <c r="C1191" s="401" t="s">
        <v>2584</v>
      </c>
      <c r="D1191" s="402">
        <v>27856</v>
      </c>
      <c r="E1191" s="402">
        <v>41558</v>
      </c>
      <c r="F1191" s="400">
        <v>13702</v>
      </c>
      <c r="G1191" s="400">
        <v>37.5140314852841</v>
      </c>
      <c r="H1191" s="401" t="s">
        <v>12</v>
      </c>
      <c r="I1191" s="401" t="s">
        <v>345</v>
      </c>
      <c r="J1191" s="400" t="b">
        <v>0</v>
      </c>
      <c r="K1191" s="401" t="s">
        <v>211</v>
      </c>
      <c r="L1191" s="401" t="s">
        <v>381</v>
      </c>
      <c r="M1191" s="401" t="s">
        <v>386</v>
      </c>
      <c r="N1191" s="401" t="s">
        <v>386</v>
      </c>
      <c r="O1191" s="401" t="s">
        <v>211</v>
      </c>
      <c r="P1191" s="401" t="s">
        <v>356</v>
      </c>
    </row>
    <row r="1192" spans="1:16" ht="29" x14ac:dyDescent="0.35">
      <c r="A1192" s="400">
        <v>1446</v>
      </c>
      <c r="B1192" s="400" t="s">
        <v>2581</v>
      </c>
      <c r="C1192" s="401" t="s">
        <v>2585</v>
      </c>
      <c r="D1192" s="402">
        <v>26454</v>
      </c>
      <c r="E1192" s="402">
        <v>41558</v>
      </c>
      <c r="F1192" s="400">
        <v>15104</v>
      </c>
      <c r="G1192" s="400">
        <v>41.3524982888433</v>
      </c>
      <c r="H1192" s="401" t="s">
        <v>11</v>
      </c>
      <c r="I1192" s="401" t="s">
        <v>345</v>
      </c>
      <c r="J1192" s="400" t="b">
        <v>0</v>
      </c>
      <c r="K1192" s="401" t="s">
        <v>211</v>
      </c>
      <c r="L1192" s="401" t="s">
        <v>381</v>
      </c>
      <c r="M1192" s="401" t="s">
        <v>386</v>
      </c>
      <c r="N1192" s="401" t="s">
        <v>386</v>
      </c>
      <c r="O1192" s="401" t="s">
        <v>211</v>
      </c>
      <c r="P1192" s="401" t="s">
        <v>356</v>
      </c>
    </row>
    <row r="1193" spans="1:16" x14ac:dyDescent="0.35">
      <c r="A1193" s="400">
        <v>1447</v>
      </c>
      <c r="B1193" s="400" t="s">
        <v>2581</v>
      </c>
      <c r="C1193" s="401" t="s">
        <v>2586</v>
      </c>
      <c r="D1193" s="402">
        <v>25733</v>
      </c>
      <c r="E1193" s="402">
        <v>41558</v>
      </c>
      <c r="F1193" s="400">
        <v>15825</v>
      </c>
      <c r="G1193" s="400">
        <v>43.326488706365502</v>
      </c>
      <c r="H1193" s="401" t="s">
        <v>12</v>
      </c>
      <c r="I1193" s="401" t="s">
        <v>337</v>
      </c>
      <c r="J1193" s="400" t="b">
        <v>0</v>
      </c>
      <c r="K1193" s="401" t="s">
        <v>211</v>
      </c>
      <c r="L1193" s="401" t="s">
        <v>381</v>
      </c>
      <c r="M1193" s="401" t="s">
        <v>386</v>
      </c>
      <c r="N1193" s="401" t="s">
        <v>386</v>
      </c>
      <c r="O1193" s="401" t="s">
        <v>211</v>
      </c>
      <c r="P1193" s="401" t="s">
        <v>356</v>
      </c>
    </row>
    <row r="1194" spans="1:16" x14ac:dyDescent="0.35">
      <c r="A1194" s="400">
        <v>1449</v>
      </c>
      <c r="B1194" s="400" t="s">
        <v>2581</v>
      </c>
      <c r="C1194" s="401" t="s">
        <v>211</v>
      </c>
      <c r="H1194" s="401" t="s">
        <v>12</v>
      </c>
      <c r="I1194" s="401" t="s">
        <v>3162</v>
      </c>
      <c r="J1194" s="400" t="b">
        <v>0</v>
      </c>
      <c r="K1194" s="401" t="s">
        <v>211</v>
      </c>
      <c r="L1194" s="401" t="s">
        <v>381</v>
      </c>
      <c r="M1194" s="401" t="s">
        <v>386</v>
      </c>
      <c r="N1194" s="401" t="s">
        <v>386</v>
      </c>
      <c r="O1194" s="401" t="s">
        <v>211</v>
      </c>
      <c r="P1194" s="401" t="s">
        <v>356</v>
      </c>
    </row>
    <row r="1195" spans="1:16" x14ac:dyDescent="0.35">
      <c r="A1195" s="400">
        <v>1450</v>
      </c>
      <c r="B1195" s="400" t="s">
        <v>2581</v>
      </c>
      <c r="C1195" s="401" t="s">
        <v>211</v>
      </c>
      <c r="H1195" s="401" t="s">
        <v>12</v>
      </c>
      <c r="I1195" s="401" t="s">
        <v>3162</v>
      </c>
      <c r="J1195" s="400" t="b">
        <v>0</v>
      </c>
      <c r="K1195" s="401" t="s">
        <v>211</v>
      </c>
      <c r="L1195" s="401" t="s">
        <v>381</v>
      </c>
      <c r="M1195" s="401" t="s">
        <v>386</v>
      </c>
      <c r="N1195" s="401" t="s">
        <v>386</v>
      </c>
      <c r="O1195" s="401" t="s">
        <v>211</v>
      </c>
      <c r="P1195" s="401" t="s">
        <v>356</v>
      </c>
    </row>
    <row r="1196" spans="1:16" x14ac:dyDescent="0.35">
      <c r="A1196" s="400">
        <v>1451</v>
      </c>
      <c r="B1196" s="400" t="s">
        <v>2581</v>
      </c>
      <c r="C1196" s="401" t="s">
        <v>211</v>
      </c>
      <c r="H1196" s="401" t="s">
        <v>12</v>
      </c>
      <c r="I1196" s="401" t="s">
        <v>3162</v>
      </c>
      <c r="J1196" s="400" t="b">
        <v>0</v>
      </c>
      <c r="K1196" s="401" t="s">
        <v>211</v>
      </c>
      <c r="L1196" s="401" t="s">
        <v>381</v>
      </c>
      <c r="M1196" s="401" t="s">
        <v>386</v>
      </c>
      <c r="N1196" s="401" t="s">
        <v>386</v>
      </c>
      <c r="O1196" s="401" t="s">
        <v>211</v>
      </c>
      <c r="P1196" s="401" t="s">
        <v>356</v>
      </c>
    </row>
    <row r="1197" spans="1:16" ht="29" x14ac:dyDescent="0.35">
      <c r="A1197" s="400">
        <v>1452</v>
      </c>
      <c r="B1197" s="400" t="s">
        <v>2587</v>
      </c>
      <c r="C1197" s="401" t="s">
        <v>2588</v>
      </c>
      <c r="D1197" s="402">
        <v>29173</v>
      </c>
      <c r="E1197" s="402">
        <v>41558</v>
      </c>
      <c r="F1197" s="400">
        <v>12385</v>
      </c>
      <c r="G1197" s="400">
        <v>33.908281998631097</v>
      </c>
      <c r="H1197" s="401" t="s">
        <v>11</v>
      </c>
      <c r="I1197" s="401" t="s">
        <v>345</v>
      </c>
      <c r="J1197" s="400" t="b">
        <v>0</v>
      </c>
      <c r="K1197" s="401" t="s">
        <v>211</v>
      </c>
      <c r="L1197" s="401" t="s">
        <v>462</v>
      </c>
      <c r="M1197" s="401" t="s">
        <v>386</v>
      </c>
      <c r="N1197" s="401" t="s">
        <v>386</v>
      </c>
      <c r="O1197" s="401" t="s">
        <v>365</v>
      </c>
      <c r="P1197" s="401" t="s">
        <v>356</v>
      </c>
    </row>
    <row r="1198" spans="1:16" ht="43.5" x14ac:dyDescent="0.35">
      <c r="A1198" s="400">
        <v>1453</v>
      </c>
      <c r="B1198" s="400" t="s">
        <v>2587</v>
      </c>
      <c r="C1198" s="401" t="s">
        <v>2589</v>
      </c>
      <c r="D1198" s="402">
        <v>27549</v>
      </c>
      <c r="E1198" s="402">
        <v>41558</v>
      </c>
      <c r="F1198" s="400">
        <v>14009</v>
      </c>
      <c r="G1198" s="400">
        <v>38.354551676933603</v>
      </c>
      <c r="H1198" s="401" t="s">
        <v>12</v>
      </c>
      <c r="I1198" s="401" t="s">
        <v>341</v>
      </c>
      <c r="J1198" s="400" t="b">
        <v>0</v>
      </c>
      <c r="K1198" s="401" t="s">
        <v>211</v>
      </c>
      <c r="L1198" s="401" t="s">
        <v>462</v>
      </c>
      <c r="M1198" s="401" t="s">
        <v>386</v>
      </c>
      <c r="N1198" s="401" t="s">
        <v>386</v>
      </c>
      <c r="O1198" s="401" t="s">
        <v>365</v>
      </c>
      <c r="P1198" s="401" t="s">
        <v>356</v>
      </c>
    </row>
    <row r="1199" spans="1:16" ht="29" x14ac:dyDescent="0.35">
      <c r="A1199" s="400">
        <v>1454</v>
      </c>
      <c r="B1199" s="400" t="s">
        <v>2587</v>
      </c>
      <c r="C1199" s="401" t="s">
        <v>2590</v>
      </c>
      <c r="D1199" s="402">
        <v>29333</v>
      </c>
      <c r="E1199" s="402">
        <v>41558</v>
      </c>
      <c r="F1199" s="400">
        <v>12225</v>
      </c>
      <c r="G1199" s="400">
        <v>33.470225872689902</v>
      </c>
      <c r="H1199" s="401" t="s">
        <v>11</v>
      </c>
      <c r="I1199" s="401" t="s">
        <v>345</v>
      </c>
      <c r="J1199" s="400" t="b">
        <v>0</v>
      </c>
      <c r="K1199" s="401" t="s">
        <v>211</v>
      </c>
      <c r="L1199" s="401" t="s">
        <v>462</v>
      </c>
      <c r="M1199" s="401" t="s">
        <v>386</v>
      </c>
      <c r="N1199" s="401" t="s">
        <v>386</v>
      </c>
      <c r="O1199" s="401" t="s">
        <v>365</v>
      </c>
      <c r="P1199" s="401" t="s">
        <v>356</v>
      </c>
    </row>
    <row r="1200" spans="1:16" ht="43.5" x14ac:dyDescent="0.35">
      <c r="A1200" s="400">
        <v>1455</v>
      </c>
      <c r="B1200" s="400" t="s">
        <v>2587</v>
      </c>
      <c r="C1200" s="401" t="s">
        <v>2591</v>
      </c>
      <c r="D1200" s="402">
        <v>31477</v>
      </c>
      <c r="E1200" s="402">
        <v>41558</v>
      </c>
      <c r="F1200" s="400">
        <v>10081</v>
      </c>
      <c r="G1200" s="400">
        <v>27.600273785078699</v>
      </c>
      <c r="H1200" s="401" t="s">
        <v>11</v>
      </c>
      <c r="I1200" s="401" t="s">
        <v>341</v>
      </c>
      <c r="J1200" s="400" t="b">
        <v>0</v>
      </c>
      <c r="K1200" s="401" t="s">
        <v>211</v>
      </c>
      <c r="L1200" s="401" t="s">
        <v>462</v>
      </c>
      <c r="M1200" s="401" t="s">
        <v>386</v>
      </c>
      <c r="N1200" s="401" t="s">
        <v>386</v>
      </c>
      <c r="O1200" s="401" t="s">
        <v>365</v>
      </c>
      <c r="P1200" s="401" t="s">
        <v>356</v>
      </c>
    </row>
    <row r="1201" spans="1:16" ht="43.5" x14ac:dyDescent="0.35">
      <c r="A1201" s="400">
        <v>1456</v>
      </c>
      <c r="B1201" s="400" t="s">
        <v>2587</v>
      </c>
      <c r="C1201" s="401" t="s">
        <v>2592</v>
      </c>
      <c r="D1201" s="402">
        <v>31937</v>
      </c>
      <c r="E1201" s="402">
        <v>41558</v>
      </c>
      <c r="F1201" s="400">
        <v>9621</v>
      </c>
      <c r="G1201" s="400">
        <v>26.340862422997901</v>
      </c>
      <c r="H1201" s="401" t="s">
        <v>12</v>
      </c>
      <c r="I1201" s="401" t="s">
        <v>341</v>
      </c>
      <c r="J1201" s="400" t="b">
        <v>0</v>
      </c>
      <c r="K1201" s="401" t="s">
        <v>211</v>
      </c>
      <c r="L1201" s="401" t="s">
        <v>462</v>
      </c>
      <c r="M1201" s="401" t="s">
        <v>386</v>
      </c>
      <c r="N1201" s="401" t="s">
        <v>386</v>
      </c>
      <c r="O1201" s="401" t="s">
        <v>365</v>
      </c>
      <c r="P1201" s="401" t="s">
        <v>356</v>
      </c>
    </row>
    <row r="1202" spans="1:16" ht="43.5" x14ac:dyDescent="0.35">
      <c r="A1202" s="400">
        <v>1457</v>
      </c>
      <c r="B1202" s="400" t="s">
        <v>2587</v>
      </c>
      <c r="C1202" s="401" t="s">
        <v>2593</v>
      </c>
      <c r="D1202" s="402">
        <v>30837</v>
      </c>
      <c r="E1202" s="402">
        <v>41558</v>
      </c>
      <c r="F1202" s="400">
        <v>10721</v>
      </c>
      <c r="G1202" s="400">
        <v>29.3524982888433</v>
      </c>
      <c r="H1202" s="401" t="s">
        <v>11</v>
      </c>
      <c r="I1202" s="401" t="s">
        <v>347</v>
      </c>
      <c r="J1202" s="400" t="b">
        <v>0</v>
      </c>
      <c r="K1202" s="401" t="s">
        <v>211</v>
      </c>
      <c r="L1202" s="401" t="s">
        <v>462</v>
      </c>
      <c r="M1202" s="401" t="s">
        <v>386</v>
      </c>
      <c r="N1202" s="401" t="s">
        <v>386</v>
      </c>
      <c r="O1202" s="401" t="s">
        <v>365</v>
      </c>
      <c r="P1202" s="401" t="s">
        <v>356</v>
      </c>
    </row>
    <row r="1203" spans="1:16" x14ac:dyDescent="0.35">
      <c r="A1203" s="400">
        <v>1458</v>
      </c>
      <c r="B1203" s="400" t="s">
        <v>2594</v>
      </c>
      <c r="C1203" s="401" t="s">
        <v>2595</v>
      </c>
      <c r="D1203" s="402">
        <v>22071</v>
      </c>
      <c r="E1203" s="402">
        <v>41558</v>
      </c>
      <c r="F1203" s="400">
        <v>19487</v>
      </c>
      <c r="G1203" s="400">
        <v>53.3524982888433</v>
      </c>
      <c r="H1203" s="401" t="s">
        <v>12</v>
      </c>
      <c r="I1203" s="401" t="s">
        <v>337</v>
      </c>
      <c r="J1203" s="400" t="b">
        <v>0</v>
      </c>
      <c r="K1203" s="401" t="s">
        <v>211</v>
      </c>
      <c r="L1203" s="401" t="s">
        <v>1064</v>
      </c>
      <c r="M1203" s="401" t="s">
        <v>386</v>
      </c>
      <c r="N1203" s="401" t="s">
        <v>386</v>
      </c>
      <c r="O1203" s="401" t="s">
        <v>365</v>
      </c>
      <c r="P1203" s="401" t="s">
        <v>356</v>
      </c>
    </row>
    <row r="1204" spans="1:16" x14ac:dyDescent="0.35">
      <c r="A1204" s="400">
        <v>1459</v>
      </c>
      <c r="B1204" s="400" t="s">
        <v>2594</v>
      </c>
      <c r="C1204" s="401" t="s">
        <v>2596</v>
      </c>
      <c r="D1204" s="402">
        <v>26088</v>
      </c>
      <c r="E1204" s="402">
        <v>41558</v>
      </c>
      <c r="F1204" s="400">
        <v>15470</v>
      </c>
      <c r="G1204" s="400">
        <v>42.354551676933603</v>
      </c>
      <c r="H1204" s="401" t="s">
        <v>12</v>
      </c>
      <c r="I1204" s="401" t="s">
        <v>337</v>
      </c>
      <c r="J1204" s="400" t="b">
        <v>0</v>
      </c>
      <c r="K1204" s="401" t="s">
        <v>211</v>
      </c>
      <c r="L1204" s="401" t="s">
        <v>1064</v>
      </c>
      <c r="M1204" s="401" t="s">
        <v>386</v>
      </c>
      <c r="N1204" s="401" t="s">
        <v>386</v>
      </c>
      <c r="O1204" s="401" t="s">
        <v>365</v>
      </c>
      <c r="P1204" s="401" t="s">
        <v>356</v>
      </c>
    </row>
    <row r="1205" spans="1:16" x14ac:dyDescent="0.35">
      <c r="A1205" s="400">
        <v>1460</v>
      </c>
      <c r="B1205" s="400" t="s">
        <v>2594</v>
      </c>
      <c r="C1205" s="401" t="s">
        <v>2597</v>
      </c>
      <c r="D1205" s="402">
        <v>29171</v>
      </c>
      <c r="E1205" s="402">
        <v>41558</v>
      </c>
      <c r="F1205" s="400">
        <v>12387</v>
      </c>
      <c r="G1205" s="400">
        <v>33.913757700205302</v>
      </c>
      <c r="H1205" s="401" t="s">
        <v>11</v>
      </c>
      <c r="I1205" s="401" t="s">
        <v>337</v>
      </c>
      <c r="J1205" s="400" t="b">
        <v>0</v>
      </c>
      <c r="K1205" s="401" t="s">
        <v>211</v>
      </c>
      <c r="L1205" s="401" t="s">
        <v>1064</v>
      </c>
      <c r="M1205" s="401" t="s">
        <v>386</v>
      </c>
      <c r="N1205" s="401" t="s">
        <v>386</v>
      </c>
      <c r="O1205" s="401" t="s">
        <v>365</v>
      </c>
      <c r="P1205" s="401" t="s">
        <v>356</v>
      </c>
    </row>
    <row r="1206" spans="1:16" ht="29" x14ac:dyDescent="0.35">
      <c r="A1206" s="400">
        <v>1461</v>
      </c>
      <c r="B1206" s="400" t="s">
        <v>2598</v>
      </c>
      <c r="C1206" s="401" t="s">
        <v>2599</v>
      </c>
      <c r="D1206" s="402">
        <v>32256</v>
      </c>
      <c r="E1206" s="402">
        <v>41557</v>
      </c>
      <c r="F1206" s="400">
        <v>9301</v>
      </c>
      <c r="G1206" s="400">
        <v>25.4647501711157</v>
      </c>
      <c r="H1206" s="401" t="s">
        <v>12</v>
      </c>
      <c r="I1206" s="401" t="s">
        <v>345</v>
      </c>
      <c r="J1206" s="400" t="b">
        <v>0</v>
      </c>
      <c r="K1206" s="401" t="s">
        <v>211</v>
      </c>
      <c r="L1206" s="401" t="s">
        <v>637</v>
      </c>
      <c r="M1206" s="401" t="s">
        <v>386</v>
      </c>
      <c r="N1206" s="401" t="s">
        <v>386</v>
      </c>
      <c r="O1206" s="401" t="s">
        <v>365</v>
      </c>
      <c r="P1206" s="401" t="s">
        <v>356</v>
      </c>
    </row>
    <row r="1207" spans="1:16" x14ac:dyDescent="0.35">
      <c r="A1207" s="400">
        <v>1462</v>
      </c>
      <c r="B1207" s="400" t="s">
        <v>2598</v>
      </c>
      <c r="C1207" s="401" t="s">
        <v>2600</v>
      </c>
      <c r="D1207" s="402">
        <v>31203</v>
      </c>
      <c r="E1207" s="402">
        <v>41557</v>
      </c>
      <c r="F1207" s="400">
        <v>10354</v>
      </c>
      <c r="G1207" s="400">
        <v>28.347707049965798</v>
      </c>
      <c r="H1207" s="401" t="s">
        <v>11</v>
      </c>
      <c r="I1207" s="401" t="s">
        <v>337</v>
      </c>
      <c r="J1207" s="400" t="b">
        <v>0</v>
      </c>
      <c r="K1207" s="401" t="s">
        <v>211</v>
      </c>
      <c r="L1207" s="401" t="s">
        <v>637</v>
      </c>
      <c r="M1207" s="401" t="s">
        <v>386</v>
      </c>
      <c r="N1207" s="401" t="s">
        <v>386</v>
      </c>
      <c r="O1207" s="401" t="s">
        <v>365</v>
      </c>
      <c r="P1207" s="401" t="s">
        <v>356</v>
      </c>
    </row>
    <row r="1208" spans="1:16" x14ac:dyDescent="0.35">
      <c r="A1208" s="400">
        <v>1463</v>
      </c>
      <c r="B1208" s="400" t="s">
        <v>2598</v>
      </c>
      <c r="C1208" s="401" t="s">
        <v>2601</v>
      </c>
      <c r="D1208" s="402">
        <v>31932</v>
      </c>
      <c r="E1208" s="402">
        <v>41557</v>
      </c>
      <c r="F1208" s="400">
        <v>9625</v>
      </c>
      <c r="G1208" s="400">
        <v>26.3518138261465</v>
      </c>
      <c r="H1208" s="401" t="s">
        <v>11</v>
      </c>
      <c r="I1208" s="401" t="s">
        <v>337</v>
      </c>
      <c r="J1208" s="400" t="b">
        <v>0</v>
      </c>
      <c r="K1208" s="401" t="s">
        <v>211</v>
      </c>
      <c r="L1208" s="401" t="s">
        <v>637</v>
      </c>
      <c r="M1208" s="401" t="s">
        <v>386</v>
      </c>
      <c r="N1208" s="401" t="s">
        <v>386</v>
      </c>
      <c r="O1208" s="401" t="s">
        <v>365</v>
      </c>
      <c r="P1208" s="401" t="s">
        <v>356</v>
      </c>
    </row>
    <row r="1209" spans="1:16" ht="29" x14ac:dyDescent="0.35">
      <c r="A1209" s="400">
        <v>1464</v>
      </c>
      <c r="B1209" s="400" t="s">
        <v>2598</v>
      </c>
      <c r="C1209" s="401" t="s">
        <v>2602</v>
      </c>
      <c r="D1209" s="402">
        <v>31567</v>
      </c>
      <c r="E1209" s="402">
        <v>41557</v>
      </c>
      <c r="F1209" s="400">
        <v>9990</v>
      </c>
      <c r="G1209" s="400">
        <v>27.351129363449701</v>
      </c>
      <c r="H1209" s="401" t="s">
        <v>12</v>
      </c>
      <c r="I1209" s="401" t="s">
        <v>345</v>
      </c>
      <c r="J1209" s="400" t="b">
        <v>0</v>
      </c>
      <c r="K1209" s="401" t="s">
        <v>211</v>
      </c>
      <c r="L1209" s="401" t="s">
        <v>637</v>
      </c>
      <c r="M1209" s="401" t="s">
        <v>386</v>
      </c>
      <c r="N1209" s="401" t="s">
        <v>386</v>
      </c>
      <c r="O1209" s="401" t="s">
        <v>365</v>
      </c>
      <c r="P1209" s="401" t="s">
        <v>356</v>
      </c>
    </row>
    <row r="1210" spans="1:16" x14ac:dyDescent="0.35">
      <c r="A1210" s="400">
        <v>1448</v>
      </c>
      <c r="B1210" s="400" t="s">
        <v>2581</v>
      </c>
      <c r="C1210" s="401" t="s">
        <v>211</v>
      </c>
      <c r="H1210" s="401" t="s">
        <v>12</v>
      </c>
      <c r="I1210" s="401" t="s">
        <v>3162</v>
      </c>
      <c r="J1210" s="400" t="b">
        <v>0</v>
      </c>
      <c r="K1210" s="401" t="s">
        <v>211</v>
      </c>
      <c r="L1210" s="401" t="s">
        <v>381</v>
      </c>
      <c r="M1210" s="401" t="s">
        <v>386</v>
      </c>
      <c r="N1210" s="401" t="s">
        <v>386</v>
      </c>
      <c r="O1210" s="401" t="s">
        <v>211</v>
      </c>
      <c r="P1210" s="401" t="s">
        <v>356</v>
      </c>
    </row>
    <row r="1211" spans="1:16" ht="29" x14ac:dyDescent="0.35">
      <c r="A1211" s="400">
        <v>1465</v>
      </c>
      <c r="B1211" s="400" t="s">
        <v>2598</v>
      </c>
      <c r="C1211" s="401" t="s">
        <v>2603</v>
      </c>
      <c r="D1211" s="402">
        <v>26098</v>
      </c>
      <c r="E1211" s="402">
        <v>41557</v>
      </c>
      <c r="F1211" s="400">
        <v>15459</v>
      </c>
      <c r="G1211" s="400">
        <v>42.324435318275199</v>
      </c>
      <c r="H1211" s="401" t="s">
        <v>12</v>
      </c>
      <c r="I1211" s="401" t="s">
        <v>345</v>
      </c>
      <c r="J1211" s="400" t="b">
        <v>0</v>
      </c>
      <c r="K1211" s="401" t="s">
        <v>211</v>
      </c>
      <c r="L1211" s="401" t="s">
        <v>637</v>
      </c>
      <c r="M1211" s="401" t="s">
        <v>386</v>
      </c>
      <c r="N1211" s="401" t="s">
        <v>386</v>
      </c>
      <c r="O1211" s="401" t="s">
        <v>365</v>
      </c>
      <c r="P1211" s="401" t="s">
        <v>356</v>
      </c>
    </row>
    <row r="1212" spans="1:16" x14ac:dyDescent="0.35">
      <c r="A1212" s="400">
        <v>1466</v>
      </c>
      <c r="B1212" s="400" t="s">
        <v>2598</v>
      </c>
      <c r="C1212" s="401" t="s">
        <v>2604</v>
      </c>
      <c r="D1212" s="402">
        <v>32663</v>
      </c>
      <c r="E1212" s="402">
        <v>41557</v>
      </c>
      <c r="F1212" s="400">
        <v>8894</v>
      </c>
      <c r="G1212" s="400">
        <v>24.350444900752901</v>
      </c>
      <c r="H1212" s="401" t="s">
        <v>12</v>
      </c>
      <c r="I1212" s="401" t="s">
        <v>337</v>
      </c>
      <c r="J1212" s="400" t="b">
        <v>0</v>
      </c>
      <c r="K1212" s="401" t="s">
        <v>211</v>
      </c>
      <c r="L1212" s="401" t="s">
        <v>637</v>
      </c>
      <c r="M1212" s="401" t="s">
        <v>386</v>
      </c>
      <c r="N1212" s="401" t="s">
        <v>386</v>
      </c>
      <c r="O1212" s="401" t="s">
        <v>365</v>
      </c>
      <c r="P1212" s="401" t="s">
        <v>356</v>
      </c>
    </row>
    <row r="1213" spans="1:16" ht="43.5" x14ac:dyDescent="0.35">
      <c r="A1213" s="400">
        <v>1467</v>
      </c>
      <c r="B1213" s="400" t="s">
        <v>2605</v>
      </c>
      <c r="C1213" s="401" t="s">
        <v>2606</v>
      </c>
      <c r="D1213" s="402">
        <v>25744</v>
      </c>
      <c r="E1213" s="402">
        <v>41557</v>
      </c>
      <c r="F1213" s="400">
        <v>15813</v>
      </c>
      <c r="G1213" s="400">
        <v>43.2936344969199</v>
      </c>
      <c r="H1213" s="401" t="s">
        <v>11</v>
      </c>
      <c r="I1213" s="401" t="s">
        <v>347</v>
      </c>
      <c r="J1213" s="400" t="b">
        <v>1</v>
      </c>
      <c r="K1213" s="401" t="s">
        <v>211</v>
      </c>
      <c r="L1213" s="401" t="s">
        <v>825</v>
      </c>
      <c r="M1213" s="401" t="s">
        <v>386</v>
      </c>
      <c r="N1213" s="401" t="s">
        <v>386</v>
      </c>
      <c r="O1213" s="401" t="s">
        <v>365</v>
      </c>
      <c r="P1213" s="401" t="s">
        <v>356</v>
      </c>
    </row>
    <row r="1214" spans="1:16" ht="43.5" x14ac:dyDescent="0.35">
      <c r="A1214" s="400">
        <v>1468</v>
      </c>
      <c r="B1214" s="400" t="s">
        <v>2605</v>
      </c>
      <c r="C1214" s="401" t="s">
        <v>2607</v>
      </c>
      <c r="D1214" s="402">
        <v>34489</v>
      </c>
      <c r="E1214" s="402">
        <v>41557</v>
      </c>
      <c r="F1214" s="400">
        <v>7068</v>
      </c>
      <c r="G1214" s="400">
        <v>19.351129363449701</v>
      </c>
      <c r="H1214" s="401" t="s">
        <v>12</v>
      </c>
      <c r="I1214" s="401" t="s">
        <v>347</v>
      </c>
      <c r="J1214" s="400" t="b">
        <v>0</v>
      </c>
      <c r="K1214" s="401" t="s">
        <v>211</v>
      </c>
      <c r="L1214" s="401" t="s">
        <v>825</v>
      </c>
      <c r="M1214" s="401" t="s">
        <v>386</v>
      </c>
      <c r="N1214" s="401" t="s">
        <v>386</v>
      </c>
      <c r="O1214" s="401" t="s">
        <v>365</v>
      </c>
      <c r="P1214" s="401" t="s">
        <v>356</v>
      </c>
    </row>
    <row r="1215" spans="1:16" ht="43.5" x14ac:dyDescent="0.35">
      <c r="A1215" s="400">
        <v>1469</v>
      </c>
      <c r="B1215" s="400" t="s">
        <v>2605</v>
      </c>
      <c r="C1215" s="401" t="s">
        <v>2608</v>
      </c>
      <c r="D1215" s="402">
        <v>29010</v>
      </c>
      <c r="E1215" s="402">
        <v>41557</v>
      </c>
      <c r="F1215" s="400">
        <v>12547</v>
      </c>
      <c r="G1215" s="400">
        <v>34.351813826146497</v>
      </c>
      <c r="H1215" s="401" t="s">
        <v>12</v>
      </c>
      <c r="I1215" s="401" t="s">
        <v>341</v>
      </c>
      <c r="J1215" s="400" t="b">
        <v>1</v>
      </c>
      <c r="K1215" s="401" t="s">
        <v>211</v>
      </c>
      <c r="L1215" s="401" t="s">
        <v>825</v>
      </c>
      <c r="M1215" s="401" t="s">
        <v>386</v>
      </c>
      <c r="N1215" s="401" t="s">
        <v>386</v>
      </c>
      <c r="O1215" s="401" t="s">
        <v>365</v>
      </c>
      <c r="P1215" s="401" t="s">
        <v>356</v>
      </c>
    </row>
    <row r="1216" spans="1:16" ht="43.5" x14ac:dyDescent="0.35">
      <c r="A1216" s="400">
        <v>1470</v>
      </c>
      <c r="B1216" s="400" t="s">
        <v>2605</v>
      </c>
      <c r="C1216" s="401" t="s">
        <v>2609</v>
      </c>
      <c r="D1216" s="402">
        <v>30837</v>
      </c>
      <c r="E1216" s="402">
        <v>41557</v>
      </c>
      <c r="F1216" s="400">
        <v>10720</v>
      </c>
      <c r="G1216" s="400">
        <v>29.349760438056101</v>
      </c>
      <c r="H1216" s="401" t="s">
        <v>12</v>
      </c>
      <c r="I1216" s="401" t="s">
        <v>341</v>
      </c>
      <c r="J1216" s="400" t="b">
        <v>1</v>
      </c>
      <c r="K1216" s="401" t="s">
        <v>211</v>
      </c>
      <c r="L1216" s="401" t="s">
        <v>825</v>
      </c>
      <c r="M1216" s="401" t="s">
        <v>386</v>
      </c>
      <c r="N1216" s="401" t="s">
        <v>386</v>
      </c>
      <c r="O1216" s="401" t="s">
        <v>365</v>
      </c>
      <c r="P1216" s="401" t="s">
        <v>356</v>
      </c>
    </row>
    <row r="1217" spans="1:16" ht="43.5" x14ac:dyDescent="0.35">
      <c r="A1217" s="400">
        <v>1471</v>
      </c>
      <c r="B1217" s="400" t="s">
        <v>2605</v>
      </c>
      <c r="C1217" s="401" t="s">
        <v>2610</v>
      </c>
      <c r="D1217" s="402">
        <v>30471</v>
      </c>
      <c r="E1217" s="402">
        <v>41557</v>
      </c>
      <c r="F1217" s="400">
        <v>11086</v>
      </c>
      <c r="G1217" s="400">
        <v>30.3518138261465</v>
      </c>
      <c r="H1217" s="401" t="s">
        <v>12</v>
      </c>
      <c r="I1217" s="401" t="s">
        <v>341</v>
      </c>
      <c r="J1217" s="400" t="b">
        <v>1</v>
      </c>
      <c r="K1217" s="401" t="s">
        <v>211</v>
      </c>
      <c r="L1217" s="401" t="s">
        <v>825</v>
      </c>
      <c r="M1217" s="401" t="s">
        <v>386</v>
      </c>
      <c r="N1217" s="401" t="s">
        <v>386</v>
      </c>
      <c r="O1217" s="401" t="s">
        <v>365</v>
      </c>
      <c r="P1217" s="401" t="s">
        <v>356</v>
      </c>
    </row>
    <row r="1218" spans="1:16" ht="43.5" x14ac:dyDescent="0.35">
      <c r="A1218" s="400">
        <v>1472</v>
      </c>
      <c r="B1218" s="400" t="s">
        <v>2605</v>
      </c>
      <c r="C1218" s="401" t="s">
        <v>2611</v>
      </c>
      <c r="D1218" s="402">
        <v>25337</v>
      </c>
      <c r="E1218" s="402">
        <v>41557</v>
      </c>
      <c r="F1218" s="400">
        <v>16220</v>
      </c>
      <c r="G1218" s="400">
        <v>44.407939767282699</v>
      </c>
      <c r="H1218" s="401" t="s">
        <v>11</v>
      </c>
      <c r="I1218" s="401" t="s">
        <v>341</v>
      </c>
      <c r="J1218" s="400" t="b">
        <v>0</v>
      </c>
      <c r="K1218" s="401" t="s">
        <v>211</v>
      </c>
      <c r="L1218" s="401" t="s">
        <v>825</v>
      </c>
      <c r="M1218" s="401" t="s">
        <v>386</v>
      </c>
      <c r="N1218" s="401" t="s">
        <v>386</v>
      </c>
      <c r="O1218" s="401" t="s">
        <v>365</v>
      </c>
      <c r="P1218" s="401" t="s">
        <v>356</v>
      </c>
    </row>
    <row r="1219" spans="1:16" x14ac:dyDescent="0.35">
      <c r="A1219" s="400">
        <v>1473</v>
      </c>
      <c r="B1219" s="400" t="s">
        <v>2612</v>
      </c>
      <c r="C1219" s="401" t="s">
        <v>2613</v>
      </c>
      <c r="D1219" s="402">
        <v>26820</v>
      </c>
      <c r="E1219" s="402">
        <v>41558</v>
      </c>
      <c r="F1219" s="400">
        <v>14738</v>
      </c>
      <c r="G1219" s="400">
        <v>40.350444900752898</v>
      </c>
      <c r="H1219" s="401" t="s">
        <v>12</v>
      </c>
      <c r="I1219" s="401" t="s">
        <v>337</v>
      </c>
      <c r="J1219" s="400" t="b">
        <v>1</v>
      </c>
      <c r="K1219" s="401" t="s">
        <v>211</v>
      </c>
      <c r="L1219" s="401" t="s">
        <v>661</v>
      </c>
      <c r="M1219" s="401" t="s">
        <v>386</v>
      </c>
      <c r="N1219" s="401" t="s">
        <v>386</v>
      </c>
      <c r="O1219" s="401" t="s">
        <v>365</v>
      </c>
      <c r="P1219" s="401" t="s">
        <v>356</v>
      </c>
    </row>
    <row r="1220" spans="1:16" x14ac:dyDescent="0.35">
      <c r="A1220" s="400">
        <v>1474</v>
      </c>
      <c r="B1220" s="400" t="s">
        <v>2612</v>
      </c>
      <c r="C1220" s="401" t="s">
        <v>2614</v>
      </c>
      <c r="D1220" s="402">
        <v>25358</v>
      </c>
      <c r="E1220" s="402">
        <v>41558</v>
      </c>
      <c r="F1220" s="400">
        <v>16200</v>
      </c>
      <c r="G1220" s="400">
        <v>44.353182751539997</v>
      </c>
      <c r="H1220" s="401" t="s">
        <v>12</v>
      </c>
      <c r="I1220" s="401" t="s">
        <v>337</v>
      </c>
      <c r="J1220" s="400" t="b">
        <v>1</v>
      </c>
      <c r="K1220" s="401" t="s">
        <v>211</v>
      </c>
      <c r="L1220" s="401" t="s">
        <v>661</v>
      </c>
      <c r="M1220" s="401" t="s">
        <v>386</v>
      </c>
      <c r="N1220" s="401" t="s">
        <v>386</v>
      </c>
      <c r="O1220" s="401" t="s">
        <v>365</v>
      </c>
      <c r="P1220" s="401" t="s">
        <v>356</v>
      </c>
    </row>
    <row r="1221" spans="1:16" x14ac:dyDescent="0.35">
      <c r="A1221" s="400">
        <v>1475</v>
      </c>
      <c r="B1221" s="400" t="s">
        <v>2612</v>
      </c>
      <c r="C1221" s="401" t="s">
        <v>2615</v>
      </c>
      <c r="D1221" s="402">
        <v>26777</v>
      </c>
      <c r="E1221" s="402">
        <v>41558</v>
      </c>
      <c r="F1221" s="400">
        <v>14781</v>
      </c>
      <c r="G1221" s="400">
        <v>40.468172484599599</v>
      </c>
      <c r="H1221" s="401" t="s">
        <v>12</v>
      </c>
      <c r="I1221" s="401" t="s">
        <v>337</v>
      </c>
      <c r="J1221" s="400" t="b">
        <v>0</v>
      </c>
      <c r="K1221" s="401" t="s">
        <v>211</v>
      </c>
      <c r="L1221" s="401" t="s">
        <v>661</v>
      </c>
      <c r="M1221" s="401" t="s">
        <v>386</v>
      </c>
      <c r="N1221" s="401" t="s">
        <v>386</v>
      </c>
      <c r="O1221" s="401" t="s">
        <v>365</v>
      </c>
      <c r="P1221" s="401" t="s">
        <v>356</v>
      </c>
    </row>
    <row r="1222" spans="1:16" x14ac:dyDescent="0.35">
      <c r="A1222" s="400">
        <v>1476</v>
      </c>
      <c r="B1222" s="400" t="s">
        <v>2612</v>
      </c>
      <c r="C1222" s="401" t="s">
        <v>2616</v>
      </c>
      <c r="D1222" s="402">
        <v>28078</v>
      </c>
      <c r="E1222" s="402">
        <v>41558</v>
      </c>
      <c r="F1222" s="400">
        <v>13480</v>
      </c>
      <c r="G1222" s="400">
        <v>36.906228610540701</v>
      </c>
      <c r="H1222" s="401" t="s">
        <v>12</v>
      </c>
      <c r="I1222" s="401" t="s">
        <v>337</v>
      </c>
      <c r="J1222" s="400" t="b">
        <v>0</v>
      </c>
      <c r="K1222" s="401" t="s">
        <v>211</v>
      </c>
      <c r="L1222" s="401" t="s">
        <v>661</v>
      </c>
      <c r="M1222" s="401" t="s">
        <v>386</v>
      </c>
      <c r="N1222" s="401" t="s">
        <v>386</v>
      </c>
      <c r="O1222" s="401" t="s">
        <v>365</v>
      </c>
      <c r="P1222" s="401" t="s">
        <v>356</v>
      </c>
    </row>
    <row r="1223" spans="1:16" x14ac:dyDescent="0.35">
      <c r="A1223" s="400">
        <v>1477</v>
      </c>
      <c r="B1223" s="400" t="s">
        <v>2612</v>
      </c>
      <c r="C1223" s="401" t="s">
        <v>2617</v>
      </c>
      <c r="D1223" s="402">
        <v>28645</v>
      </c>
      <c r="E1223" s="402">
        <v>41558</v>
      </c>
      <c r="F1223" s="400">
        <v>12913</v>
      </c>
      <c r="G1223" s="400">
        <v>35.3538672142368</v>
      </c>
      <c r="H1223" s="401" t="s">
        <v>12</v>
      </c>
      <c r="I1223" s="401" t="s">
        <v>337</v>
      </c>
      <c r="J1223" s="400" t="b">
        <v>0</v>
      </c>
      <c r="K1223" s="401" t="s">
        <v>211</v>
      </c>
      <c r="L1223" s="401" t="s">
        <v>661</v>
      </c>
      <c r="M1223" s="401" t="s">
        <v>386</v>
      </c>
      <c r="N1223" s="401" t="s">
        <v>386</v>
      </c>
      <c r="O1223" s="401" t="s">
        <v>365</v>
      </c>
      <c r="P1223" s="401" t="s">
        <v>356</v>
      </c>
    </row>
    <row r="1224" spans="1:16" x14ac:dyDescent="0.35">
      <c r="A1224" s="400">
        <v>1478</v>
      </c>
      <c r="B1224" s="400" t="s">
        <v>2612</v>
      </c>
      <c r="C1224" s="401" t="s">
        <v>2618</v>
      </c>
      <c r="D1224" s="402">
        <v>25607</v>
      </c>
      <c r="E1224" s="402">
        <v>41558</v>
      </c>
      <c r="F1224" s="400">
        <v>15951</v>
      </c>
      <c r="G1224" s="400">
        <v>43.671457905544102</v>
      </c>
      <c r="H1224" s="401" t="s">
        <v>12</v>
      </c>
      <c r="I1224" s="401" t="s">
        <v>337</v>
      </c>
      <c r="J1224" s="400" t="b">
        <v>0</v>
      </c>
      <c r="K1224" s="401" t="s">
        <v>211</v>
      </c>
      <c r="L1224" s="401" t="s">
        <v>661</v>
      </c>
      <c r="M1224" s="401" t="s">
        <v>386</v>
      </c>
      <c r="N1224" s="401" t="s">
        <v>386</v>
      </c>
      <c r="O1224" s="401" t="s">
        <v>365</v>
      </c>
      <c r="P1224" s="401" t="s">
        <v>356</v>
      </c>
    </row>
    <row r="1225" spans="1:16" x14ac:dyDescent="0.35">
      <c r="A1225" s="400">
        <v>1479</v>
      </c>
      <c r="B1225" s="400" t="s">
        <v>2612</v>
      </c>
      <c r="C1225" s="401" t="s">
        <v>2619</v>
      </c>
      <c r="D1225" s="402">
        <v>27915</v>
      </c>
      <c r="E1225" s="402">
        <v>41558</v>
      </c>
      <c r="F1225" s="400">
        <v>13643</v>
      </c>
      <c r="G1225" s="400">
        <v>37.3524982888433</v>
      </c>
      <c r="H1225" s="401" t="s">
        <v>12</v>
      </c>
      <c r="I1225" s="401" t="s">
        <v>337</v>
      </c>
      <c r="J1225" s="400" t="b">
        <v>0</v>
      </c>
      <c r="K1225" s="401" t="s">
        <v>211</v>
      </c>
      <c r="L1225" s="401" t="s">
        <v>661</v>
      </c>
      <c r="M1225" s="401" t="s">
        <v>386</v>
      </c>
      <c r="N1225" s="401" t="s">
        <v>386</v>
      </c>
      <c r="O1225" s="401" t="s">
        <v>365</v>
      </c>
      <c r="P1225" s="401" t="s">
        <v>356</v>
      </c>
    </row>
    <row r="1226" spans="1:16" x14ac:dyDescent="0.35">
      <c r="A1226" s="400">
        <v>1480</v>
      </c>
      <c r="B1226" s="400" t="s">
        <v>2612</v>
      </c>
      <c r="C1226" s="401" t="s">
        <v>2620</v>
      </c>
      <c r="D1226" s="402">
        <v>25723</v>
      </c>
      <c r="E1226" s="402">
        <v>41558</v>
      </c>
      <c r="F1226" s="400">
        <v>15835</v>
      </c>
      <c r="G1226" s="400">
        <v>43.3538672142368</v>
      </c>
      <c r="H1226" s="401" t="s">
        <v>12</v>
      </c>
      <c r="I1226" s="401" t="s">
        <v>337</v>
      </c>
      <c r="J1226" s="400" t="b">
        <v>0</v>
      </c>
      <c r="K1226" s="401" t="s">
        <v>211</v>
      </c>
      <c r="L1226" s="401" t="s">
        <v>661</v>
      </c>
      <c r="M1226" s="401" t="s">
        <v>386</v>
      </c>
      <c r="N1226" s="401" t="s">
        <v>386</v>
      </c>
      <c r="O1226" s="401" t="s">
        <v>365</v>
      </c>
      <c r="P1226" s="401" t="s">
        <v>356</v>
      </c>
    </row>
    <row r="1227" spans="1:16" x14ac:dyDescent="0.35">
      <c r="A1227" s="400">
        <v>1481</v>
      </c>
      <c r="B1227" s="400" t="s">
        <v>2612</v>
      </c>
      <c r="C1227" s="401" t="s">
        <v>2621</v>
      </c>
      <c r="D1227" s="402">
        <v>26729</v>
      </c>
      <c r="E1227" s="402">
        <v>41558</v>
      </c>
      <c r="F1227" s="400">
        <v>14829</v>
      </c>
      <c r="G1227" s="400">
        <v>40.599589322381902</v>
      </c>
      <c r="H1227" s="401" t="s">
        <v>12</v>
      </c>
      <c r="I1227" s="401" t="s">
        <v>337</v>
      </c>
      <c r="J1227" s="400" t="b">
        <v>0</v>
      </c>
      <c r="K1227" s="401" t="s">
        <v>211</v>
      </c>
      <c r="L1227" s="401" t="s">
        <v>661</v>
      </c>
      <c r="M1227" s="401" t="s">
        <v>386</v>
      </c>
      <c r="N1227" s="401" t="s">
        <v>386</v>
      </c>
      <c r="O1227" s="401" t="s">
        <v>365</v>
      </c>
      <c r="P1227" s="401" t="s">
        <v>356</v>
      </c>
    </row>
    <row r="1228" spans="1:16" x14ac:dyDescent="0.35">
      <c r="A1228" s="400">
        <v>1482</v>
      </c>
      <c r="B1228" s="400" t="s">
        <v>2612</v>
      </c>
      <c r="C1228" s="401" t="s">
        <v>2622</v>
      </c>
      <c r="D1228" s="402">
        <v>26401</v>
      </c>
      <c r="E1228" s="402">
        <v>41558</v>
      </c>
      <c r="F1228" s="400">
        <v>15157</v>
      </c>
      <c r="G1228" s="400">
        <v>41.497604380561299</v>
      </c>
      <c r="H1228" s="401" t="s">
        <v>12</v>
      </c>
      <c r="I1228" s="401" t="s">
        <v>337</v>
      </c>
      <c r="J1228" s="400" t="b">
        <v>1</v>
      </c>
      <c r="K1228" s="401" t="s">
        <v>211</v>
      </c>
      <c r="L1228" s="401" t="s">
        <v>661</v>
      </c>
      <c r="M1228" s="401" t="s">
        <v>386</v>
      </c>
      <c r="N1228" s="401" t="s">
        <v>386</v>
      </c>
      <c r="O1228" s="401" t="s">
        <v>365</v>
      </c>
      <c r="P1228" s="401" t="s">
        <v>356</v>
      </c>
    </row>
    <row r="1229" spans="1:16" x14ac:dyDescent="0.35">
      <c r="A1229" s="400">
        <v>1483</v>
      </c>
      <c r="B1229" s="400" t="s">
        <v>2623</v>
      </c>
      <c r="C1229" s="401" t="s">
        <v>2624</v>
      </c>
      <c r="D1229" s="402">
        <v>25886</v>
      </c>
      <c r="E1229" s="402">
        <v>41558</v>
      </c>
      <c r="F1229" s="400">
        <v>15672</v>
      </c>
      <c r="G1229" s="400">
        <v>42.9075975359343</v>
      </c>
      <c r="H1229" s="401" t="s">
        <v>12</v>
      </c>
      <c r="I1229" s="401" t="s">
        <v>337</v>
      </c>
      <c r="J1229" s="400" t="b">
        <v>0</v>
      </c>
      <c r="K1229" s="401" t="s">
        <v>211</v>
      </c>
      <c r="L1229" s="401" t="s">
        <v>775</v>
      </c>
      <c r="M1229" s="401" t="s">
        <v>386</v>
      </c>
      <c r="N1229" s="401" t="s">
        <v>386</v>
      </c>
      <c r="O1229" s="401" t="s">
        <v>365</v>
      </c>
      <c r="P1229" s="401" t="s">
        <v>356</v>
      </c>
    </row>
    <row r="1230" spans="1:16" x14ac:dyDescent="0.35">
      <c r="A1230" s="400">
        <v>1484</v>
      </c>
      <c r="B1230" s="400" t="s">
        <v>2623</v>
      </c>
      <c r="C1230" s="401" t="s">
        <v>2625</v>
      </c>
      <c r="D1230" s="402">
        <v>32122</v>
      </c>
      <c r="E1230" s="402">
        <v>41558</v>
      </c>
      <c r="F1230" s="400">
        <v>9436</v>
      </c>
      <c r="G1230" s="400">
        <v>25.834360027378501</v>
      </c>
      <c r="H1230" s="401" t="s">
        <v>12</v>
      </c>
      <c r="I1230" s="401" t="s">
        <v>337</v>
      </c>
      <c r="J1230" s="400" t="b">
        <v>0</v>
      </c>
      <c r="K1230" s="401" t="s">
        <v>211</v>
      </c>
      <c r="L1230" s="401" t="s">
        <v>775</v>
      </c>
      <c r="M1230" s="401" t="s">
        <v>386</v>
      </c>
      <c r="N1230" s="401" t="s">
        <v>386</v>
      </c>
      <c r="O1230" s="401" t="s">
        <v>365</v>
      </c>
      <c r="P1230" s="401" t="s">
        <v>356</v>
      </c>
    </row>
    <row r="1231" spans="1:16" ht="43.5" x14ac:dyDescent="0.35">
      <c r="A1231" s="400">
        <v>1485</v>
      </c>
      <c r="B1231" s="400" t="s">
        <v>2623</v>
      </c>
      <c r="C1231" s="401" t="s">
        <v>2626</v>
      </c>
      <c r="D1231" s="402">
        <v>31457</v>
      </c>
      <c r="E1231" s="402">
        <v>41558</v>
      </c>
      <c r="F1231" s="400">
        <v>10101</v>
      </c>
      <c r="G1231" s="400">
        <v>27.6550308008214</v>
      </c>
      <c r="H1231" s="401" t="s">
        <v>11</v>
      </c>
      <c r="I1231" s="401" t="s">
        <v>347</v>
      </c>
      <c r="J1231" s="400" t="b">
        <v>0</v>
      </c>
      <c r="K1231" s="401" t="s">
        <v>211</v>
      </c>
      <c r="L1231" s="401" t="s">
        <v>775</v>
      </c>
      <c r="M1231" s="401" t="s">
        <v>386</v>
      </c>
      <c r="N1231" s="401" t="s">
        <v>386</v>
      </c>
      <c r="O1231" s="401" t="s">
        <v>365</v>
      </c>
      <c r="P1231" s="401" t="s">
        <v>356</v>
      </c>
    </row>
    <row r="1232" spans="1:16" ht="29" x14ac:dyDescent="0.35">
      <c r="A1232" s="400">
        <v>1486</v>
      </c>
      <c r="B1232" s="400" t="s">
        <v>2623</v>
      </c>
      <c r="C1232" s="401" t="s">
        <v>2627</v>
      </c>
      <c r="D1232" s="402">
        <v>31837</v>
      </c>
      <c r="E1232" s="402">
        <v>41558</v>
      </c>
      <c r="F1232" s="400">
        <v>9721</v>
      </c>
      <c r="G1232" s="400">
        <v>26.6146475017112</v>
      </c>
      <c r="H1232" s="401" t="s">
        <v>12</v>
      </c>
      <c r="I1232" s="401" t="s">
        <v>345</v>
      </c>
      <c r="J1232" s="400" t="b">
        <v>0</v>
      </c>
      <c r="K1232" s="401" t="s">
        <v>211</v>
      </c>
      <c r="L1232" s="401" t="s">
        <v>775</v>
      </c>
      <c r="M1232" s="401" t="s">
        <v>386</v>
      </c>
      <c r="N1232" s="401" t="s">
        <v>386</v>
      </c>
      <c r="O1232" s="401" t="s">
        <v>365</v>
      </c>
      <c r="P1232" s="401" t="s">
        <v>356</v>
      </c>
    </row>
    <row r="1233" spans="1:16" x14ac:dyDescent="0.35">
      <c r="A1233" s="400">
        <v>1487</v>
      </c>
      <c r="B1233" s="400" t="s">
        <v>2623</v>
      </c>
      <c r="C1233" s="401" t="s">
        <v>2628</v>
      </c>
      <c r="D1233" s="402">
        <v>32544</v>
      </c>
      <c r="E1233" s="402">
        <v>41558</v>
      </c>
      <c r="F1233" s="400">
        <v>9014</v>
      </c>
      <c r="G1233" s="400">
        <v>24.678986995208799</v>
      </c>
      <c r="H1233" s="401" t="s">
        <v>11</v>
      </c>
      <c r="I1233" s="401" t="s">
        <v>337</v>
      </c>
      <c r="J1233" s="400" t="b">
        <v>0</v>
      </c>
      <c r="K1233" s="401" t="s">
        <v>211</v>
      </c>
      <c r="L1233" s="401" t="s">
        <v>775</v>
      </c>
      <c r="M1233" s="401" t="s">
        <v>386</v>
      </c>
      <c r="N1233" s="401" t="s">
        <v>386</v>
      </c>
      <c r="O1233" s="401" t="s">
        <v>365</v>
      </c>
      <c r="P1233" s="401" t="s">
        <v>356</v>
      </c>
    </row>
    <row r="1234" spans="1:16" x14ac:dyDescent="0.35">
      <c r="A1234" s="400">
        <v>1488</v>
      </c>
      <c r="B1234" s="400" t="s">
        <v>2623</v>
      </c>
      <c r="C1234" s="401" t="s">
        <v>2629</v>
      </c>
      <c r="D1234" s="402">
        <v>28915</v>
      </c>
      <c r="E1234" s="402">
        <v>41558</v>
      </c>
      <c r="F1234" s="400">
        <v>12643</v>
      </c>
      <c r="G1234" s="400">
        <v>34.614647501711197</v>
      </c>
      <c r="H1234" s="401" t="s">
        <v>11</v>
      </c>
      <c r="I1234" s="401" t="s">
        <v>337</v>
      </c>
      <c r="J1234" s="400" t="b">
        <v>0</v>
      </c>
      <c r="K1234" s="401" t="s">
        <v>211</v>
      </c>
      <c r="L1234" s="401" t="s">
        <v>775</v>
      </c>
      <c r="M1234" s="401" t="s">
        <v>386</v>
      </c>
      <c r="N1234" s="401" t="s">
        <v>386</v>
      </c>
      <c r="O1234" s="401" t="s">
        <v>365</v>
      </c>
      <c r="P1234" s="401" t="s">
        <v>356</v>
      </c>
    </row>
    <row r="1235" spans="1:16" ht="29" x14ac:dyDescent="0.35">
      <c r="A1235" s="400">
        <v>1489</v>
      </c>
      <c r="B1235" s="400" t="s">
        <v>2623</v>
      </c>
      <c r="C1235" s="401" t="s">
        <v>2630</v>
      </c>
      <c r="D1235" s="402">
        <v>31567</v>
      </c>
      <c r="E1235" s="402">
        <v>41558</v>
      </c>
      <c r="F1235" s="400">
        <v>9991</v>
      </c>
      <c r="G1235" s="400">
        <v>27.3538672142368</v>
      </c>
      <c r="H1235" s="401" t="s">
        <v>12</v>
      </c>
      <c r="I1235" s="401" t="s">
        <v>337</v>
      </c>
      <c r="J1235" s="400" t="b">
        <v>0</v>
      </c>
      <c r="K1235" s="401" t="s">
        <v>211</v>
      </c>
      <c r="L1235" s="401" t="s">
        <v>775</v>
      </c>
      <c r="M1235" s="401" t="s">
        <v>386</v>
      </c>
      <c r="N1235" s="401" t="s">
        <v>386</v>
      </c>
      <c r="O1235" s="401" t="s">
        <v>365</v>
      </c>
      <c r="P1235" s="401" t="s">
        <v>356</v>
      </c>
    </row>
    <row r="1236" spans="1:16" x14ac:dyDescent="0.35">
      <c r="A1236" s="400">
        <v>1490</v>
      </c>
      <c r="B1236" s="400" t="s">
        <v>2623</v>
      </c>
      <c r="C1236" s="401" t="s">
        <v>2631</v>
      </c>
      <c r="D1236" s="402">
        <v>33759</v>
      </c>
      <c r="E1236" s="402">
        <v>41558</v>
      </c>
      <c r="F1236" s="400">
        <v>7799</v>
      </c>
      <c r="G1236" s="400">
        <v>21.3524982888433</v>
      </c>
      <c r="H1236" s="401" t="s">
        <v>12</v>
      </c>
      <c r="I1236" s="401" t="s">
        <v>337</v>
      </c>
      <c r="J1236" s="400" t="b">
        <v>0</v>
      </c>
      <c r="K1236" s="401" t="s">
        <v>211</v>
      </c>
      <c r="L1236" s="401" t="s">
        <v>775</v>
      </c>
      <c r="M1236" s="401" t="s">
        <v>386</v>
      </c>
      <c r="N1236" s="401" t="s">
        <v>386</v>
      </c>
      <c r="O1236" s="401" t="s">
        <v>365</v>
      </c>
      <c r="P1236" s="401" t="s">
        <v>356</v>
      </c>
    </row>
    <row r="1237" spans="1:16" x14ac:dyDescent="0.35">
      <c r="A1237" s="400">
        <v>1491</v>
      </c>
      <c r="B1237" s="400" t="s">
        <v>2623</v>
      </c>
      <c r="C1237" s="401" t="s">
        <v>2632</v>
      </c>
      <c r="D1237" s="402">
        <v>33759</v>
      </c>
      <c r="E1237" s="402">
        <v>41558</v>
      </c>
      <c r="F1237" s="400">
        <v>7799</v>
      </c>
      <c r="G1237" s="400">
        <v>21.3524982888433</v>
      </c>
      <c r="H1237" s="401" t="s">
        <v>12</v>
      </c>
      <c r="I1237" s="401" t="s">
        <v>337</v>
      </c>
      <c r="J1237" s="400" t="b">
        <v>0</v>
      </c>
      <c r="K1237" s="401" t="s">
        <v>211</v>
      </c>
      <c r="L1237" s="401" t="s">
        <v>775</v>
      </c>
      <c r="M1237" s="401" t="s">
        <v>386</v>
      </c>
      <c r="N1237" s="401" t="s">
        <v>386</v>
      </c>
      <c r="O1237" s="401" t="s">
        <v>365</v>
      </c>
      <c r="P1237" s="401" t="s">
        <v>356</v>
      </c>
    </row>
    <row r="1238" spans="1:16" x14ac:dyDescent="0.35">
      <c r="A1238" s="400">
        <v>1492</v>
      </c>
      <c r="B1238" s="400" t="s">
        <v>2623</v>
      </c>
      <c r="C1238" s="401" t="s">
        <v>2633</v>
      </c>
      <c r="D1238" s="402">
        <v>25884</v>
      </c>
      <c r="E1238" s="402">
        <v>41558</v>
      </c>
      <c r="F1238" s="400">
        <v>15674</v>
      </c>
      <c r="G1238" s="400">
        <v>42.913073237508598</v>
      </c>
      <c r="H1238" s="401" t="s">
        <v>11</v>
      </c>
      <c r="I1238" s="401" t="s">
        <v>337</v>
      </c>
      <c r="J1238" s="400" t="b">
        <v>0</v>
      </c>
      <c r="K1238" s="401" t="s">
        <v>211</v>
      </c>
      <c r="L1238" s="401" t="s">
        <v>775</v>
      </c>
      <c r="M1238" s="401" t="s">
        <v>386</v>
      </c>
      <c r="N1238" s="401" t="s">
        <v>386</v>
      </c>
      <c r="O1238" s="401" t="s">
        <v>365</v>
      </c>
      <c r="P1238" s="401" t="s">
        <v>356</v>
      </c>
    </row>
    <row r="1239" spans="1:16" x14ac:dyDescent="0.35">
      <c r="A1239" s="400">
        <v>1493</v>
      </c>
      <c r="B1239" s="400" t="s">
        <v>2634</v>
      </c>
      <c r="C1239" s="401" t="s">
        <v>2635</v>
      </c>
      <c r="D1239" s="402">
        <v>23167</v>
      </c>
      <c r="E1239" s="402">
        <v>41557</v>
      </c>
      <c r="F1239" s="400">
        <v>18390</v>
      </c>
      <c r="G1239" s="400">
        <v>50.349075975359298</v>
      </c>
      <c r="H1239" s="401" t="s">
        <v>12</v>
      </c>
      <c r="I1239" s="401" t="s">
        <v>337</v>
      </c>
      <c r="J1239" s="400" t="b">
        <v>1</v>
      </c>
      <c r="K1239" s="401" t="s">
        <v>211</v>
      </c>
      <c r="L1239" s="401" t="s">
        <v>833</v>
      </c>
      <c r="M1239" s="401" t="s">
        <v>386</v>
      </c>
      <c r="N1239" s="401" t="s">
        <v>386</v>
      </c>
      <c r="O1239" s="401" t="s">
        <v>365</v>
      </c>
      <c r="P1239" s="401" t="s">
        <v>356</v>
      </c>
    </row>
    <row r="1240" spans="1:16" x14ac:dyDescent="0.35">
      <c r="A1240" s="400">
        <v>1494</v>
      </c>
      <c r="B1240" s="400" t="s">
        <v>2634</v>
      </c>
      <c r="C1240" s="401" t="s">
        <v>2636</v>
      </c>
      <c r="D1240" s="402">
        <v>31932</v>
      </c>
      <c r="E1240" s="402">
        <v>41557</v>
      </c>
      <c r="F1240" s="400">
        <v>9625</v>
      </c>
      <c r="G1240" s="400">
        <v>26.3518138261465</v>
      </c>
      <c r="H1240" s="401" t="s">
        <v>12</v>
      </c>
      <c r="I1240" s="401" t="s">
        <v>342</v>
      </c>
      <c r="J1240" s="400" t="b">
        <v>1</v>
      </c>
      <c r="K1240" s="401" t="s">
        <v>211</v>
      </c>
      <c r="L1240" s="401" t="s">
        <v>833</v>
      </c>
      <c r="M1240" s="401" t="s">
        <v>386</v>
      </c>
      <c r="N1240" s="401" t="s">
        <v>386</v>
      </c>
      <c r="O1240" s="401" t="s">
        <v>365</v>
      </c>
      <c r="P1240" s="401" t="s">
        <v>356</v>
      </c>
    </row>
    <row r="1241" spans="1:16" x14ac:dyDescent="0.35">
      <c r="A1241" s="400">
        <v>1495</v>
      </c>
      <c r="B1241" s="400" t="s">
        <v>2634</v>
      </c>
      <c r="C1241" s="401" t="s">
        <v>2637</v>
      </c>
      <c r="D1241" s="402">
        <v>25238</v>
      </c>
      <c r="E1241" s="402">
        <v>41557</v>
      </c>
      <c r="F1241" s="400">
        <v>16319</v>
      </c>
      <c r="G1241" s="400">
        <v>44.678986995208803</v>
      </c>
      <c r="H1241" s="401" t="s">
        <v>12</v>
      </c>
      <c r="I1241" s="401" t="s">
        <v>337</v>
      </c>
      <c r="J1241" s="400" t="b">
        <v>0</v>
      </c>
      <c r="K1241" s="401" t="s">
        <v>211</v>
      </c>
      <c r="L1241" s="401" t="s">
        <v>833</v>
      </c>
      <c r="M1241" s="401" t="s">
        <v>386</v>
      </c>
      <c r="N1241" s="401" t="s">
        <v>386</v>
      </c>
      <c r="O1241" s="401" t="s">
        <v>365</v>
      </c>
      <c r="P1241" s="401" t="s">
        <v>356</v>
      </c>
    </row>
    <row r="1242" spans="1:16" x14ac:dyDescent="0.35">
      <c r="A1242" s="400">
        <v>1496</v>
      </c>
      <c r="B1242" s="400" t="s">
        <v>2634</v>
      </c>
      <c r="C1242" s="401" t="s">
        <v>2638</v>
      </c>
      <c r="D1242" s="402">
        <v>28645</v>
      </c>
      <c r="E1242" s="402">
        <v>41557</v>
      </c>
      <c r="F1242" s="400">
        <v>12912</v>
      </c>
      <c r="G1242" s="400">
        <v>35.351129363449701</v>
      </c>
      <c r="H1242" s="401" t="s">
        <v>12</v>
      </c>
      <c r="I1242" s="401" t="s">
        <v>337</v>
      </c>
      <c r="J1242" s="400" t="b">
        <v>0</v>
      </c>
      <c r="K1242" s="401" t="s">
        <v>211</v>
      </c>
      <c r="L1242" s="401" t="s">
        <v>833</v>
      </c>
      <c r="M1242" s="401" t="s">
        <v>386</v>
      </c>
      <c r="N1242" s="401" t="s">
        <v>386</v>
      </c>
      <c r="O1242" s="401" t="s">
        <v>365</v>
      </c>
      <c r="P1242" s="401" t="s">
        <v>356</v>
      </c>
    </row>
    <row r="1243" spans="1:16" x14ac:dyDescent="0.35">
      <c r="A1243" s="400">
        <v>1497</v>
      </c>
      <c r="B1243" s="400" t="s">
        <v>2634</v>
      </c>
      <c r="C1243" s="401" t="s">
        <v>2639</v>
      </c>
      <c r="D1243" s="402">
        <v>31728</v>
      </c>
      <c r="E1243" s="402">
        <v>41557</v>
      </c>
      <c r="F1243" s="400">
        <v>9829</v>
      </c>
      <c r="G1243" s="400">
        <v>26.9103353867214</v>
      </c>
      <c r="H1243" s="401" t="s">
        <v>12</v>
      </c>
      <c r="I1243" s="401" t="s">
        <v>337</v>
      </c>
      <c r="J1243" s="400" t="b">
        <v>0</v>
      </c>
      <c r="K1243" s="401" t="s">
        <v>211</v>
      </c>
      <c r="L1243" s="401" t="s">
        <v>833</v>
      </c>
      <c r="M1243" s="401" t="s">
        <v>386</v>
      </c>
      <c r="N1243" s="401" t="s">
        <v>386</v>
      </c>
      <c r="O1243" s="401" t="s">
        <v>365</v>
      </c>
      <c r="P1243" s="401" t="s">
        <v>356</v>
      </c>
    </row>
    <row r="1244" spans="1:16" x14ac:dyDescent="0.35">
      <c r="A1244" s="400">
        <v>1498</v>
      </c>
      <c r="B1244" s="400" t="s">
        <v>2634</v>
      </c>
      <c r="C1244" s="401" t="s">
        <v>2640</v>
      </c>
      <c r="D1244" s="402">
        <v>22682</v>
      </c>
      <c r="E1244" s="402">
        <v>41557</v>
      </c>
      <c r="F1244" s="400">
        <v>18875</v>
      </c>
      <c r="G1244" s="400">
        <v>51.6769336071184</v>
      </c>
      <c r="H1244" s="401" t="s">
        <v>12</v>
      </c>
      <c r="I1244" s="401" t="s">
        <v>337</v>
      </c>
      <c r="J1244" s="400" t="b">
        <v>1</v>
      </c>
      <c r="K1244" s="401" t="s">
        <v>211</v>
      </c>
      <c r="L1244" s="401" t="s">
        <v>833</v>
      </c>
      <c r="M1244" s="401" t="s">
        <v>386</v>
      </c>
      <c r="N1244" s="401" t="s">
        <v>386</v>
      </c>
      <c r="O1244" s="401" t="s">
        <v>365</v>
      </c>
      <c r="P1244" s="401" t="s">
        <v>356</v>
      </c>
    </row>
    <row r="1245" spans="1:16" x14ac:dyDescent="0.35">
      <c r="A1245" s="400">
        <v>1499</v>
      </c>
      <c r="B1245" s="400" t="s">
        <v>2634</v>
      </c>
      <c r="C1245" s="401" t="s">
        <v>2641</v>
      </c>
      <c r="D1245" s="402">
        <v>27549</v>
      </c>
      <c r="E1245" s="402">
        <v>41557</v>
      </c>
      <c r="F1245" s="400">
        <v>14008</v>
      </c>
      <c r="G1245" s="400">
        <v>38.351813826146497</v>
      </c>
      <c r="H1245" s="401" t="s">
        <v>11</v>
      </c>
      <c r="I1245" s="401" t="s">
        <v>338</v>
      </c>
      <c r="J1245" s="400" t="b">
        <v>1</v>
      </c>
      <c r="K1245" s="401" t="s">
        <v>211</v>
      </c>
      <c r="L1245" s="401" t="s">
        <v>833</v>
      </c>
      <c r="M1245" s="401" t="s">
        <v>386</v>
      </c>
      <c r="N1245" s="401" t="s">
        <v>386</v>
      </c>
      <c r="O1245" s="401" t="s">
        <v>365</v>
      </c>
      <c r="P1245" s="401" t="s">
        <v>356</v>
      </c>
    </row>
    <row r="1246" spans="1:16" x14ac:dyDescent="0.35">
      <c r="A1246" s="400">
        <v>1500</v>
      </c>
      <c r="B1246" s="400" t="s">
        <v>2634</v>
      </c>
      <c r="C1246" s="401" t="s">
        <v>2642</v>
      </c>
      <c r="D1246" s="402">
        <v>21340</v>
      </c>
      <c r="E1246" s="402">
        <v>41557</v>
      </c>
      <c r="F1246" s="400">
        <v>20217</v>
      </c>
      <c r="G1246" s="400">
        <v>55.351129363449701</v>
      </c>
      <c r="H1246" s="401" t="s">
        <v>12</v>
      </c>
      <c r="I1246" s="401" t="s">
        <v>337</v>
      </c>
      <c r="J1246" s="400" t="b">
        <v>0</v>
      </c>
      <c r="K1246" s="401" t="s">
        <v>211</v>
      </c>
      <c r="L1246" s="401" t="s">
        <v>833</v>
      </c>
      <c r="M1246" s="401" t="s">
        <v>386</v>
      </c>
      <c r="N1246" s="401" t="s">
        <v>386</v>
      </c>
      <c r="O1246" s="401" t="s">
        <v>365</v>
      </c>
      <c r="P1246" s="401" t="s">
        <v>356</v>
      </c>
    </row>
    <row r="1247" spans="1:16" x14ac:dyDescent="0.35">
      <c r="A1247" s="400">
        <v>1501</v>
      </c>
      <c r="B1247" s="400" t="s">
        <v>2634</v>
      </c>
      <c r="C1247" s="401" t="s">
        <v>2643</v>
      </c>
      <c r="D1247" s="402">
        <v>25358</v>
      </c>
      <c r="E1247" s="402">
        <v>41557</v>
      </c>
      <c r="F1247" s="400">
        <v>16199</v>
      </c>
      <c r="G1247" s="400">
        <v>44.350444900752898</v>
      </c>
      <c r="H1247" s="401" t="s">
        <v>12</v>
      </c>
      <c r="I1247" s="401" t="s">
        <v>337</v>
      </c>
      <c r="J1247" s="400" t="b">
        <v>1</v>
      </c>
      <c r="K1247" s="401" t="s">
        <v>211</v>
      </c>
      <c r="L1247" s="401" t="s">
        <v>833</v>
      </c>
      <c r="M1247" s="401" t="s">
        <v>386</v>
      </c>
      <c r="N1247" s="401" t="s">
        <v>386</v>
      </c>
      <c r="O1247" s="401" t="s">
        <v>365</v>
      </c>
      <c r="P1247" s="401" t="s">
        <v>356</v>
      </c>
    </row>
    <row r="1248" spans="1:16" x14ac:dyDescent="0.35">
      <c r="A1248" s="400">
        <v>1502</v>
      </c>
      <c r="B1248" s="400" t="s">
        <v>2634</v>
      </c>
      <c r="C1248" s="401" t="s">
        <v>2644</v>
      </c>
      <c r="D1248" s="402">
        <v>28989</v>
      </c>
      <c r="E1248" s="402">
        <v>41557</v>
      </c>
      <c r="F1248" s="400">
        <v>12568</v>
      </c>
      <c r="G1248" s="400">
        <v>34.409308692676198</v>
      </c>
      <c r="H1248" s="401" t="s">
        <v>12</v>
      </c>
      <c r="I1248" s="401" t="s">
        <v>337</v>
      </c>
      <c r="J1248" s="400" t="b">
        <v>0</v>
      </c>
      <c r="K1248" s="401" t="s">
        <v>211</v>
      </c>
      <c r="L1248" s="401" t="s">
        <v>833</v>
      </c>
      <c r="M1248" s="401" t="s">
        <v>386</v>
      </c>
      <c r="N1248" s="401" t="s">
        <v>386</v>
      </c>
      <c r="O1248" s="401" t="s">
        <v>365</v>
      </c>
      <c r="P1248" s="401" t="s">
        <v>356</v>
      </c>
    </row>
    <row r="1249" spans="1:16" x14ac:dyDescent="0.35">
      <c r="A1249" s="400">
        <v>1503</v>
      </c>
      <c r="B1249" s="400" t="s">
        <v>2645</v>
      </c>
      <c r="C1249" s="401" t="s">
        <v>2646</v>
      </c>
      <c r="D1249" s="402">
        <v>27704</v>
      </c>
      <c r="E1249" s="402">
        <v>41557</v>
      </c>
      <c r="F1249" s="400">
        <v>13853</v>
      </c>
      <c r="G1249" s="400">
        <v>37.927446954140997</v>
      </c>
      <c r="H1249" s="401" t="s">
        <v>12</v>
      </c>
      <c r="I1249" s="401" t="s">
        <v>337</v>
      </c>
      <c r="J1249" s="400" t="b">
        <v>1</v>
      </c>
      <c r="K1249" s="401" t="s">
        <v>211</v>
      </c>
      <c r="L1249" s="401" t="s">
        <v>953</v>
      </c>
      <c r="M1249" s="401" t="s">
        <v>386</v>
      </c>
      <c r="N1249" s="401" t="s">
        <v>386</v>
      </c>
      <c r="O1249" s="401" t="s">
        <v>365</v>
      </c>
      <c r="P1249" s="401" t="s">
        <v>356</v>
      </c>
    </row>
    <row r="1250" spans="1:16" ht="29" x14ac:dyDescent="0.35">
      <c r="A1250" s="400">
        <v>1504</v>
      </c>
      <c r="B1250" s="400" t="s">
        <v>2645</v>
      </c>
      <c r="C1250" s="401" t="s">
        <v>2647</v>
      </c>
      <c r="D1250" s="402">
        <v>28645</v>
      </c>
      <c r="E1250" s="402">
        <v>41557</v>
      </c>
      <c r="F1250" s="400">
        <v>12912</v>
      </c>
      <c r="G1250" s="400">
        <v>35.351129363449701</v>
      </c>
      <c r="H1250" s="401" t="s">
        <v>12</v>
      </c>
      <c r="I1250" s="401" t="s">
        <v>345</v>
      </c>
      <c r="J1250" s="400" t="b">
        <v>1</v>
      </c>
      <c r="K1250" s="401" t="s">
        <v>211</v>
      </c>
      <c r="L1250" s="401" t="s">
        <v>953</v>
      </c>
      <c r="M1250" s="401" t="s">
        <v>386</v>
      </c>
      <c r="N1250" s="401" t="s">
        <v>386</v>
      </c>
      <c r="O1250" s="401" t="s">
        <v>365</v>
      </c>
      <c r="P1250" s="401" t="s">
        <v>356</v>
      </c>
    </row>
    <row r="1251" spans="1:16" x14ac:dyDescent="0.35">
      <c r="A1251" s="400">
        <v>1505</v>
      </c>
      <c r="B1251" s="400" t="s">
        <v>2645</v>
      </c>
      <c r="C1251" s="401" t="s">
        <v>2648</v>
      </c>
      <c r="D1251" s="402">
        <v>28900</v>
      </c>
      <c r="E1251" s="402">
        <v>41557</v>
      </c>
      <c r="F1251" s="400">
        <v>12657</v>
      </c>
      <c r="G1251" s="400">
        <v>34.652977412730998</v>
      </c>
      <c r="H1251" s="401" t="s">
        <v>12</v>
      </c>
      <c r="I1251" s="401" t="s">
        <v>337</v>
      </c>
      <c r="J1251" s="400" t="b">
        <v>1</v>
      </c>
      <c r="K1251" s="401" t="s">
        <v>211</v>
      </c>
      <c r="L1251" s="401" t="s">
        <v>953</v>
      </c>
      <c r="M1251" s="401" t="s">
        <v>386</v>
      </c>
      <c r="N1251" s="401" t="s">
        <v>386</v>
      </c>
      <c r="O1251" s="401" t="s">
        <v>365</v>
      </c>
      <c r="P1251" s="401" t="s">
        <v>356</v>
      </c>
    </row>
    <row r="1252" spans="1:16" ht="29" x14ac:dyDescent="0.35">
      <c r="A1252" s="400">
        <v>1506</v>
      </c>
      <c r="B1252" s="400" t="s">
        <v>2645</v>
      </c>
      <c r="C1252" s="401" t="s">
        <v>2649</v>
      </c>
      <c r="D1252" s="402">
        <v>27795</v>
      </c>
      <c r="E1252" s="402">
        <v>41557</v>
      </c>
      <c r="F1252" s="400">
        <v>13762</v>
      </c>
      <c r="G1252" s="400">
        <v>37.678302532511999</v>
      </c>
      <c r="H1252" s="401" t="s">
        <v>12</v>
      </c>
      <c r="I1252" s="401" t="s">
        <v>337</v>
      </c>
      <c r="J1252" s="400" t="b">
        <v>1</v>
      </c>
      <c r="K1252" s="401" t="s">
        <v>211</v>
      </c>
      <c r="L1252" s="401" t="s">
        <v>953</v>
      </c>
      <c r="M1252" s="401" t="s">
        <v>386</v>
      </c>
      <c r="N1252" s="401" t="s">
        <v>386</v>
      </c>
      <c r="O1252" s="401" t="s">
        <v>365</v>
      </c>
      <c r="P1252" s="401" t="s">
        <v>356</v>
      </c>
    </row>
    <row r="1253" spans="1:16" x14ac:dyDescent="0.35">
      <c r="A1253" s="400">
        <v>1507</v>
      </c>
      <c r="B1253" s="400" t="s">
        <v>2645</v>
      </c>
      <c r="C1253" s="401" t="s">
        <v>2650</v>
      </c>
      <c r="D1253" s="402">
        <v>29010</v>
      </c>
      <c r="E1253" s="402">
        <v>41557</v>
      </c>
      <c r="F1253" s="400">
        <v>12547</v>
      </c>
      <c r="G1253" s="400">
        <v>34.351813826146497</v>
      </c>
      <c r="H1253" s="401" t="s">
        <v>12</v>
      </c>
      <c r="I1253" s="401" t="s">
        <v>337</v>
      </c>
      <c r="J1253" s="400" t="b">
        <v>1</v>
      </c>
      <c r="K1253" s="401" t="s">
        <v>211</v>
      </c>
      <c r="L1253" s="401" t="s">
        <v>953</v>
      </c>
      <c r="M1253" s="401" t="s">
        <v>386</v>
      </c>
      <c r="N1253" s="401" t="s">
        <v>386</v>
      </c>
      <c r="O1253" s="401" t="s">
        <v>365</v>
      </c>
      <c r="P1253" s="401" t="s">
        <v>356</v>
      </c>
    </row>
    <row r="1254" spans="1:16" x14ac:dyDescent="0.35">
      <c r="A1254" s="400">
        <v>1508</v>
      </c>
      <c r="B1254" s="400" t="s">
        <v>2645</v>
      </c>
      <c r="C1254" s="401" t="s">
        <v>2651</v>
      </c>
      <c r="D1254" s="402">
        <v>26057</v>
      </c>
      <c r="E1254" s="402">
        <v>41557</v>
      </c>
      <c r="F1254" s="400">
        <v>15500</v>
      </c>
      <c r="G1254" s="400">
        <v>42.436687200547603</v>
      </c>
      <c r="H1254" s="401" t="s">
        <v>12</v>
      </c>
      <c r="I1254" s="401" t="s">
        <v>337</v>
      </c>
      <c r="J1254" s="400" t="b">
        <v>0</v>
      </c>
      <c r="K1254" s="401" t="s">
        <v>211</v>
      </c>
      <c r="L1254" s="401" t="s">
        <v>953</v>
      </c>
      <c r="M1254" s="401" t="s">
        <v>386</v>
      </c>
      <c r="N1254" s="401" t="s">
        <v>386</v>
      </c>
      <c r="O1254" s="401" t="s">
        <v>365</v>
      </c>
      <c r="P1254" s="401" t="s">
        <v>356</v>
      </c>
    </row>
    <row r="1255" spans="1:16" x14ac:dyDescent="0.35">
      <c r="A1255" s="400">
        <v>1509</v>
      </c>
      <c r="B1255" s="400" t="s">
        <v>2645</v>
      </c>
      <c r="C1255" s="401" t="s">
        <v>2652</v>
      </c>
      <c r="D1255" s="402">
        <v>25358</v>
      </c>
      <c r="E1255" s="402">
        <v>41557</v>
      </c>
      <c r="F1255" s="400">
        <v>16199</v>
      </c>
      <c r="G1255" s="400">
        <v>44.350444900752898</v>
      </c>
      <c r="H1255" s="401" t="s">
        <v>11</v>
      </c>
      <c r="I1255" s="401" t="s">
        <v>337</v>
      </c>
      <c r="J1255" s="400" t="b">
        <v>0</v>
      </c>
      <c r="K1255" s="401" t="s">
        <v>211</v>
      </c>
      <c r="L1255" s="401" t="s">
        <v>953</v>
      </c>
      <c r="M1255" s="401" t="s">
        <v>386</v>
      </c>
      <c r="N1255" s="401" t="s">
        <v>386</v>
      </c>
      <c r="O1255" s="401" t="s">
        <v>365</v>
      </c>
      <c r="P1255" s="401" t="s">
        <v>356</v>
      </c>
    </row>
    <row r="1256" spans="1:16" x14ac:dyDescent="0.35">
      <c r="A1256" s="400">
        <v>1510</v>
      </c>
      <c r="B1256" s="400" t="s">
        <v>2645</v>
      </c>
      <c r="C1256" s="401" t="s">
        <v>2653</v>
      </c>
      <c r="D1256" s="402">
        <v>26980</v>
      </c>
      <c r="E1256" s="402">
        <v>41557</v>
      </c>
      <c r="F1256" s="400">
        <v>14577</v>
      </c>
      <c r="G1256" s="400">
        <v>39.909650924024596</v>
      </c>
      <c r="H1256" s="401" t="s">
        <v>11</v>
      </c>
      <c r="I1256" s="401" t="s">
        <v>337</v>
      </c>
      <c r="J1256" s="400" t="b">
        <v>0</v>
      </c>
      <c r="K1256" s="401" t="s">
        <v>211</v>
      </c>
      <c r="L1256" s="401" t="s">
        <v>953</v>
      </c>
      <c r="M1256" s="401" t="s">
        <v>386</v>
      </c>
      <c r="N1256" s="401" t="s">
        <v>386</v>
      </c>
      <c r="O1256" s="401" t="s">
        <v>365</v>
      </c>
      <c r="P1256" s="401" t="s">
        <v>356</v>
      </c>
    </row>
    <row r="1257" spans="1:16" x14ac:dyDescent="0.35">
      <c r="A1257" s="400">
        <v>1511</v>
      </c>
      <c r="B1257" s="400" t="s">
        <v>2645</v>
      </c>
      <c r="C1257" s="401" t="s">
        <v>2654</v>
      </c>
      <c r="D1257" s="402">
        <v>26454</v>
      </c>
      <c r="E1257" s="402">
        <v>41557</v>
      </c>
      <c r="F1257" s="400">
        <v>15103</v>
      </c>
      <c r="G1257" s="400">
        <v>41.349760438056101</v>
      </c>
      <c r="H1257" s="401" t="s">
        <v>11</v>
      </c>
      <c r="I1257" s="401" t="s">
        <v>337</v>
      </c>
      <c r="J1257" s="400" t="b">
        <v>0</v>
      </c>
      <c r="K1257" s="401" t="s">
        <v>211</v>
      </c>
      <c r="L1257" s="401" t="s">
        <v>953</v>
      </c>
      <c r="M1257" s="401" t="s">
        <v>386</v>
      </c>
      <c r="N1257" s="401" t="s">
        <v>386</v>
      </c>
      <c r="O1257" s="401" t="s">
        <v>365</v>
      </c>
      <c r="P1257" s="401" t="s">
        <v>356</v>
      </c>
    </row>
    <row r="1258" spans="1:16" ht="29" x14ac:dyDescent="0.35">
      <c r="A1258" s="400">
        <v>1512</v>
      </c>
      <c r="B1258" s="400" t="s">
        <v>2655</v>
      </c>
      <c r="C1258" s="401" t="s">
        <v>2656</v>
      </c>
      <c r="D1258" s="402">
        <v>30431</v>
      </c>
      <c r="E1258" s="402">
        <v>41510</v>
      </c>
      <c r="F1258" s="400">
        <v>11079</v>
      </c>
      <c r="G1258" s="400">
        <v>30.332648870636501</v>
      </c>
      <c r="H1258" s="401" t="s">
        <v>11</v>
      </c>
      <c r="I1258" s="401" t="s">
        <v>345</v>
      </c>
      <c r="J1258" s="400" t="b">
        <v>0</v>
      </c>
      <c r="K1258" s="401" t="s">
        <v>211</v>
      </c>
      <c r="L1258" s="401" t="s">
        <v>802</v>
      </c>
      <c r="M1258" s="401" t="s">
        <v>375</v>
      </c>
      <c r="N1258" s="401" t="s">
        <v>375</v>
      </c>
      <c r="O1258" s="401" t="s">
        <v>374</v>
      </c>
      <c r="P1258" s="401" t="s">
        <v>356</v>
      </c>
    </row>
    <row r="1259" spans="1:16" ht="29" x14ac:dyDescent="0.35">
      <c r="A1259" s="400">
        <v>1513</v>
      </c>
      <c r="B1259" s="400" t="s">
        <v>2655</v>
      </c>
      <c r="C1259" s="401" t="s">
        <v>2657</v>
      </c>
      <c r="D1259" s="402">
        <v>31567</v>
      </c>
      <c r="E1259" s="402">
        <v>41510</v>
      </c>
      <c r="F1259" s="400">
        <v>9943</v>
      </c>
      <c r="G1259" s="400">
        <v>27.2224503764545</v>
      </c>
      <c r="H1259" s="401" t="s">
        <v>11</v>
      </c>
      <c r="I1259" s="401" t="s">
        <v>345</v>
      </c>
      <c r="J1259" s="400" t="b">
        <v>0</v>
      </c>
      <c r="K1259" s="401" t="s">
        <v>211</v>
      </c>
      <c r="L1259" s="401" t="s">
        <v>802</v>
      </c>
      <c r="M1259" s="401" t="s">
        <v>375</v>
      </c>
      <c r="N1259" s="401" t="s">
        <v>375</v>
      </c>
      <c r="O1259" s="401" t="s">
        <v>374</v>
      </c>
      <c r="P1259" s="401" t="s">
        <v>356</v>
      </c>
    </row>
    <row r="1260" spans="1:16" ht="29" x14ac:dyDescent="0.35">
      <c r="A1260" s="400">
        <v>1514</v>
      </c>
      <c r="B1260" s="400" t="s">
        <v>2655</v>
      </c>
      <c r="C1260" s="401" t="s">
        <v>2658</v>
      </c>
      <c r="D1260" s="402">
        <v>31120</v>
      </c>
      <c r="E1260" s="402">
        <v>41510</v>
      </c>
      <c r="F1260" s="400">
        <v>10390</v>
      </c>
      <c r="G1260" s="400">
        <v>28.4462696783025</v>
      </c>
      <c r="H1260" s="401" t="s">
        <v>11</v>
      </c>
      <c r="I1260" s="401" t="s">
        <v>345</v>
      </c>
      <c r="J1260" s="400" t="b">
        <v>0</v>
      </c>
      <c r="K1260" s="401" t="s">
        <v>211</v>
      </c>
      <c r="L1260" s="401" t="s">
        <v>802</v>
      </c>
      <c r="M1260" s="401" t="s">
        <v>375</v>
      </c>
      <c r="N1260" s="401" t="s">
        <v>375</v>
      </c>
      <c r="O1260" s="401" t="s">
        <v>374</v>
      </c>
      <c r="P1260" s="401" t="s">
        <v>356</v>
      </c>
    </row>
    <row r="1261" spans="1:16" ht="43.5" x14ac:dyDescent="0.35">
      <c r="A1261" s="400">
        <v>1515</v>
      </c>
      <c r="B1261" s="400" t="s">
        <v>2655</v>
      </c>
      <c r="C1261" s="401" t="s">
        <v>2659</v>
      </c>
      <c r="D1261" s="402">
        <v>32631</v>
      </c>
      <c r="E1261" s="402">
        <v>41510</v>
      </c>
      <c r="F1261" s="400">
        <v>8879</v>
      </c>
      <c r="G1261" s="400">
        <v>24.309377138945901</v>
      </c>
      <c r="H1261" s="401" t="s">
        <v>12</v>
      </c>
      <c r="I1261" s="401" t="s">
        <v>341</v>
      </c>
      <c r="J1261" s="400" t="b">
        <v>0</v>
      </c>
      <c r="K1261" s="401" t="s">
        <v>211</v>
      </c>
      <c r="L1261" s="401" t="s">
        <v>802</v>
      </c>
      <c r="M1261" s="401" t="s">
        <v>375</v>
      </c>
      <c r="N1261" s="401" t="s">
        <v>375</v>
      </c>
      <c r="O1261" s="401" t="s">
        <v>374</v>
      </c>
      <c r="P1261" s="401" t="s">
        <v>356</v>
      </c>
    </row>
    <row r="1262" spans="1:16" ht="29" x14ac:dyDescent="0.35">
      <c r="A1262" s="400">
        <v>1516</v>
      </c>
      <c r="B1262" s="400" t="s">
        <v>2655</v>
      </c>
      <c r="C1262" s="401" t="s">
        <v>2660</v>
      </c>
      <c r="D1262" s="402">
        <v>30106</v>
      </c>
      <c r="E1262" s="402">
        <v>41510</v>
      </c>
      <c r="F1262" s="400">
        <v>11404</v>
      </c>
      <c r="G1262" s="400">
        <v>31.2224503764545</v>
      </c>
      <c r="H1262" s="401" t="s">
        <v>11</v>
      </c>
      <c r="I1262" s="401" t="s">
        <v>345</v>
      </c>
      <c r="J1262" s="400" t="b">
        <v>0</v>
      </c>
      <c r="K1262" s="401" t="s">
        <v>211</v>
      </c>
      <c r="L1262" s="401" t="s">
        <v>802</v>
      </c>
      <c r="M1262" s="401" t="s">
        <v>375</v>
      </c>
      <c r="N1262" s="401" t="s">
        <v>375</v>
      </c>
      <c r="O1262" s="401" t="s">
        <v>374</v>
      </c>
      <c r="P1262" s="401" t="s">
        <v>356</v>
      </c>
    </row>
    <row r="1263" spans="1:16" ht="29" x14ac:dyDescent="0.35">
      <c r="A1263" s="400">
        <v>1517</v>
      </c>
      <c r="B1263" s="400" t="s">
        <v>2655</v>
      </c>
      <c r="C1263" s="401" t="s">
        <v>2661</v>
      </c>
      <c r="D1263" s="402">
        <v>30632</v>
      </c>
      <c r="E1263" s="402">
        <v>41510</v>
      </c>
      <c r="F1263" s="400">
        <v>10878</v>
      </c>
      <c r="G1263" s="400">
        <v>29.782340862422998</v>
      </c>
      <c r="H1263" s="401" t="s">
        <v>11</v>
      </c>
      <c r="I1263" s="401" t="s">
        <v>345</v>
      </c>
      <c r="J1263" s="400" t="b">
        <v>0</v>
      </c>
      <c r="K1263" s="401" t="s">
        <v>211</v>
      </c>
      <c r="L1263" s="401" t="s">
        <v>802</v>
      </c>
      <c r="M1263" s="401" t="s">
        <v>375</v>
      </c>
      <c r="N1263" s="401" t="s">
        <v>375</v>
      </c>
      <c r="O1263" s="401" t="s">
        <v>374</v>
      </c>
      <c r="P1263" s="401" t="s">
        <v>356</v>
      </c>
    </row>
    <row r="1264" spans="1:16" ht="43.5" x14ac:dyDescent="0.35">
      <c r="A1264" s="400">
        <v>1518</v>
      </c>
      <c r="B1264" s="400" t="s">
        <v>2655</v>
      </c>
      <c r="C1264" s="401" t="s">
        <v>2662</v>
      </c>
      <c r="D1264" s="402">
        <v>31473</v>
      </c>
      <c r="E1264" s="402">
        <v>41510</v>
      </c>
      <c r="F1264" s="400">
        <v>10037</v>
      </c>
      <c r="G1264" s="400">
        <v>27.479808350444898</v>
      </c>
      <c r="H1264" s="401" t="s">
        <v>12</v>
      </c>
      <c r="I1264" s="401" t="s">
        <v>341</v>
      </c>
      <c r="J1264" s="400" t="b">
        <v>0</v>
      </c>
      <c r="K1264" s="401" t="s">
        <v>211</v>
      </c>
      <c r="L1264" s="401" t="s">
        <v>802</v>
      </c>
      <c r="M1264" s="401" t="s">
        <v>375</v>
      </c>
      <c r="N1264" s="401" t="s">
        <v>375</v>
      </c>
      <c r="O1264" s="401" t="s">
        <v>374</v>
      </c>
      <c r="P1264" s="401" t="s">
        <v>356</v>
      </c>
    </row>
    <row r="1265" spans="1:16" ht="43.5" x14ac:dyDescent="0.35">
      <c r="A1265" s="400">
        <v>1519</v>
      </c>
      <c r="B1265" s="400" t="s">
        <v>2655</v>
      </c>
      <c r="C1265" s="401" t="s">
        <v>2663</v>
      </c>
      <c r="D1265" s="402">
        <v>30106</v>
      </c>
      <c r="E1265" s="402">
        <v>41510</v>
      </c>
      <c r="F1265" s="400">
        <v>11404</v>
      </c>
      <c r="G1265" s="400">
        <v>31.2224503764545</v>
      </c>
      <c r="H1265" s="401" t="s">
        <v>12</v>
      </c>
      <c r="I1265" s="401" t="s">
        <v>341</v>
      </c>
      <c r="J1265" s="400" t="b">
        <v>0</v>
      </c>
      <c r="K1265" s="401" t="s">
        <v>211</v>
      </c>
      <c r="L1265" s="401" t="s">
        <v>802</v>
      </c>
      <c r="M1265" s="401" t="s">
        <v>375</v>
      </c>
      <c r="N1265" s="401" t="s">
        <v>375</v>
      </c>
      <c r="O1265" s="401" t="s">
        <v>374</v>
      </c>
      <c r="P1265" s="401" t="s">
        <v>356</v>
      </c>
    </row>
    <row r="1266" spans="1:16" ht="43.5" x14ac:dyDescent="0.35">
      <c r="A1266" s="400">
        <v>1520</v>
      </c>
      <c r="B1266" s="400" t="s">
        <v>2655</v>
      </c>
      <c r="C1266" s="401" t="s">
        <v>2664</v>
      </c>
      <c r="D1266" s="402">
        <v>31840</v>
      </c>
      <c r="E1266" s="402">
        <v>41510</v>
      </c>
      <c r="F1266" s="400">
        <v>9670</v>
      </c>
      <c r="G1266" s="400">
        <v>26.4750171115674</v>
      </c>
      <c r="H1266" s="401" t="s">
        <v>12</v>
      </c>
      <c r="I1266" s="401" t="s">
        <v>341</v>
      </c>
      <c r="J1266" s="400" t="b">
        <v>0</v>
      </c>
      <c r="K1266" s="401" t="s">
        <v>211</v>
      </c>
      <c r="L1266" s="401" t="s">
        <v>802</v>
      </c>
      <c r="M1266" s="401" t="s">
        <v>375</v>
      </c>
      <c r="N1266" s="401" t="s">
        <v>375</v>
      </c>
      <c r="O1266" s="401" t="s">
        <v>374</v>
      </c>
      <c r="P1266" s="401" t="s">
        <v>356</v>
      </c>
    </row>
    <row r="1267" spans="1:16" ht="43.5" x14ac:dyDescent="0.35">
      <c r="A1267" s="400">
        <v>1521</v>
      </c>
      <c r="B1267" s="400" t="s">
        <v>2655</v>
      </c>
      <c r="C1267" s="401" t="s">
        <v>2665</v>
      </c>
      <c r="D1267" s="402">
        <v>31457</v>
      </c>
      <c r="E1267" s="402">
        <v>41510</v>
      </c>
      <c r="F1267" s="400">
        <v>10053</v>
      </c>
      <c r="G1267" s="400">
        <v>27.523613963039001</v>
      </c>
      <c r="H1267" s="401" t="s">
        <v>12</v>
      </c>
      <c r="I1267" s="401" t="s">
        <v>341</v>
      </c>
      <c r="J1267" s="400" t="b">
        <v>0</v>
      </c>
      <c r="K1267" s="401" t="s">
        <v>211</v>
      </c>
      <c r="L1267" s="401" t="s">
        <v>802</v>
      </c>
      <c r="M1267" s="401" t="s">
        <v>375</v>
      </c>
      <c r="N1267" s="401" t="s">
        <v>375</v>
      </c>
      <c r="O1267" s="401" t="s">
        <v>374</v>
      </c>
      <c r="P1267" s="401" t="s">
        <v>356</v>
      </c>
    </row>
    <row r="1268" spans="1:16" ht="29" x14ac:dyDescent="0.35">
      <c r="A1268" s="400">
        <v>1522</v>
      </c>
      <c r="B1268" s="400" t="s">
        <v>2666</v>
      </c>
      <c r="C1268" s="401" t="s">
        <v>2667</v>
      </c>
      <c r="D1268" s="402">
        <v>-445869</v>
      </c>
      <c r="E1268" s="402">
        <v>41510</v>
      </c>
      <c r="F1268" s="400">
        <v>487379</v>
      </c>
      <c r="G1268" s="400">
        <v>1334.3709787816599</v>
      </c>
      <c r="H1268" s="401" t="s">
        <v>12</v>
      </c>
      <c r="I1268" s="401" t="s">
        <v>345</v>
      </c>
      <c r="J1268" s="400" t="b">
        <v>0</v>
      </c>
      <c r="K1268" s="401" t="s">
        <v>211</v>
      </c>
      <c r="L1268" s="401" t="s">
        <v>798</v>
      </c>
      <c r="M1268" s="401" t="s">
        <v>375</v>
      </c>
      <c r="N1268" s="401" t="s">
        <v>375</v>
      </c>
      <c r="O1268" s="401" t="s">
        <v>374</v>
      </c>
      <c r="P1268" s="401" t="s">
        <v>356</v>
      </c>
    </row>
    <row r="1269" spans="1:16" ht="29" x14ac:dyDescent="0.35">
      <c r="A1269" s="400">
        <v>1523</v>
      </c>
      <c r="B1269" s="400" t="s">
        <v>2666</v>
      </c>
      <c r="C1269" s="401" t="s">
        <v>2668</v>
      </c>
      <c r="D1269" s="402">
        <v>28655</v>
      </c>
      <c r="E1269" s="402">
        <v>41510</v>
      </c>
      <c r="F1269" s="400">
        <v>12855</v>
      </c>
      <c r="G1269" s="400">
        <v>35.195071868583199</v>
      </c>
      <c r="H1269" s="401" t="s">
        <v>12</v>
      </c>
      <c r="I1269" s="401" t="s">
        <v>345</v>
      </c>
      <c r="J1269" s="400" t="b">
        <v>0</v>
      </c>
      <c r="K1269" s="401" t="s">
        <v>211</v>
      </c>
      <c r="L1269" s="401" t="s">
        <v>798</v>
      </c>
      <c r="M1269" s="401" t="s">
        <v>375</v>
      </c>
      <c r="N1269" s="401" t="s">
        <v>375</v>
      </c>
      <c r="O1269" s="401" t="s">
        <v>374</v>
      </c>
      <c r="P1269" s="401" t="s">
        <v>356</v>
      </c>
    </row>
    <row r="1270" spans="1:16" ht="29" x14ac:dyDescent="0.35">
      <c r="A1270" s="400">
        <v>1524</v>
      </c>
      <c r="B1270" s="400" t="s">
        <v>2666</v>
      </c>
      <c r="C1270" s="401" t="s">
        <v>2669</v>
      </c>
      <c r="D1270" s="402">
        <v>27094</v>
      </c>
      <c r="E1270" s="402">
        <v>41510</v>
      </c>
      <c r="F1270" s="400">
        <v>14416</v>
      </c>
      <c r="G1270" s="400">
        <v>39.468856947296402</v>
      </c>
      <c r="H1270" s="401" t="s">
        <v>12</v>
      </c>
      <c r="I1270" s="401" t="s">
        <v>345</v>
      </c>
      <c r="J1270" s="400" t="b">
        <v>0</v>
      </c>
      <c r="K1270" s="401" t="s">
        <v>211</v>
      </c>
      <c r="L1270" s="401" t="s">
        <v>798</v>
      </c>
      <c r="M1270" s="401" t="s">
        <v>375</v>
      </c>
      <c r="N1270" s="401" t="s">
        <v>375</v>
      </c>
      <c r="O1270" s="401" t="s">
        <v>374</v>
      </c>
      <c r="P1270" s="401" t="s">
        <v>356</v>
      </c>
    </row>
    <row r="1271" spans="1:16" ht="29" x14ac:dyDescent="0.35">
      <c r="A1271" s="400">
        <v>1525</v>
      </c>
      <c r="B1271" s="400" t="s">
        <v>2666</v>
      </c>
      <c r="C1271" s="401" t="s">
        <v>2670</v>
      </c>
      <c r="D1271" s="402">
        <v>29681</v>
      </c>
      <c r="E1271" s="402">
        <v>41510</v>
      </c>
      <c r="F1271" s="400">
        <v>11829</v>
      </c>
      <c r="G1271" s="400">
        <v>32.386036960985599</v>
      </c>
      <c r="H1271" s="401" t="s">
        <v>11</v>
      </c>
      <c r="I1271" s="401" t="s">
        <v>345</v>
      </c>
      <c r="J1271" s="400" t="b">
        <v>0</v>
      </c>
      <c r="K1271" s="401" t="s">
        <v>211</v>
      </c>
      <c r="L1271" s="401" t="s">
        <v>798</v>
      </c>
      <c r="M1271" s="401" t="s">
        <v>375</v>
      </c>
      <c r="N1271" s="401" t="s">
        <v>375</v>
      </c>
      <c r="O1271" s="401" t="s">
        <v>374</v>
      </c>
      <c r="P1271" s="401" t="s">
        <v>356</v>
      </c>
    </row>
    <row r="1272" spans="1:16" ht="29" x14ac:dyDescent="0.35">
      <c r="A1272" s="400">
        <v>1526</v>
      </c>
      <c r="B1272" s="400" t="s">
        <v>2666</v>
      </c>
      <c r="C1272" s="401" t="s">
        <v>2671</v>
      </c>
      <c r="D1272" s="402">
        <v>28649</v>
      </c>
      <c r="E1272" s="402">
        <v>41510</v>
      </c>
      <c r="F1272" s="400">
        <v>12861</v>
      </c>
      <c r="G1272" s="400">
        <v>35.211498973306</v>
      </c>
      <c r="H1272" s="401" t="s">
        <v>11</v>
      </c>
      <c r="I1272" s="401" t="s">
        <v>345</v>
      </c>
      <c r="J1272" s="400" t="b">
        <v>0</v>
      </c>
      <c r="K1272" s="401" t="s">
        <v>211</v>
      </c>
      <c r="L1272" s="401" t="s">
        <v>798</v>
      </c>
      <c r="M1272" s="401" t="s">
        <v>375</v>
      </c>
      <c r="N1272" s="401" t="s">
        <v>375</v>
      </c>
      <c r="O1272" s="401" t="s">
        <v>374</v>
      </c>
      <c r="P1272" s="401" t="s">
        <v>356</v>
      </c>
    </row>
    <row r="1273" spans="1:16" ht="29" x14ac:dyDescent="0.35">
      <c r="A1273" s="400">
        <v>1527</v>
      </c>
      <c r="B1273" s="400" t="s">
        <v>2666</v>
      </c>
      <c r="C1273" s="401" t="s">
        <v>2672</v>
      </c>
      <c r="D1273" s="402">
        <v>29105</v>
      </c>
      <c r="E1273" s="402">
        <v>41510</v>
      </c>
      <c r="F1273" s="400">
        <v>12405</v>
      </c>
      <c r="G1273" s="400">
        <v>33.963039014373699</v>
      </c>
      <c r="H1273" s="401" t="s">
        <v>11</v>
      </c>
      <c r="I1273" s="401" t="s">
        <v>345</v>
      </c>
      <c r="J1273" s="400" t="b">
        <v>0</v>
      </c>
      <c r="K1273" s="401" t="s">
        <v>211</v>
      </c>
      <c r="L1273" s="401" t="s">
        <v>798</v>
      </c>
      <c r="M1273" s="401" t="s">
        <v>375</v>
      </c>
      <c r="N1273" s="401" t="s">
        <v>375</v>
      </c>
      <c r="O1273" s="401" t="s">
        <v>374</v>
      </c>
      <c r="P1273" s="401" t="s">
        <v>356</v>
      </c>
    </row>
    <row r="1274" spans="1:16" ht="29" x14ac:dyDescent="0.35">
      <c r="A1274" s="400">
        <v>1528</v>
      </c>
      <c r="B1274" s="400" t="s">
        <v>2666</v>
      </c>
      <c r="C1274" s="401" t="s">
        <v>2673</v>
      </c>
      <c r="D1274" s="402">
        <v>29374</v>
      </c>
      <c r="E1274" s="402">
        <v>41510</v>
      </c>
      <c r="F1274" s="400">
        <v>12136</v>
      </c>
      <c r="G1274" s="400">
        <v>33.226557152635202</v>
      </c>
      <c r="H1274" s="401" t="s">
        <v>12</v>
      </c>
      <c r="I1274" s="401" t="s">
        <v>345</v>
      </c>
      <c r="J1274" s="400" t="b">
        <v>0</v>
      </c>
      <c r="K1274" s="401" t="s">
        <v>211</v>
      </c>
      <c r="L1274" s="401" t="s">
        <v>798</v>
      </c>
      <c r="M1274" s="401" t="s">
        <v>375</v>
      </c>
      <c r="N1274" s="401" t="s">
        <v>375</v>
      </c>
      <c r="O1274" s="401" t="s">
        <v>374</v>
      </c>
      <c r="P1274" s="401" t="s">
        <v>356</v>
      </c>
    </row>
    <row r="1275" spans="1:16" ht="29" x14ac:dyDescent="0.35">
      <c r="A1275" s="400">
        <v>1529</v>
      </c>
      <c r="B1275" s="400" t="s">
        <v>2666</v>
      </c>
      <c r="C1275" s="401" t="s">
        <v>2674</v>
      </c>
      <c r="D1275" s="402">
        <v>29741</v>
      </c>
      <c r="E1275" s="402">
        <v>41510</v>
      </c>
      <c r="F1275" s="400">
        <v>11769</v>
      </c>
      <c r="G1275" s="400">
        <v>32.2217659137577</v>
      </c>
      <c r="H1275" s="401" t="s">
        <v>12</v>
      </c>
      <c r="I1275" s="401" t="s">
        <v>345</v>
      </c>
      <c r="J1275" s="400" t="b">
        <v>0</v>
      </c>
      <c r="K1275" s="401" t="s">
        <v>211</v>
      </c>
      <c r="L1275" s="401" t="s">
        <v>798</v>
      </c>
      <c r="M1275" s="401" t="s">
        <v>375</v>
      </c>
      <c r="N1275" s="401" t="s">
        <v>375</v>
      </c>
      <c r="O1275" s="401" t="s">
        <v>374</v>
      </c>
      <c r="P1275" s="401" t="s">
        <v>356</v>
      </c>
    </row>
    <row r="1276" spans="1:16" ht="29" x14ac:dyDescent="0.35">
      <c r="A1276" s="400">
        <v>1530</v>
      </c>
      <c r="B1276" s="400" t="s">
        <v>2666</v>
      </c>
      <c r="C1276" s="401" t="s">
        <v>2675</v>
      </c>
      <c r="D1276" s="402">
        <v>29313</v>
      </c>
      <c r="E1276" s="402">
        <v>41510</v>
      </c>
      <c r="F1276" s="400">
        <v>12197</v>
      </c>
      <c r="G1276" s="400">
        <v>33.3935660506502</v>
      </c>
      <c r="H1276" s="401" t="s">
        <v>12</v>
      </c>
      <c r="I1276" s="401" t="s">
        <v>345</v>
      </c>
      <c r="J1276" s="400" t="b">
        <v>0</v>
      </c>
      <c r="K1276" s="401" t="s">
        <v>211</v>
      </c>
      <c r="L1276" s="401" t="s">
        <v>798</v>
      </c>
      <c r="M1276" s="401" t="s">
        <v>375</v>
      </c>
      <c r="N1276" s="401" t="s">
        <v>375</v>
      </c>
      <c r="O1276" s="401" t="s">
        <v>374</v>
      </c>
      <c r="P1276" s="401" t="s">
        <v>356</v>
      </c>
    </row>
    <row r="1277" spans="1:16" ht="29" x14ac:dyDescent="0.35">
      <c r="A1277" s="400">
        <v>1531</v>
      </c>
      <c r="B1277" s="400" t="s">
        <v>2666</v>
      </c>
      <c r="C1277" s="401" t="s">
        <v>2676</v>
      </c>
      <c r="D1277" s="402">
        <v>30053</v>
      </c>
      <c r="E1277" s="402">
        <v>41510</v>
      </c>
      <c r="F1277" s="400">
        <v>11457</v>
      </c>
      <c r="G1277" s="400">
        <v>31.367556468172499</v>
      </c>
      <c r="H1277" s="401" t="s">
        <v>11</v>
      </c>
      <c r="I1277" s="401" t="s">
        <v>345</v>
      </c>
      <c r="J1277" s="400" t="b">
        <v>0</v>
      </c>
      <c r="K1277" s="401" t="s">
        <v>211</v>
      </c>
      <c r="L1277" s="401" t="s">
        <v>798</v>
      </c>
      <c r="M1277" s="401" t="s">
        <v>375</v>
      </c>
      <c r="N1277" s="401" t="s">
        <v>375</v>
      </c>
      <c r="O1277" s="401" t="s">
        <v>374</v>
      </c>
      <c r="P1277" s="401" t="s">
        <v>356</v>
      </c>
    </row>
    <row r="1278" spans="1:16" ht="43.5" x14ac:dyDescent="0.35">
      <c r="A1278" s="400">
        <v>1532</v>
      </c>
      <c r="B1278" s="400" t="s">
        <v>2677</v>
      </c>
      <c r="C1278" s="401" t="s">
        <v>2678</v>
      </c>
      <c r="D1278" s="402">
        <v>29376</v>
      </c>
      <c r="E1278" s="402">
        <v>41510</v>
      </c>
      <c r="F1278" s="400">
        <v>12134</v>
      </c>
      <c r="G1278" s="400">
        <v>33.221081451060897</v>
      </c>
      <c r="H1278" s="401" t="s">
        <v>12</v>
      </c>
      <c r="I1278" s="401" t="s">
        <v>341</v>
      </c>
      <c r="J1278" s="400" t="b">
        <v>0</v>
      </c>
      <c r="K1278" s="401" t="s">
        <v>211</v>
      </c>
      <c r="L1278" s="401" t="s">
        <v>650</v>
      </c>
      <c r="M1278" s="401" t="s">
        <v>375</v>
      </c>
      <c r="N1278" s="401" t="s">
        <v>375</v>
      </c>
      <c r="O1278" s="401" t="s">
        <v>374</v>
      </c>
      <c r="P1278" s="401" t="s">
        <v>356</v>
      </c>
    </row>
    <row r="1279" spans="1:16" ht="43.5" x14ac:dyDescent="0.35">
      <c r="A1279" s="400">
        <v>1533</v>
      </c>
      <c r="B1279" s="400" t="s">
        <v>2677</v>
      </c>
      <c r="C1279" s="401" t="s">
        <v>2679</v>
      </c>
      <c r="D1279" s="402">
        <v>30566</v>
      </c>
      <c r="E1279" s="402">
        <v>41510</v>
      </c>
      <c r="F1279" s="400">
        <v>10944</v>
      </c>
      <c r="G1279" s="400">
        <v>29.963039014373699</v>
      </c>
      <c r="H1279" s="401" t="s">
        <v>12</v>
      </c>
      <c r="I1279" s="401" t="s">
        <v>341</v>
      </c>
      <c r="J1279" s="400" t="b">
        <v>0</v>
      </c>
      <c r="K1279" s="401" t="s">
        <v>211</v>
      </c>
      <c r="L1279" s="401" t="s">
        <v>650</v>
      </c>
      <c r="M1279" s="401" t="s">
        <v>375</v>
      </c>
      <c r="N1279" s="401" t="s">
        <v>375</v>
      </c>
      <c r="O1279" s="401" t="s">
        <v>374</v>
      </c>
      <c r="P1279" s="401" t="s">
        <v>356</v>
      </c>
    </row>
    <row r="1280" spans="1:16" ht="43.5" x14ac:dyDescent="0.35">
      <c r="A1280" s="400">
        <v>1534</v>
      </c>
      <c r="B1280" s="400" t="s">
        <v>2677</v>
      </c>
      <c r="C1280" s="401" t="s">
        <v>2680</v>
      </c>
      <c r="D1280" s="402">
        <v>30043</v>
      </c>
      <c r="E1280" s="402">
        <v>41510</v>
      </c>
      <c r="F1280" s="400">
        <v>11467</v>
      </c>
      <c r="G1280" s="400">
        <v>31.3949349760438</v>
      </c>
      <c r="H1280" s="401" t="s">
        <v>12</v>
      </c>
      <c r="I1280" s="401" t="s">
        <v>341</v>
      </c>
      <c r="J1280" s="400" t="b">
        <v>0</v>
      </c>
      <c r="K1280" s="401" t="s">
        <v>211</v>
      </c>
      <c r="L1280" s="401" t="s">
        <v>650</v>
      </c>
      <c r="M1280" s="401" t="s">
        <v>375</v>
      </c>
      <c r="N1280" s="401" t="s">
        <v>375</v>
      </c>
      <c r="O1280" s="401" t="s">
        <v>374</v>
      </c>
      <c r="P1280" s="401" t="s">
        <v>356</v>
      </c>
    </row>
    <row r="1281" spans="1:16" ht="29" x14ac:dyDescent="0.35">
      <c r="A1281" s="400">
        <v>1535</v>
      </c>
      <c r="B1281" s="400" t="s">
        <v>2677</v>
      </c>
      <c r="C1281" s="401" t="s">
        <v>2681</v>
      </c>
      <c r="D1281" s="402">
        <v>29741</v>
      </c>
      <c r="E1281" s="402">
        <v>41510</v>
      </c>
      <c r="F1281" s="400">
        <v>11769</v>
      </c>
      <c r="G1281" s="400">
        <v>32.2217659137577</v>
      </c>
      <c r="H1281" s="401" t="s">
        <v>11</v>
      </c>
      <c r="I1281" s="401" t="s">
        <v>345</v>
      </c>
      <c r="J1281" s="400" t="b">
        <v>0</v>
      </c>
      <c r="K1281" s="401" t="s">
        <v>211</v>
      </c>
      <c r="L1281" s="401" t="s">
        <v>650</v>
      </c>
      <c r="M1281" s="401" t="s">
        <v>375</v>
      </c>
      <c r="N1281" s="401" t="s">
        <v>375</v>
      </c>
      <c r="O1281" s="401" t="s">
        <v>374</v>
      </c>
      <c r="P1281" s="401" t="s">
        <v>356</v>
      </c>
    </row>
    <row r="1282" spans="1:16" ht="43.5" x14ac:dyDescent="0.35">
      <c r="A1282" s="400">
        <v>1536</v>
      </c>
      <c r="B1282" s="400" t="s">
        <v>2677</v>
      </c>
      <c r="C1282" s="401" t="s">
        <v>2682</v>
      </c>
      <c r="D1282" s="402">
        <v>29353</v>
      </c>
      <c r="E1282" s="402">
        <v>41510</v>
      </c>
      <c r="F1282" s="400">
        <v>12157</v>
      </c>
      <c r="G1282" s="400">
        <v>33.284052019165003</v>
      </c>
      <c r="H1282" s="401" t="s">
        <v>11</v>
      </c>
      <c r="I1282" s="401" t="s">
        <v>347</v>
      </c>
      <c r="J1282" s="400" t="b">
        <v>0</v>
      </c>
      <c r="K1282" s="401" t="s">
        <v>211</v>
      </c>
      <c r="L1282" s="401" t="s">
        <v>650</v>
      </c>
      <c r="M1282" s="401" t="s">
        <v>375</v>
      </c>
      <c r="N1282" s="401" t="s">
        <v>375</v>
      </c>
      <c r="O1282" s="401" t="s">
        <v>374</v>
      </c>
      <c r="P1282" s="401" t="s">
        <v>356</v>
      </c>
    </row>
    <row r="1283" spans="1:16" ht="29" x14ac:dyDescent="0.35">
      <c r="A1283" s="400">
        <v>1537</v>
      </c>
      <c r="B1283" s="400" t="s">
        <v>2677</v>
      </c>
      <c r="C1283" s="401" t="s">
        <v>2683</v>
      </c>
      <c r="D1283" s="402">
        <v>28970</v>
      </c>
      <c r="E1283" s="402">
        <v>41510</v>
      </c>
      <c r="F1283" s="400">
        <v>12540</v>
      </c>
      <c r="G1283" s="400">
        <v>34.332648870636604</v>
      </c>
      <c r="H1283" s="401" t="s">
        <v>12</v>
      </c>
      <c r="I1283" s="401" t="s">
        <v>345</v>
      </c>
      <c r="J1283" s="400" t="b">
        <v>0</v>
      </c>
      <c r="K1283" s="401" t="s">
        <v>211</v>
      </c>
      <c r="L1283" s="401" t="s">
        <v>650</v>
      </c>
      <c r="M1283" s="401" t="s">
        <v>375</v>
      </c>
      <c r="N1283" s="401" t="s">
        <v>375</v>
      </c>
      <c r="O1283" s="401" t="s">
        <v>374</v>
      </c>
      <c r="P1283" s="401" t="s">
        <v>356</v>
      </c>
    </row>
    <row r="1284" spans="1:16" ht="43.5" x14ac:dyDescent="0.35">
      <c r="A1284" s="400">
        <v>1538</v>
      </c>
      <c r="B1284" s="400" t="s">
        <v>2677</v>
      </c>
      <c r="C1284" s="401" t="s">
        <v>2684</v>
      </c>
      <c r="D1284" s="402">
        <v>29020</v>
      </c>
      <c r="E1284" s="402">
        <v>41510</v>
      </c>
      <c r="F1284" s="400">
        <v>12490</v>
      </c>
      <c r="G1284" s="400">
        <v>34.195756331279902</v>
      </c>
      <c r="H1284" s="401" t="s">
        <v>12</v>
      </c>
      <c r="I1284" s="401" t="s">
        <v>341</v>
      </c>
      <c r="J1284" s="400" t="b">
        <v>0</v>
      </c>
      <c r="K1284" s="401" t="s">
        <v>211</v>
      </c>
      <c r="L1284" s="401" t="s">
        <v>650</v>
      </c>
      <c r="M1284" s="401" t="s">
        <v>375</v>
      </c>
      <c r="N1284" s="401" t="s">
        <v>375</v>
      </c>
      <c r="O1284" s="401" t="s">
        <v>374</v>
      </c>
      <c r="P1284" s="401" t="s">
        <v>356</v>
      </c>
    </row>
    <row r="1285" spans="1:16" ht="43.5" x14ac:dyDescent="0.35">
      <c r="A1285" s="400">
        <v>1539</v>
      </c>
      <c r="B1285" s="400" t="s">
        <v>2685</v>
      </c>
      <c r="C1285" s="401" t="s">
        <v>2686</v>
      </c>
      <c r="D1285" s="402">
        <v>29435</v>
      </c>
      <c r="E1285" s="402">
        <v>41510</v>
      </c>
      <c r="F1285" s="400">
        <v>12075</v>
      </c>
      <c r="G1285" s="400">
        <v>33.059548254620097</v>
      </c>
      <c r="H1285" s="401" t="s">
        <v>12</v>
      </c>
      <c r="I1285" s="401" t="s">
        <v>341</v>
      </c>
      <c r="J1285" s="400" t="b">
        <v>0</v>
      </c>
      <c r="K1285" s="401" t="s">
        <v>211</v>
      </c>
      <c r="L1285" s="401" t="s">
        <v>1154</v>
      </c>
      <c r="M1285" s="401" t="s">
        <v>375</v>
      </c>
      <c r="N1285" s="401" t="s">
        <v>375</v>
      </c>
      <c r="O1285" s="401" t="s">
        <v>374</v>
      </c>
      <c r="P1285" s="401" t="s">
        <v>356</v>
      </c>
    </row>
    <row r="1286" spans="1:16" x14ac:dyDescent="0.35">
      <c r="A1286" s="400">
        <v>1540</v>
      </c>
      <c r="B1286" s="400" t="s">
        <v>2685</v>
      </c>
      <c r="C1286" s="401" t="s">
        <v>2687</v>
      </c>
      <c r="D1286" s="402">
        <v>30468</v>
      </c>
      <c r="E1286" s="402">
        <v>41510</v>
      </c>
      <c r="F1286" s="400">
        <v>11042</v>
      </c>
      <c r="G1286" s="400">
        <v>30.2313483915127</v>
      </c>
      <c r="H1286" s="401" t="s">
        <v>12</v>
      </c>
      <c r="I1286" s="401" t="s">
        <v>346</v>
      </c>
      <c r="J1286" s="400" t="b">
        <v>0</v>
      </c>
      <c r="K1286" s="401" t="s">
        <v>211</v>
      </c>
      <c r="L1286" s="401" t="s">
        <v>1154</v>
      </c>
      <c r="M1286" s="401" t="s">
        <v>375</v>
      </c>
      <c r="N1286" s="401" t="s">
        <v>375</v>
      </c>
      <c r="O1286" s="401" t="s">
        <v>374</v>
      </c>
      <c r="P1286" s="401" t="s">
        <v>356</v>
      </c>
    </row>
    <row r="1287" spans="1:16" x14ac:dyDescent="0.35">
      <c r="A1287" s="400">
        <v>1541</v>
      </c>
      <c r="B1287" s="400" t="s">
        <v>2685</v>
      </c>
      <c r="C1287" s="401" t="s">
        <v>2688</v>
      </c>
      <c r="D1287" s="402">
        <v>30201</v>
      </c>
      <c r="E1287" s="402">
        <v>41510</v>
      </c>
      <c r="F1287" s="400">
        <v>11309</v>
      </c>
      <c r="G1287" s="400">
        <v>30.962354551676899</v>
      </c>
      <c r="H1287" s="401" t="s">
        <v>12</v>
      </c>
      <c r="I1287" s="401" t="s">
        <v>346</v>
      </c>
      <c r="J1287" s="400" t="b">
        <v>0</v>
      </c>
      <c r="K1287" s="401" t="s">
        <v>211</v>
      </c>
      <c r="L1287" s="401" t="s">
        <v>1154</v>
      </c>
      <c r="M1287" s="401" t="s">
        <v>375</v>
      </c>
      <c r="N1287" s="401" t="s">
        <v>375</v>
      </c>
      <c r="O1287" s="401" t="s">
        <v>374</v>
      </c>
      <c r="P1287" s="401" t="s">
        <v>356</v>
      </c>
    </row>
    <row r="1288" spans="1:16" x14ac:dyDescent="0.35">
      <c r="A1288" s="400">
        <v>1542</v>
      </c>
      <c r="B1288" s="400" t="s">
        <v>2685</v>
      </c>
      <c r="C1288" s="401" t="s">
        <v>2689</v>
      </c>
      <c r="D1288" s="402">
        <v>31202</v>
      </c>
      <c r="E1288" s="402">
        <v>41510</v>
      </c>
      <c r="F1288" s="400">
        <v>10308</v>
      </c>
      <c r="G1288" s="400">
        <v>28.2217659137577</v>
      </c>
      <c r="H1288" s="401" t="s">
        <v>12</v>
      </c>
      <c r="I1288" s="401" t="s">
        <v>346</v>
      </c>
      <c r="J1288" s="400" t="b">
        <v>0</v>
      </c>
      <c r="K1288" s="401" t="s">
        <v>211</v>
      </c>
      <c r="L1288" s="401" t="s">
        <v>1154</v>
      </c>
      <c r="M1288" s="401" t="s">
        <v>375</v>
      </c>
      <c r="N1288" s="401" t="s">
        <v>375</v>
      </c>
      <c r="O1288" s="401" t="s">
        <v>374</v>
      </c>
      <c r="P1288" s="401" t="s">
        <v>356</v>
      </c>
    </row>
    <row r="1289" spans="1:16" x14ac:dyDescent="0.35">
      <c r="A1289" s="400">
        <v>1543</v>
      </c>
      <c r="B1289" s="400" t="s">
        <v>2685</v>
      </c>
      <c r="C1289" s="401" t="s">
        <v>2690</v>
      </c>
      <c r="D1289" s="402">
        <v>31962</v>
      </c>
      <c r="E1289" s="402">
        <v>41510</v>
      </c>
      <c r="F1289" s="400">
        <v>9548</v>
      </c>
      <c r="G1289" s="400">
        <v>26.1409993155373</v>
      </c>
      <c r="H1289" s="401" t="s">
        <v>12</v>
      </c>
      <c r="I1289" s="401" t="s">
        <v>346</v>
      </c>
      <c r="J1289" s="400" t="b">
        <v>0</v>
      </c>
      <c r="K1289" s="401" t="s">
        <v>211</v>
      </c>
      <c r="L1289" s="401" t="s">
        <v>1154</v>
      </c>
      <c r="M1289" s="401" t="s">
        <v>375</v>
      </c>
      <c r="N1289" s="401" t="s">
        <v>375</v>
      </c>
      <c r="O1289" s="401" t="s">
        <v>374</v>
      </c>
      <c r="P1289" s="401" t="s">
        <v>356</v>
      </c>
    </row>
    <row r="1290" spans="1:16" x14ac:dyDescent="0.35">
      <c r="A1290" s="400">
        <v>1544</v>
      </c>
      <c r="B1290" s="400" t="s">
        <v>2685</v>
      </c>
      <c r="C1290" s="401" t="s">
        <v>2691</v>
      </c>
      <c r="D1290" s="402">
        <v>30111</v>
      </c>
      <c r="E1290" s="402">
        <v>41510</v>
      </c>
      <c r="F1290" s="400">
        <v>11399</v>
      </c>
      <c r="G1290" s="400">
        <v>31.208761122518801</v>
      </c>
      <c r="H1290" s="401" t="s">
        <v>12</v>
      </c>
      <c r="I1290" s="401" t="s">
        <v>346</v>
      </c>
      <c r="J1290" s="400" t="b">
        <v>0</v>
      </c>
      <c r="K1290" s="401" t="s">
        <v>211</v>
      </c>
      <c r="L1290" s="401" t="s">
        <v>1154</v>
      </c>
      <c r="M1290" s="401" t="s">
        <v>375</v>
      </c>
      <c r="N1290" s="401" t="s">
        <v>375</v>
      </c>
      <c r="O1290" s="401" t="s">
        <v>374</v>
      </c>
      <c r="P1290" s="401" t="s">
        <v>356</v>
      </c>
    </row>
    <row r="1291" spans="1:16" x14ac:dyDescent="0.35">
      <c r="A1291" s="400">
        <v>1545</v>
      </c>
      <c r="B1291" s="400" t="s">
        <v>2685</v>
      </c>
      <c r="C1291" s="401" t="s">
        <v>2692</v>
      </c>
      <c r="D1291" s="402">
        <v>30471</v>
      </c>
      <c r="E1291" s="402">
        <v>41510</v>
      </c>
      <c r="F1291" s="400">
        <v>11039</v>
      </c>
      <c r="G1291" s="400">
        <v>30.2231348391513</v>
      </c>
      <c r="H1291" s="401" t="s">
        <v>11</v>
      </c>
      <c r="I1291" s="401" t="s">
        <v>346</v>
      </c>
      <c r="J1291" s="400" t="b">
        <v>0</v>
      </c>
      <c r="K1291" s="401" t="s">
        <v>211</v>
      </c>
      <c r="L1291" s="401" t="s">
        <v>1154</v>
      </c>
      <c r="M1291" s="401" t="s">
        <v>375</v>
      </c>
      <c r="N1291" s="401" t="s">
        <v>375</v>
      </c>
      <c r="O1291" s="401" t="s">
        <v>374</v>
      </c>
      <c r="P1291" s="401" t="s">
        <v>356</v>
      </c>
    </row>
    <row r="1292" spans="1:16" x14ac:dyDescent="0.35">
      <c r="A1292" s="400">
        <v>1546</v>
      </c>
      <c r="B1292" s="400" t="s">
        <v>2685</v>
      </c>
      <c r="C1292" s="401" t="s">
        <v>2693</v>
      </c>
      <c r="D1292" s="402">
        <v>29751</v>
      </c>
      <c r="E1292" s="402">
        <v>41510</v>
      </c>
      <c r="F1292" s="400">
        <v>11759</v>
      </c>
      <c r="G1292" s="400">
        <v>32.194387405886403</v>
      </c>
      <c r="H1292" s="401" t="s">
        <v>12</v>
      </c>
      <c r="I1292" s="401" t="s">
        <v>346</v>
      </c>
      <c r="J1292" s="400" t="b">
        <v>0</v>
      </c>
      <c r="K1292" s="401" t="s">
        <v>211</v>
      </c>
      <c r="L1292" s="401" t="s">
        <v>1154</v>
      </c>
      <c r="M1292" s="401" t="s">
        <v>375</v>
      </c>
      <c r="N1292" s="401" t="s">
        <v>375</v>
      </c>
      <c r="O1292" s="401" t="s">
        <v>374</v>
      </c>
      <c r="P1292" s="401" t="s">
        <v>356</v>
      </c>
    </row>
    <row r="1293" spans="1:16" x14ac:dyDescent="0.35">
      <c r="A1293" s="400">
        <v>1547</v>
      </c>
      <c r="B1293" s="400" t="s">
        <v>2685</v>
      </c>
      <c r="C1293" s="401" t="s">
        <v>2694</v>
      </c>
      <c r="D1293" s="402">
        <v>29255</v>
      </c>
      <c r="E1293" s="402">
        <v>41510</v>
      </c>
      <c r="F1293" s="400">
        <v>12255</v>
      </c>
      <c r="G1293" s="400">
        <v>33.552361396303901</v>
      </c>
      <c r="H1293" s="401" t="s">
        <v>12</v>
      </c>
      <c r="I1293" s="401" t="s">
        <v>346</v>
      </c>
      <c r="J1293" s="400" t="b">
        <v>0</v>
      </c>
      <c r="K1293" s="401" t="s">
        <v>211</v>
      </c>
      <c r="L1293" s="401" t="s">
        <v>1154</v>
      </c>
      <c r="M1293" s="401" t="s">
        <v>375</v>
      </c>
      <c r="N1293" s="401" t="s">
        <v>375</v>
      </c>
      <c r="O1293" s="401" t="s">
        <v>374</v>
      </c>
      <c r="P1293" s="401" t="s">
        <v>356</v>
      </c>
    </row>
    <row r="1294" spans="1:16" x14ac:dyDescent="0.35">
      <c r="A1294" s="400">
        <v>1548</v>
      </c>
      <c r="B1294" s="400" t="s">
        <v>2685</v>
      </c>
      <c r="C1294" s="401" t="s">
        <v>2695</v>
      </c>
      <c r="D1294" s="402">
        <v>29376</v>
      </c>
      <c r="E1294" s="402">
        <v>41510</v>
      </c>
      <c r="F1294" s="400">
        <v>12134</v>
      </c>
      <c r="G1294" s="400">
        <v>33.221081451060897</v>
      </c>
      <c r="H1294" s="401" t="s">
        <v>12</v>
      </c>
      <c r="I1294" s="401" t="s">
        <v>346</v>
      </c>
      <c r="J1294" s="400" t="b">
        <v>0</v>
      </c>
      <c r="K1294" s="401" t="s">
        <v>211</v>
      </c>
      <c r="L1294" s="401" t="s">
        <v>1154</v>
      </c>
      <c r="M1294" s="401" t="s">
        <v>375</v>
      </c>
      <c r="N1294" s="401" t="s">
        <v>375</v>
      </c>
      <c r="O1294" s="401" t="s">
        <v>374</v>
      </c>
      <c r="P1294" s="401" t="s">
        <v>356</v>
      </c>
    </row>
    <row r="1295" spans="1:16" ht="43.5" x14ac:dyDescent="0.35">
      <c r="A1295" s="400">
        <v>1549</v>
      </c>
      <c r="B1295" s="400" t="s">
        <v>2696</v>
      </c>
      <c r="C1295" s="401" t="s">
        <v>2697</v>
      </c>
      <c r="D1295" s="402">
        <v>32419</v>
      </c>
      <c r="E1295" s="402">
        <v>41510</v>
      </c>
      <c r="F1295" s="400">
        <v>9091</v>
      </c>
      <c r="G1295" s="400">
        <v>24.8898015058179</v>
      </c>
      <c r="H1295" s="401" t="s">
        <v>11</v>
      </c>
      <c r="I1295" s="401" t="s">
        <v>347</v>
      </c>
      <c r="J1295" s="400" t="b">
        <v>0</v>
      </c>
      <c r="K1295" s="401" t="s">
        <v>211</v>
      </c>
      <c r="L1295" s="401" t="s">
        <v>1249</v>
      </c>
      <c r="M1295" s="401" t="s">
        <v>529</v>
      </c>
      <c r="N1295" s="401" t="s">
        <v>529</v>
      </c>
      <c r="O1295" s="401" t="s">
        <v>527</v>
      </c>
      <c r="P1295" s="401" t="s">
        <v>356</v>
      </c>
    </row>
    <row r="1296" spans="1:16" ht="43.5" x14ac:dyDescent="0.35">
      <c r="A1296" s="400">
        <v>1550</v>
      </c>
      <c r="B1296" s="400" t="s">
        <v>2696</v>
      </c>
      <c r="C1296" s="401" t="s">
        <v>2698</v>
      </c>
      <c r="D1296" s="402">
        <v>34522</v>
      </c>
      <c r="E1296" s="402">
        <v>41510</v>
      </c>
      <c r="F1296" s="400">
        <v>6988</v>
      </c>
      <c r="G1296" s="400">
        <v>19.1321013004791</v>
      </c>
      <c r="H1296" s="401" t="s">
        <v>12</v>
      </c>
      <c r="I1296" s="401" t="s">
        <v>341</v>
      </c>
      <c r="J1296" s="400" t="b">
        <v>0</v>
      </c>
      <c r="K1296" s="401" t="s">
        <v>211</v>
      </c>
      <c r="L1296" s="401" t="s">
        <v>1249</v>
      </c>
      <c r="M1296" s="401" t="s">
        <v>529</v>
      </c>
      <c r="N1296" s="401" t="s">
        <v>529</v>
      </c>
      <c r="O1296" s="401" t="s">
        <v>527</v>
      </c>
      <c r="P1296" s="401" t="s">
        <v>356</v>
      </c>
    </row>
    <row r="1297" spans="1:16" ht="43.5" x14ac:dyDescent="0.35">
      <c r="A1297" s="400">
        <v>1551</v>
      </c>
      <c r="B1297" s="400" t="s">
        <v>2696</v>
      </c>
      <c r="C1297" s="401" t="s">
        <v>2699</v>
      </c>
      <c r="D1297" s="402">
        <v>34583</v>
      </c>
      <c r="E1297" s="402">
        <v>41510</v>
      </c>
      <c r="F1297" s="400">
        <v>6927</v>
      </c>
      <c r="G1297" s="400">
        <v>18.965092402464101</v>
      </c>
      <c r="H1297" s="401" t="s">
        <v>11</v>
      </c>
      <c r="I1297" s="401" t="s">
        <v>347</v>
      </c>
      <c r="J1297" s="400" t="b">
        <v>0</v>
      </c>
      <c r="K1297" s="401" t="s">
        <v>211</v>
      </c>
      <c r="L1297" s="401" t="s">
        <v>1249</v>
      </c>
      <c r="M1297" s="401" t="s">
        <v>529</v>
      </c>
      <c r="N1297" s="401" t="s">
        <v>529</v>
      </c>
      <c r="O1297" s="401" t="s">
        <v>527</v>
      </c>
      <c r="P1297" s="401" t="s">
        <v>356</v>
      </c>
    </row>
    <row r="1298" spans="1:16" ht="43.5" x14ac:dyDescent="0.35">
      <c r="A1298" s="400">
        <v>1552</v>
      </c>
      <c r="B1298" s="400" t="s">
        <v>2696</v>
      </c>
      <c r="C1298" s="401" t="s">
        <v>2700</v>
      </c>
      <c r="D1298" s="402">
        <v>34553</v>
      </c>
      <c r="E1298" s="402">
        <v>41510</v>
      </c>
      <c r="F1298" s="400">
        <v>6957</v>
      </c>
      <c r="G1298" s="400">
        <v>19.047227926078001</v>
      </c>
      <c r="H1298" s="401" t="s">
        <v>12</v>
      </c>
      <c r="I1298" s="401" t="s">
        <v>341</v>
      </c>
      <c r="J1298" s="400" t="b">
        <v>0</v>
      </c>
      <c r="K1298" s="401" t="s">
        <v>211</v>
      </c>
      <c r="L1298" s="401" t="s">
        <v>1249</v>
      </c>
      <c r="M1298" s="401" t="s">
        <v>529</v>
      </c>
      <c r="N1298" s="401" t="s">
        <v>529</v>
      </c>
      <c r="O1298" s="401" t="s">
        <v>527</v>
      </c>
      <c r="P1298" s="401" t="s">
        <v>356</v>
      </c>
    </row>
    <row r="1299" spans="1:16" ht="43.5" x14ac:dyDescent="0.35">
      <c r="A1299" s="400">
        <v>1553</v>
      </c>
      <c r="B1299" s="400" t="s">
        <v>2696</v>
      </c>
      <c r="C1299" s="401" t="s">
        <v>2701</v>
      </c>
      <c r="D1299" s="402">
        <v>30775</v>
      </c>
      <c r="E1299" s="402">
        <v>41510</v>
      </c>
      <c r="F1299" s="400">
        <v>10735</v>
      </c>
      <c r="G1299" s="400">
        <v>29.390828199863101</v>
      </c>
      <c r="H1299" s="401" t="s">
        <v>12</v>
      </c>
      <c r="I1299" s="401" t="s">
        <v>341</v>
      </c>
      <c r="J1299" s="400" t="b">
        <v>0</v>
      </c>
      <c r="K1299" s="401" t="s">
        <v>211</v>
      </c>
      <c r="L1299" s="401" t="s">
        <v>1249</v>
      </c>
      <c r="M1299" s="401" t="s">
        <v>529</v>
      </c>
      <c r="N1299" s="401" t="s">
        <v>529</v>
      </c>
      <c r="O1299" s="401" t="s">
        <v>527</v>
      </c>
      <c r="P1299" s="401" t="s">
        <v>356</v>
      </c>
    </row>
    <row r="1300" spans="1:16" ht="43.5" x14ac:dyDescent="0.35">
      <c r="A1300" s="400">
        <v>1554</v>
      </c>
      <c r="B1300" s="400" t="s">
        <v>2696</v>
      </c>
      <c r="C1300" s="401" t="s">
        <v>2702</v>
      </c>
      <c r="D1300" s="402">
        <v>30997</v>
      </c>
      <c r="E1300" s="402">
        <v>41510</v>
      </c>
      <c r="F1300" s="400">
        <v>10513</v>
      </c>
      <c r="G1300" s="400">
        <v>28.783025325119802</v>
      </c>
      <c r="H1300" s="401" t="s">
        <v>12</v>
      </c>
      <c r="I1300" s="401" t="s">
        <v>341</v>
      </c>
      <c r="J1300" s="400" t="b">
        <v>0</v>
      </c>
      <c r="K1300" s="401" t="s">
        <v>211</v>
      </c>
      <c r="L1300" s="401" t="s">
        <v>1249</v>
      </c>
      <c r="M1300" s="401" t="s">
        <v>529</v>
      </c>
      <c r="N1300" s="401" t="s">
        <v>529</v>
      </c>
      <c r="O1300" s="401" t="s">
        <v>527</v>
      </c>
      <c r="P1300" s="401" t="s">
        <v>356</v>
      </c>
    </row>
    <row r="1301" spans="1:16" ht="43.5" x14ac:dyDescent="0.35">
      <c r="A1301" s="400">
        <v>1555</v>
      </c>
      <c r="B1301" s="400" t="s">
        <v>2696</v>
      </c>
      <c r="C1301" s="401" t="s">
        <v>2703</v>
      </c>
      <c r="D1301" s="402">
        <v>32389</v>
      </c>
      <c r="E1301" s="402">
        <v>41510</v>
      </c>
      <c r="F1301" s="400">
        <v>9121</v>
      </c>
      <c r="G1301" s="400">
        <v>24.971937029431899</v>
      </c>
      <c r="H1301" s="401" t="s">
        <v>11</v>
      </c>
      <c r="I1301" s="401" t="s">
        <v>347</v>
      </c>
      <c r="J1301" s="400" t="b">
        <v>0</v>
      </c>
      <c r="K1301" s="401" t="s">
        <v>211</v>
      </c>
      <c r="L1301" s="401" t="s">
        <v>1249</v>
      </c>
      <c r="M1301" s="401" t="s">
        <v>529</v>
      </c>
      <c r="N1301" s="401" t="s">
        <v>529</v>
      </c>
      <c r="O1301" s="401" t="s">
        <v>527</v>
      </c>
      <c r="P1301" s="401" t="s">
        <v>356</v>
      </c>
    </row>
    <row r="1302" spans="1:16" ht="29" x14ac:dyDescent="0.35">
      <c r="A1302" s="400">
        <v>1556</v>
      </c>
      <c r="B1302" s="400" t="s">
        <v>2696</v>
      </c>
      <c r="C1302" s="401" t="s">
        <v>2704</v>
      </c>
      <c r="D1302" s="402">
        <v>33734</v>
      </c>
      <c r="E1302" s="402">
        <v>41510</v>
      </c>
      <c r="F1302" s="400">
        <v>7776</v>
      </c>
      <c r="G1302" s="400">
        <v>21.289527720739201</v>
      </c>
      <c r="H1302" s="401" t="s">
        <v>12</v>
      </c>
      <c r="I1302" s="401" t="s">
        <v>345</v>
      </c>
      <c r="J1302" s="400" t="b">
        <v>0</v>
      </c>
      <c r="K1302" s="401" t="s">
        <v>211</v>
      </c>
      <c r="L1302" s="401" t="s">
        <v>1249</v>
      </c>
      <c r="M1302" s="401" t="s">
        <v>529</v>
      </c>
      <c r="N1302" s="401" t="s">
        <v>529</v>
      </c>
      <c r="O1302" s="401" t="s">
        <v>527</v>
      </c>
      <c r="P1302" s="401" t="s">
        <v>356</v>
      </c>
    </row>
    <row r="1303" spans="1:16" ht="43.5" x14ac:dyDescent="0.35">
      <c r="A1303" s="400">
        <v>1557</v>
      </c>
      <c r="B1303" s="400" t="s">
        <v>2696</v>
      </c>
      <c r="C1303" s="401" t="s">
        <v>2619</v>
      </c>
      <c r="D1303" s="402">
        <v>33393</v>
      </c>
      <c r="E1303" s="402">
        <v>41510</v>
      </c>
      <c r="F1303" s="400">
        <v>8117</v>
      </c>
      <c r="G1303" s="400">
        <v>22.2231348391513</v>
      </c>
      <c r="H1303" s="401" t="s">
        <v>12</v>
      </c>
      <c r="I1303" s="401" t="s">
        <v>341</v>
      </c>
      <c r="J1303" s="400" t="b">
        <v>0</v>
      </c>
      <c r="K1303" s="401" t="s">
        <v>211</v>
      </c>
      <c r="L1303" s="401" t="s">
        <v>1249</v>
      </c>
      <c r="M1303" s="401" t="s">
        <v>529</v>
      </c>
      <c r="N1303" s="401" t="s">
        <v>529</v>
      </c>
      <c r="O1303" s="401" t="s">
        <v>527</v>
      </c>
      <c r="P1303" s="401" t="s">
        <v>356</v>
      </c>
    </row>
    <row r="1304" spans="1:16" ht="43.5" x14ac:dyDescent="0.35">
      <c r="A1304" s="400">
        <v>1558</v>
      </c>
      <c r="B1304" s="400" t="s">
        <v>2696</v>
      </c>
      <c r="C1304" s="401" t="s">
        <v>2705</v>
      </c>
      <c r="D1304" s="402">
        <v>30545</v>
      </c>
      <c r="E1304" s="402">
        <v>41510</v>
      </c>
      <c r="F1304" s="400">
        <v>10965</v>
      </c>
      <c r="G1304" s="400">
        <v>30.0205338809035</v>
      </c>
      <c r="H1304" s="401" t="s">
        <v>11</v>
      </c>
      <c r="I1304" s="401" t="s">
        <v>341</v>
      </c>
      <c r="J1304" s="400" t="b">
        <v>0</v>
      </c>
      <c r="K1304" s="401" t="s">
        <v>211</v>
      </c>
      <c r="L1304" s="401" t="s">
        <v>1249</v>
      </c>
      <c r="M1304" s="401" t="s">
        <v>529</v>
      </c>
      <c r="N1304" s="401" t="s">
        <v>529</v>
      </c>
      <c r="O1304" s="401" t="s">
        <v>527</v>
      </c>
      <c r="P1304" s="401" t="s">
        <v>356</v>
      </c>
    </row>
    <row r="1305" spans="1:16" ht="43.5" x14ac:dyDescent="0.35">
      <c r="A1305" s="400">
        <v>1559</v>
      </c>
      <c r="B1305" s="400" t="s">
        <v>2706</v>
      </c>
      <c r="C1305" s="401" t="s">
        <v>2707</v>
      </c>
      <c r="D1305" s="402">
        <v>27872</v>
      </c>
      <c r="E1305" s="402">
        <v>41510</v>
      </c>
      <c r="F1305" s="400">
        <v>13638</v>
      </c>
      <c r="G1305" s="400">
        <v>37.338809034907598</v>
      </c>
      <c r="H1305" s="401" t="s">
        <v>11</v>
      </c>
      <c r="I1305" s="401" t="s">
        <v>341</v>
      </c>
      <c r="J1305" s="400" t="b">
        <v>0</v>
      </c>
      <c r="K1305" s="401" t="s">
        <v>211</v>
      </c>
      <c r="L1305" s="401" t="s">
        <v>630</v>
      </c>
      <c r="M1305" s="401" t="s">
        <v>375</v>
      </c>
      <c r="N1305" s="401" t="s">
        <v>375</v>
      </c>
      <c r="O1305" s="401" t="s">
        <v>374</v>
      </c>
      <c r="P1305" s="401" t="s">
        <v>356</v>
      </c>
    </row>
    <row r="1306" spans="1:16" ht="43.5" x14ac:dyDescent="0.35">
      <c r="A1306" s="400">
        <v>1560</v>
      </c>
      <c r="B1306" s="400" t="s">
        <v>2706</v>
      </c>
      <c r="C1306" s="401" t="s">
        <v>2708</v>
      </c>
      <c r="D1306" s="402">
        <v>29255</v>
      </c>
      <c r="E1306" s="402">
        <v>41510</v>
      </c>
      <c r="F1306" s="400">
        <v>12255</v>
      </c>
      <c r="G1306" s="400">
        <v>33.552361396303901</v>
      </c>
      <c r="H1306" s="401" t="s">
        <v>12</v>
      </c>
      <c r="I1306" s="401" t="s">
        <v>341</v>
      </c>
      <c r="J1306" s="400" t="b">
        <v>0</v>
      </c>
      <c r="K1306" s="401" t="s">
        <v>211</v>
      </c>
      <c r="L1306" s="401" t="s">
        <v>630</v>
      </c>
      <c r="M1306" s="401" t="s">
        <v>375</v>
      </c>
      <c r="N1306" s="401" t="s">
        <v>375</v>
      </c>
      <c r="O1306" s="401" t="s">
        <v>374</v>
      </c>
      <c r="P1306" s="401" t="s">
        <v>356</v>
      </c>
    </row>
    <row r="1307" spans="1:16" ht="29" x14ac:dyDescent="0.35">
      <c r="A1307" s="400">
        <v>1561</v>
      </c>
      <c r="B1307" s="400" t="s">
        <v>2706</v>
      </c>
      <c r="C1307" s="401" t="s">
        <v>2709</v>
      </c>
      <c r="D1307" s="402">
        <v>29343</v>
      </c>
      <c r="E1307" s="402">
        <v>41510</v>
      </c>
      <c r="F1307" s="400">
        <v>12167</v>
      </c>
      <c r="G1307" s="400">
        <v>33.3114305270363</v>
      </c>
      <c r="H1307" s="401" t="s">
        <v>12</v>
      </c>
      <c r="I1307" s="401" t="s">
        <v>345</v>
      </c>
      <c r="J1307" s="400" t="b">
        <v>0</v>
      </c>
      <c r="K1307" s="401" t="s">
        <v>211</v>
      </c>
      <c r="L1307" s="401" t="s">
        <v>630</v>
      </c>
      <c r="M1307" s="401" t="s">
        <v>375</v>
      </c>
      <c r="N1307" s="401" t="s">
        <v>375</v>
      </c>
      <c r="O1307" s="401" t="s">
        <v>374</v>
      </c>
      <c r="P1307" s="401" t="s">
        <v>356</v>
      </c>
    </row>
    <row r="1308" spans="1:16" ht="43.5" x14ac:dyDescent="0.35">
      <c r="A1308" s="400">
        <v>1562</v>
      </c>
      <c r="B1308" s="400" t="s">
        <v>2706</v>
      </c>
      <c r="C1308" s="401" t="s">
        <v>2710</v>
      </c>
      <c r="D1308" s="402">
        <v>29172</v>
      </c>
      <c r="E1308" s="402">
        <v>41510</v>
      </c>
      <c r="F1308" s="400">
        <v>12338</v>
      </c>
      <c r="G1308" s="400">
        <v>33.779603011635899</v>
      </c>
      <c r="H1308" s="401" t="s">
        <v>12</v>
      </c>
      <c r="I1308" s="401" t="s">
        <v>341</v>
      </c>
      <c r="J1308" s="400" t="b">
        <v>0</v>
      </c>
      <c r="K1308" s="401" t="s">
        <v>211</v>
      </c>
      <c r="L1308" s="401" t="s">
        <v>630</v>
      </c>
      <c r="M1308" s="401" t="s">
        <v>375</v>
      </c>
      <c r="N1308" s="401" t="s">
        <v>375</v>
      </c>
      <c r="O1308" s="401" t="s">
        <v>374</v>
      </c>
      <c r="P1308" s="401" t="s">
        <v>356</v>
      </c>
    </row>
    <row r="1309" spans="1:16" ht="29" x14ac:dyDescent="0.35">
      <c r="A1309" s="400">
        <v>1563</v>
      </c>
      <c r="B1309" s="400" t="s">
        <v>2706</v>
      </c>
      <c r="C1309" s="401" t="s">
        <v>2711</v>
      </c>
      <c r="D1309" s="402">
        <v>29255</v>
      </c>
      <c r="E1309" s="402">
        <v>41510</v>
      </c>
      <c r="F1309" s="400">
        <v>12255</v>
      </c>
      <c r="G1309" s="400">
        <v>33.552361396303901</v>
      </c>
      <c r="H1309" s="401" t="s">
        <v>11</v>
      </c>
      <c r="I1309" s="401" t="s">
        <v>345</v>
      </c>
      <c r="J1309" s="400" t="b">
        <v>0</v>
      </c>
      <c r="K1309" s="401" t="s">
        <v>211</v>
      </c>
      <c r="L1309" s="401" t="s">
        <v>630</v>
      </c>
      <c r="M1309" s="401" t="s">
        <v>375</v>
      </c>
      <c r="N1309" s="401" t="s">
        <v>375</v>
      </c>
      <c r="O1309" s="401" t="s">
        <v>374</v>
      </c>
      <c r="P1309" s="401" t="s">
        <v>356</v>
      </c>
    </row>
    <row r="1310" spans="1:16" ht="43.5" x14ac:dyDescent="0.35">
      <c r="A1310" s="400">
        <v>1564</v>
      </c>
      <c r="B1310" s="400" t="s">
        <v>2706</v>
      </c>
      <c r="C1310" s="401" t="s">
        <v>2712</v>
      </c>
      <c r="D1310" s="402">
        <v>29762</v>
      </c>
      <c r="E1310" s="402">
        <v>41510</v>
      </c>
      <c r="F1310" s="400">
        <v>11748</v>
      </c>
      <c r="G1310" s="400">
        <v>32.164271047227899</v>
      </c>
      <c r="H1310" s="401" t="s">
        <v>11</v>
      </c>
      <c r="I1310" s="401" t="s">
        <v>341</v>
      </c>
      <c r="J1310" s="400" t="b">
        <v>0</v>
      </c>
      <c r="K1310" s="401" t="s">
        <v>211</v>
      </c>
      <c r="L1310" s="401" t="s">
        <v>630</v>
      </c>
      <c r="M1310" s="401" t="s">
        <v>375</v>
      </c>
      <c r="N1310" s="401" t="s">
        <v>375</v>
      </c>
      <c r="O1310" s="401" t="s">
        <v>374</v>
      </c>
      <c r="P1310" s="401" t="s">
        <v>356</v>
      </c>
    </row>
    <row r="1311" spans="1:16" ht="43.5" x14ac:dyDescent="0.35">
      <c r="A1311" s="400">
        <v>1565</v>
      </c>
      <c r="B1311" s="400" t="s">
        <v>2706</v>
      </c>
      <c r="C1311" s="401" t="s">
        <v>2191</v>
      </c>
      <c r="D1311" s="402">
        <v>30103</v>
      </c>
      <c r="E1311" s="402">
        <v>41510</v>
      </c>
      <c r="F1311" s="400">
        <v>11407</v>
      </c>
      <c r="G1311" s="400">
        <v>31.2306639288159</v>
      </c>
      <c r="H1311" s="401" t="s">
        <v>11</v>
      </c>
      <c r="I1311" s="401" t="s">
        <v>341</v>
      </c>
      <c r="J1311" s="400" t="b">
        <v>0</v>
      </c>
      <c r="K1311" s="401" t="s">
        <v>211</v>
      </c>
      <c r="L1311" s="401" t="s">
        <v>630</v>
      </c>
      <c r="M1311" s="401" t="s">
        <v>375</v>
      </c>
      <c r="N1311" s="401" t="s">
        <v>375</v>
      </c>
      <c r="O1311" s="401" t="s">
        <v>374</v>
      </c>
      <c r="P1311" s="401" t="s">
        <v>356</v>
      </c>
    </row>
    <row r="1312" spans="1:16" ht="43.5" x14ac:dyDescent="0.35">
      <c r="A1312" s="400">
        <v>1566</v>
      </c>
      <c r="B1312" s="400" t="s">
        <v>2706</v>
      </c>
      <c r="C1312" s="401" t="s">
        <v>2185</v>
      </c>
      <c r="D1312" s="402">
        <v>30412</v>
      </c>
      <c r="E1312" s="402">
        <v>41510</v>
      </c>
      <c r="F1312" s="400">
        <v>11098</v>
      </c>
      <c r="G1312" s="400">
        <v>30.384668035592099</v>
      </c>
      <c r="H1312" s="401" t="s">
        <v>11</v>
      </c>
      <c r="I1312" s="401" t="s">
        <v>341</v>
      </c>
      <c r="J1312" s="400" t="b">
        <v>0</v>
      </c>
      <c r="K1312" s="401" t="s">
        <v>211</v>
      </c>
      <c r="L1312" s="401" t="s">
        <v>630</v>
      </c>
      <c r="M1312" s="401" t="s">
        <v>375</v>
      </c>
      <c r="N1312" s="401" t="s">
        <v>375</v>
      </c>
      <c r="O1312" s="401" t="s">
        <v>374</v>
      </c>
      <c r="P1312" s="401" t="s">
        <v>356</v>
      </c>
    </row>
    <row r="1313" spans="1:16" ht="29" x14ac:dyDescent="0.35">
      <c r="A1313" s="400">
        <v>1567</v>
      </c>
      <c r="B1313" s="400" t="s">
        <v>2706</v>
      </c>
      <c r="C1313" s="401" t="s">
        <v>2713</v>
      </c>
      <c r="D1313" s="402">
        <v>30012</v>
      </c>
      <c r="E1313" s="402">
        <v>41510</v>
      </c>
      <c r="F1313" s="400">
        <v>11498</v>
      </c>
      <c r="G1313" s="400">
        <v>31.479808350444898</v>
      </c>
      <c r="H1313" s="401" t="s">
        <v>12</v>
      </c>
      <c r="I1313" s="401" t="s">
        <v>345</v>
      </c>
      <c r="J1313" s="400" t="b">
        <v>0</v>
      </c>
      <c r="K1313" s="401" t="s">
        <v>211</v>
      </c>
      <c r="L1313" s="401" t="s">
        <v>630</v>
      </c>
      <c r="M1313" s="401" t="s">
        <v>375</v>
      </c>
      <c r="N1313" s="401" t="s">
        <v>375</v>
      </c>
      <c r="O1313" s="401" t="s">
        <v>374</v>
      </c>
      <c r="P1313" s="401" t="s">
        <v>356</v>
      </c>
    </row>
    <row r="1314" spans="1:16" ht="29" x14ac:dyDescent="0.35">
      <c r="A1314" s="400">
        <v>1568</v>
      </c>
      <c r="B1314" s="400" t="s">
        <v>2706</v>
      </c>
      <c r="C1314" s="401" t="s">
        <v>2714</v>
      </c>
      <c r="D1314" s="402">
        <v>29386</v>
      </c>
      <c r="E1314" s="402">
        <v>41510</v>
      </c>
      <c r="F1314" s="400">
        <v>12124</v>
      </c>
      <c r="G1314" s="400">
        <v>33.193702943189599</v>
      </c>
      <c r="H1314" s="401" t="s">
        <v>12</v>
      </c>
      <c r="I1314" s="401" t="s">
        <v>345</v>
      </c>
      <c r="J1314" s="400" t="b">
        <v>0</v>
      </c>
      <c r="K1314" s="401" t="s">
        <v>211</v>
      </c>
      <c r="L1314" s="401" t="s">
        <v>630</v>
      </c>
      <c r="M1314" s="401" t="s">
        <v>375</v>
      </c>
      <c r="N1314" s="401" t="s">
        <v>375</v>
      </c>
      <c r="O1314" s="401" t="s">
        <v>374</v>
      </c>
      <c r="P1314" s="401" t="s">
        <v>356</v>
      </c>
    </row>
    <row r="1315" spans="1:16" ht="43.5" x14ac:dyDescent="0.35">
      <c r="A1315" s="400">
        <v>1569</v>
      </c>
      <c r="B1315" s="400" t="s">
        <v>2715</v>
      </c>
      <c r="C1315" s="401" t="s">
        <v>2716</v>
      </c>
      <c r="D1315" s="402">
        <v>30109</v>
      </c>
      <c r="E1315" s="402">
        <v>41510</v>
      </c>
      <c r="F1315" s="400">
        <v>11401</v>
      </c>
      <c r="G1315" s="400">
        <v>31.214236824093099</v>
      </c>
      <c r="H1315" s="401" t="s">
        <v>12</v>
      </c>
      <c r="I1315" s="401" t="s">
        <v>341</v>
      </c>
      <c r="J1315" s="400" t="b">
        <v>1</v>
      </c>
      <c r="K1315" s="401" t="s">
        <v>211</v>
      </c>
      <c r="L1315" s="401" t="s">
        <v>508</v>
      </c>
      <c r="M1315" s="401" t="s">
        <v>375</v>
      </c>
      <c r="N1315" s="401" t="s">
        <v>375</v>
      </c>
      <c r="O1315" s="401" t="s">
        <v>374</v>
      </c>
      <c r="P1315" s="401" t="s">
        <v>356</v>
      </c>
    </row>
    <row r="1316" spans="1:16" ht="43.5" x14ac:dyDescent="0.35">
      <c r="A1316" s="400">
        <v>1570</v>
      </c>
      <c r="B1316" s="400" t="s">
        <v>2715</v>
      </c>
      <c r="C1316" s="401" t="s">
        <v>2717</v>
      </c>
      <c r="D1316" s="402">
        <v>31202</v>
      </c>
      <c r="E1316" s="402">
        <v>41510</v>
      </c>
      <c r="F1316" s="400">
        <v>10308</v>
      </c>
      <c r="G1316" s="400">
        <v>28.2217659137577</v>
      </c>
      <c r="H1316" s="401" t="s">
        <v>11</v>
      </c>
      <c r="I1316" s="401" t="s">
        <v>341</v>
      </c>
      <c r="J1316" s="400" t="b">
        <v>1</v>
      </c>
      <c r="K1316" s="401" t="s">
        <v>211</v>
      </c>
      <c r="L1316" s="401" t="s">
        <v>508</v>
      </c>
      <c r="M1316" s="401" t="s">
        <v>375</v>
      </c>
      <c r="N1316" s="401" t="s">
        <v>375</v>
      </c>
      <c r="O1316" s="401" t="s">
        <v>374</v>
      </c>
      <c r="P1316" s="401" t="s">
        <v>356</v>
      </c>
    </row>
    <row r="1317" spans="1:16" x14ac:dyDescent="0.35">
      <c r="A1317" s="400">
        <v>1571</v>
      </c>
      <c r="B1317" s="400" t="s">
        <v>2715</v>
      </c>
      <c r="C1317" s="401" t="s">
        <v>2718</v>
      </c>
      <c r="D1317" s="402">
        <v>29751</v>
      </c>
      <c r="E1317" s="402">
        <v>41510</v>
      </c>
      <c r="F1317" s="400">
        <v>11759</v>
      </c>
      <c r="G1317" s="400">
        <v>32.194387405886403</v>
      </c>
      <c r="H1317" s="401" t="s">
        <v>12</v>
      </c>
      <c r="I1317" s="401" t="s">
        <v>3162</v>
      </c>
      <c r="J1317" s="400" t="b">
        <v>0</v>
      </c>
      <c r="K1317" s="401" t="s">
        <v>211</v>
      </c>
      <c r="L1317" s="401" t="s">
        <v>508</v>
      </c>
      <c r="M1317" s="401" t="s">
        <v>375</v>
      </c>
      <c r="N1317" s="401" t="s">
        <v>375</v>
      </c>
      <c r="O1317" s="401" t="s">
        <v>374</v>
      </c>
      <c r="P1317" s="401" t="s">
        <v>356</v>
      </c>
    </row>
    <row r="1318" spans="1:16" x14ac:dyDescent="0.35">
      <c r="A1318" s="400">
        <v>1572</v>
      </c>
      <c r="B1318" s="400" t="s">
        <v>2715</v>
      </c>
      <c r="C1318" s="401" t="s">
        <v>2414</v>
      </c>
      <c r="D1318" s="402">
        <v>29741</v>
      </c>
      <c r="E1318" s="402">
        <v>41510</v>
      </c>
      <c r="F1318" s="400">
        <v>11769</v>
      </c>
      <c r="G1318" s="400">
        <v>32.2217659137577</v>
      </c>
      <c r="H1318" s="401" t="s">
        <v>12</v>
      </c>
      <c r="I1318" s="401" t="s">
        <v>3162</v>
      </c>
      <c r="J1318" s="400" t="b">
        <v>0</v>
      </c>
      <c r="K1318" s="401" t="s">
        <v>211</v>
      </c>
      <c r="L1318" s="401" t="s">
        <v>508</v>
      </c>
      <c r="M1318" s="401" t="s">
        <v>375</v>
      </c>
      <c r="N1318" s="401" t="s">
        <v>375</v>
      </c>
      <c r="O1318" s="401" t="s">
        <v>374</v>
      </c>
      <c r="P1318" s="401" t="s">
        <v>356</v>
      </c>
    </row>
    <row r="1319" spans="1:16" x14ac:dyDescent="0.35">
      <c r="A1319" s="400">
        <v>1573</v>
      </c>
      <c r="B1319" s="400" t="s">
        <v>2715</v>
      </c>
      <c r="C1319" s="401" t="s">
        <v>2719</v>
      </c>
      <c r="D1319" s="402">
        <v>30093</v>
      </c>
      <c r="E1319" s="402">
        <v>41510</v>
      </c>
      <c r="F1319" s="400">
        <v>11417</v>
      </c>
      <c r="G1319" s="400">
        <v>31.258042436687202</v>
      </c>
      <c r="H1319" s="401" t="s">
        <v>12</v>
      </c>
      <c r="I1319" s="401" t="s">
        <v>3162</v>
      </c>
      <c r="J1319" s="400" t="b">
        <v>0</v>
      </c>
      <c r="K1319" s="401" t="s">
        <v>211</v>
      </c>
      <c r="L1319" s="401" t="s">
        <v>508</v>
      </c>
      <c r="M1319" s="401" t="s">
        <v>375</v>
      </c>
      <c r="N1319" s="401" t="s">
        <v>375</v>
      </c>
      <c r="O1319" s="401" t="s">
        <v>374</v>
      </c>
      <c r="P1319" s="401" t="s">
        <v>356</v>
      </c>
    </row>
    <row r="1320" spans="1:16" ht="29" x14ac:dyDescent="0.35">
      <c r="A1320" s="400">
        <v>1574</v>
      </c>
      <c r="B1320" s="400" t="s">
        <v>2715</v>
      </c>
      <c r="C1320" s="401" t="s">
        <v>2720</v>
      </c>
      <c r="D1320" s="402">
        <v>29376</v>
      </c>
      <c r="E1320" s="402">
        <v>41510</v>
      </c>
      <c r="F1320" s="400">
        <v>12134</v>
      </c>
      <c r="G1320" s="400">
        <v>33.221081451060897</v>
      </c>
      <c r="H1320" s="401" t="s">
        <v>12</v>
      </c>
      <c r="I1320" s="401" t="s">
        <v>345</v>
      </c>
      <c r="J1320" s="400" t="b">
        <v>1</v>
      </c>
      <c r="K1320" s="401" t="s">
        <v>211</v>
      </c>
      <c r="L1320" s="401" t="s">
        <v>508</v>
      </c>
      <c r="M1320" s="401" t="s">
        <v>375</v>
      </c>
      <c r="N1320" s="401" t="s">
        <v>375</v>
      </c>
      <c r="O1320" s="401" t="s">
        <v>374</v>
      </c>
      <c r="P1320" s="401" t="s">
        <v>356</v>
      </c>
    </row>
    <row r="1321" spans="1:16" ht="43.5" x14ac:dyDescent="0.35">
      <c r="A1321" s="400">
        <v>1575</v>
      </c>
      <c r="B1321" s="400" t="s">
        <v>2715</v>
      </c>
      <c r="C1321" s="401" t="s">
        <v>2721</v>
      </c>
      <c r="D1321" s="402">
        <v>29682</v>
      </c>
      <c r="E1321" s="402">
        <v>41510</v>
      </c>
      <c r="F1321" s="400">
        <v>11828</v>
      </c>
      <c r="G1321" s="400">
        <v>32.3832991101985</v>
      </c>
      <c r="H1321" s="401" t="s">
        <v>12</v>
      </c>
      <c r="I1321" s="401" t="s">
        <v>341</v>
      </c>
      <c r="J1321" s="400" t="b">
        <v>1</v>
      </c>
      <c r="K1321" s="401" t="s">
        <v>211</v>
      </c>
      <c r="L1321" s="401" t="s">
        <v>508</v>
      </c>
      <c r="M1321" s="401" t="s">
        <v>375</v>
      </c>
      <c r="N1321" s="401" t="s">
        <v>375</v>
      </c>
      <c r="O1321" s="401" t="s">
        <v>374</v>
      </c>
      <c r="P1321" s="401" t="s">
        <v>356</v>
      </c>
    </row>
    <row r="1322" spans="1:16" ht="43.5" x14ac:dyDescent="0.35">
      <c r="A1322" s="400">
        <v>1576</v>
      </c>
      <c r="B1322" s="400" t="s">
        <v>2715</v>
      </c>
      <c r="C1322" s="401" t="s">
        <v>2722</v>
      </c>
      <c r="D1322" s="402">
        <v>30043</v>
      </c>
      <c r="E1322" s="402">
        <v>41510</v>
      </c>
      <c r="F1322" s="400">
        <v>11467</v>
      </c>
      <c r="G1322" s="400">
        <v>31.3949349760438</v>
      </c>
      <c r="H1322" s="401" t="s">
        <v>12</v>
      </c>
      <c r="I1322" s="401" t="s">
        <v>341</v>
      </c>
      <c r="J1322" s="400" t="b">
        <v>1</v>
      </c>
      <c r="K1322" s="401" t="s">
        <v>211</v>
      </c>
      <c r="L1322" s="401" t="s">
        <v>508</v>
      </c>
      <c r="M1322" s="401" t="s">
        <v>375</v>
      </c>
      <c r="N1322" s="401" t="s">
        <v>375</v>
      </c>
      <c r="O1322" s="401" t="s">
        <v>374</v>
      </c>
      <c r="P1322" s="401" t="s">
        <v>356</v>
      </c>
    </row>
    <row r="1323" spans="1:16" x14ac:dyDescent="0.35">
      <c r="A1323" s="400">
        <v>1577</v>
      </c>
      <c r="B1323" s="400" t="s">
        <v>2715</v>
      </c>
      <c r="C1323" s="401" t="s">
        <v>2723</v>
      </c>
      <c r="D1323" s="402">
        <v>29741</v>
      </c>
      <c r="E1323" s="402">
        <v>41510</v>
      </c>
      <c r="F1323" s="400">
        <v>11769</v>
      </c>
      <c r="G1323" s="400">
        <v>32.2217659137577</v>
      </c>
      <c r="H1323" s="401" t="s">
        <v>12</v>
      </c>
      <c r="I1323" s="401" t="s">
        <v>3162</v>
      </c>
      <c r="J1323" s="400" t="b">
        <v>1</v>
      </c>
      <c r="K1323" s="401" t="s">
        <v>211</v>
      </c>
      <c r="L1323" s="401" t="s">
        <v>508</v>
      </c>
      <c r="M1323" s="401" t="s">
        <v>375</v>
      </c>
      <c r="N1323" s="401" t="s">
        <v>375</v>
      </c>
      <c r="O1323" s="401" t="s">
        <v>374</v>
      </c>
      <c r="P1323" s="401" t="s">
        <v>356</v>
      </c>
    </row>
    <row r="1324" spans="1:16" x14ac:dyDescent="0.35">
      <c r="A1324" s="400">
        <v>1578</v>
      </c>
      <c r="B1324" s="400" t="s">
        <v>2715</v>
      </c>
      <c r="C1324" s="401" t="s">
        <v>2724</v>
      </c>
      <c r="D1324" s="402">
        <v>29242</v>
      </c>
      <c r="E1324" s="402">
        <v>41510</v>
      </c>
      <c r="F1324" s="400">
        <v>12268</v>
      </c>
      <c r="G1324" s="400">
        <v>33.587953456536603</v>
      </c>
      <c r="H1324" s="401" t="s">
        <v>12</v>
      </c>
      <c r="I1324" s="401" t="s">
        <v>3162</v>
      </c>
      <c r="J1324" s="400" t="b">
        <v>1</v>
      </c>
      <c r="K1324" s="401" t="s">
        <v>211</v>
      </c>
      <c r="L1324" s="401" t="s">
        <v>508</v>
      </c>
      <c r="M1324" s="401" t="s">
        <v>375</v>
      </c>
      <c r="N1324" s="401" t="s">
        <v>375</v>
      </c>
      <c r="O1324" s="401" t="s">
        <v>374</v>
      </c>
      <c r="P1324" s="401" t="s">
        <v>356</v>
      </c>
    </row>
    <row r="1325" spans="1:16" ht="43.5" x14ac:dyDescent="0.35">
      <c r="A1325" s="400">
        <v>1579</v>
      </c>
      <c r="B1325" s="400" t="s">
        <v>2725</v>
      </c>
      <c r="C1325" s="401" t="s">
        <v>2726</v>
      </c>
      <c r="D1325" s="402">
        <v>28070</v>
      </c>
      <c r="E1325" s="402">
        <v>41511</v>
      </c>
      <c r="F1325" s="400">
        <v>13441</v>
      </c>
      <c r="G1325" s="400">
        <v>36.799452429842603</v>
      </c>
      <c r="H1325" s="401" t="s">
        <v>12</v>
      </c>
      <c r="I1325" s="401" t="s">
        <v>341</v>
      </c>
      <c r="J1325" s="400" t="b">
        <v>1</v>
      </c>
      <c r="K1325" s="401" t="s">
        <v>211</v>
      </c>
      <c r="L1325" s="401" t="s">
        <v>1222</v>
      </c>
      <c r="M1325" s="401" t="s">
        <v>375</v>
      </c>
      <c r="N1325" s="401" t="s">
        <v>375</v>
      </c>
      <c r="O1325" s="401" t="s">
        <v>374</v>
      </c>
      <c r="P1325" s="401" t="s">
        <v>356</v>
      </c>
    </row>
    <row r="1326" spans="1:16" x14ac:dyDescent="0.35">
      <c r="A1326" s="400">
        <v>1580</v>
      </c>
      <c r="B1326" s="400" t="s">
        <v>2725</v>
      </c>
      <c r="C1326" s="401" t="s">
        <v>2727</v>
      </c>
      <c r="D1326" s="402">
        <v>28526</v>
      </c>
      <c r="E1326" s="402">
        <v>41511</v>
      </c>
      <c r="F1326" s="400">
        <v>12985</v>
      </c>
      <c r="G1326" s="400">
        <v>35.550992470910302</v>
      </c>
      <c r="H1326" s="401" t="s">
        <v>12</v>
      </c>
      <c r="I1326" s="401" t="s">
        <v>3162</v>
      </c>
      <c r="J1326" s="400" t="b">
        <v>0</v>
      </c>
      <c r="K1326" s="401" t="s">
        <v>211</v>
      </c>
      <c r="L1326" s="401" t="s">
        <v>1222</v>
      </c>
      <c r="M1326" s="401" t="s">
        <v>375</v>
      </c>
      <c r="N1326" s="401" t="s">
        <v>375</v>
      </c>
      <c r="O1326" s="401" t="s">
        <v>374</v>
      </c>
      <c r="P1326" s="401" t="s">
        <v>356</v>
      </c>
    </row>
    <row r="1327" spans="1:16" ht="29" x14ac:dyDescent="0.35">
      <c r="A1327" s="400">
        <v>1581</v>
      </c>
      <c r="B1327" s="400" t="s">
        <v>2725</v>
      </c>
      <c r="C1327" s="401" t="s">
        <v>2728</v>
      </c>
      <c r="D1327" s="402">
        <v>28592</v>
      </c>
      <c r="E1327" s="402">
        <v>41511</v>
      </c>
      <c r="F1327" s="400">
        <v>12919</v>
      </c>
      <c r="G1327" s="400">
        <v>35.370294318959601</v>
      </c>
      <c r="H1327" s="401" t="s">
        <v>12</v>
      </c>
      <c r="I1327" s="401" t="s">
        <v>3162</v>
      </c>
      <c r="J1327" s="400" t="b">
        <v>1</v>
      </c>
      <c r="K1327" s="401" t="s">
        <v>211</v>
      </c>
      <c r="L1327" s="401" t="s">
        <v>1222</v>
      </c>
      <c r="M1327" s="401" t="s">
        <v>375</v>
      </c>
      <c r="N1327" s="401" t="s">
        <v>375</v>
      </c>
      <c r="O1327" s="401" t="s">
        <v>374</v>
      </c>
      <c r="P1327" s="401" t="s">
        <v>356</v>
      </c>
    </row>
    <row r="1328" spans="1:16" ht="43.5" x14ac:dyDescent="0.35">
      <c r="A1328" s="400">
        <v>1582</v>
      </c>
      <c r="B1328" s="400" t="s">
        <v>2725</v>
      </c>
      <c r="C1328" s="401" t="s">
        <v>2729</v>
      </c>
      <c r="D1328" s="402">
        <v>29739</v>
      </c>
      <c r="E1328" s="402">
        <v>41511</v>
      </c>
      <c r="F1328" s="400">
        <v>11772</v>
      </c>
      <c r="G1328" s="400">
        <v>32.229979466119097</v>
      </c>
      <c r="H1328" s="401" t="s">
        <v>11</v>
      </c>
      <c r="I1328" s="401" t="s">
        <v>341</v>
      </c>
      <c r="J1328" s="400" t="b">
        <v>1</v>
      </c>
      <c r="K1328" s="401" t="s">
        <v>211</v>
      </c>
      <c r="L1328" s="401" t="s">
        <v>1222</v>
      </c>
      <c r="M1328" s="401" t="s">
        <v>375</v>
      </c>
      <c r="N1328" s="401" t="s">
        <v>375</v>
      </c>
      <c r="O1328" s="401" t="s">
        <v>374</v>
      </c>
      <c r="P1328" s="401" t="s">
        <v>356</v>
      </c>
    </row>
    <row r="1329" spans="1:16" x14ac:dyDescent="0.35">
      <c r="A1329" s="400">
        <v>1583</v>
      </c>
      <c r="B1329" s="400" t="s">
        <v>2725</v>
      </c>
      <c r="C1329" s="401" t="s">
        <v>2730</v>
      </c>
      <c r="D1329" s="402">
        <v>28915</v>
      </c>
      <c r="E1329" s="402">
        <v>41511</v>
      </c>
      <c r="F1329" s="400">
        <v>12596</v>
      </c>
      <c r="G1329" s="400">
        <v>34.485968514715999</v>
      </c>
      <c r="H1329" s="401" t="s">
        <v>12</v>
      </c>
      <c r="I1329" s="401" t="s">
        <v>3162</v>
      </c>
      <c r="J1329" s="400" t="b">
        <v>1</v>
      </c>
      <c r="K1329" s="401" t="s">
        <v>211</v>
      </c>
      <c r="L1329" s="401" t="s">
        <v>1222</v>
      </c>
      <c r="M1329" s="401" t="s">
        <v>375</v>
      </c>
      <c r="N1329" s="401" t="s">
        <v>375</v>
      </c>
      <c r="O1329" s="401" t="s">
        <v>374</v>
      </c>
      <c r="P1329" s="401" t="s">
        <v>356</v>
      </c>
    </row>
    <row r="1330" spans="1:16" ht="43.5" x14ac:dyDescent="0.35">
      <c r="A1330" s="400">
        <v>1584</v>
      </c>
      <c r="B1330" s="400" t="s">
        <v>2725</v>
      </c>
      <c r="C1330" s="401" t="s">
        <v>2731</v>
      </c>
      <c r="D1330" s="402">
        <v>29379</v>
      </c>
      <c r="E1330" s="402">
        <v>41511</v>
      </c>
      <c r="F1330" s="400">
        <v>12132</v>
      </c>
      <c r="G1330" s="400">
        <v>33.215605749486699</v>
      </c>
      <c r="H1330" s="401" t="s">
        <v>11</v>
      </c>
      <c r="I1330" s="401" t="s">
        <v>341</v>
      </c>
      <c r="J1330" s="400" t="b">
        <v>0</v>
      </c>
      <c r="K1330" s="401" t="s">
        <v>211</v>
      </c>
      <c r="L1330" s="401" t="s">
        <v>1222</v>
      </c>
      <c r="M1330" s="401" t="s">
        <v>375</v>
      </c>
      <c r="N1330" s="401" t="s">
        <v>375</v>
      </c>
      <c r="O1330" s="401" t="s">
        <v>374</v>
      </c>
      <c r="P1330" s="401" t="s">
        <v>356</v>
      </c>
    </row>
    <row r="1331" spans="1:16" x14ac:dyDescent="0.35">
      <c r="A1331" s="400">
        <v>1585</v>
      </c>
      <c r="B1331" s="400" t="s">
        <v>2725</v>
      </c>
      <c r="C1331" s="401" t="s">
        <v>2732</v>
      </c>
      <c r="D1331" s="402">
        <v>30043</v>
      </c>
      <c r="E1331" s="402">
        <v>41511</v>
      </c>
      <c r="F1331" s="400">
        <v>11468</v>
      </c>
      <c r="G1331" s="400">
        <v>31.397672826830899</v>
      </c>
      <c r="H1331" s="401" t="s">
        <v>12</v>
      </c>
      <c r="I1331" s="401" t="s">
        <v>3162</v>
      </c>
      <c r="J1331" s="400" t="b">
        <v>1</v>
      </c>
      <c r="K1331" s="401" t="s">
        <v>211</v>
      </c>
      <c r="L1331" s="401" t="s">
        <v>1222</v>
      </c>
      <c r="M1331" s="401" t="s">
        <v>375</v>
      </c>
      <c r="N1331" s="401" t="s">
        <v>375</v>
      </c>
      <c r="O1331" s="401" t="s">
        <v>374</v>
      </c>
      <c r="P1331" s="401" t="s">
        <v>356</v>
      </c>
    </row>
    <row r="1332" spans="1:16" ht="29" x14ac:dyDescent="0.35">
      <c r="A1332" s="400">
        <v>1586</v>
      </c>
      <c r="B1332" s="400" t="s">
        <v>2725</v>
      </c>
      <c r="C1332" s="401" t="s">
        <v>2733</v>
      </c>
      <c r="D1332" s="402">
        <v>29744</v>
      </c>
      <c r="E1332" s="402">
        <v>41511</v>
      </c>
      <c r="F1332" s="400">
        <v>11767</v>
      </c>
      <c r="G1332" s="400">
        <v>32.216290212183402</v>
      </c>
      <c r="H1332" s="401" t="s">
        <v>11</v>
      </c>
      <c r="I1332" s="401" t="s">
        <v>345</v>
      </c>
      <c r="J1332" s="400" t="b">
        <v>1</v>
      </c>
      <c r="K1332" s="401" t="s">
        <v>211</v>
      </c>
      <c r="L1332" s="401" t="s">
        <v>1222</v>
      </c>
      <c r="M1332" s="401" t="s">
        <v>375</v>
      </c>
      <c r="N1332" s="401" t="s">
        <v>375</v>
      </c>
      <c r="O1332" s="401" t="s">
        <v>374</v>
      </c>
      <c r="P1332" s="401" t="s">
        <v>356</v>
      </c>
    </row>
    <row r="1333" spans="1:16" x14ac:dyDescent="0.35">
      <c r="A1333" s="400">
        <v>1587</v>
      </c>
      <c r="B1333" s="400" t="s">
        <v>2725</v>
      </c>
      <c r="C1333" s="401" t="s">
        <v>2734</v>
      </c>
      <c r="D1333" s="402">
        <v>29376</v>
      </c>
      <c r="E1333" s="402">
        <v>41511</v>
      </c>
      <c r="F1333" s="400">
        <v>12135</v>
      </c>
      <c r="G1333" s="400">
        <v>33.223819301848003</v>
      </c>
      <c r="H1333" s="401" t="s">
        <v>12</v>
      </c>
      <c r="I1333" s="401" t="s">
        <v>3162</v>
      </c>
      <c r="J1333" s="400" t="b">
        <v>1</v>
      </c>
      <c r="K1333" s="401" t="s">
        <v>211</v>
      </c>
      <c r="L1333" s="401" t="s">
        <v>1222</v>
      </c>
      <c r="M1333" s="401" t="s">
        <v>375</v>
      </c>
      <c r="N1333" s="401" t="s">
        <v>375</v>
      </c>
      <c r="O1333" s="401" t="s">
        <v>374</v>
      </c>
      <c r="P1333" s="401" t="s">
        <v>356</v>
      </c>
    </row>
    <row r="1334" spans="1:16" ht="43.5" x14ac:dyDescent="0.35">
      <c r="A1334" s="400">
        <v>1588</v>
      </c>
      <c r="B1334" s="400" t="s">
        <v>2725</v>
      </c>
      <c r="C1334" s="401" t="s">
        <v>2735</v>
      </c>
      <c r="D1334" s="402">
        <v>30837</v>
      </c>
      <c r="E1334" s="402">
        <v>41511</v>
      </c>
      <c r="F1334" s="400">
        <v>10674</v>
      </c>
      <c r="G1334" s="400">
        <v>29.223819301848</v>
      </c>
      <c r="H1334" s="401" t="s">
        <v>11</v>
      </c>
      <c r="I1334" s="401" t="s">
        <v>341</v>
      </c>
      <c r="J1334" s="400" t="b">
        <v>0</v>
      </c>
      <c r="K1334" s="401" t="s">
        <v>211</v>
      </c>
      <c r="L1334" s="401" t="s">
        <v>1222</v>
      </c>
      <c r="M1334" s="401" t="s">
        <v>375</v>
      </c>
      <c r="N1334" s="401" t="s">
        <v>375</v>
      </c>
      <c r="O1334" s="401" t="s">
        <v>374</v>
      </c>
      <c r="P1334" s="401" t="s">
        <v>356</v>
      </c>
    </row>
    <row r="1335" spans="1:16" ht="29" x14ac:dyDescent="0.35">
      <c r="A1335" s="400">
        <v>1589</v>
      </c>
      <c r="B1335" s="400" t="s">
        <v>2736</v>
      </c>
      <c r="C1335" s="401" t="s">
        <v>2737</v>
      </c>
      <c r="D1335" s="402">
        <v>28951</v>
      </c>
      <c r="E1335" s="402">
        <v>41511</v>
      </c>
      <c r="F1335" s="400">
        <v>12560</v>
      </c>
      <c r="G1335" s="400">
        <v>34.387405886379199</v>
      </c>
      <c r="H1335" s="401" t="s">
        <v>12</v>
      </c>
      <c r="I1335" s="401" t="s">
        <v>345</v>
      </c>
      <c r="J1335" s="400" t="b">
        <v>1</v>
      </c>
      <c r="K1335" s="401" t="s">
        <v>211</v>
      </c>
      <c r="L1335" s="401" t="s">
        <v>746</v>
      </c>
      <c r="M1335" s="401" t="s">
        <v>375</v>
      </c>
      <c r="N1335" s="401" t="s">
        <v>375</v>
      </c>
      <c r="O1335" s="401" t="s">
        <v>374</v>
      </c>
      <c r="P1335" s="401" t="s">
        <v>356</v>
      </c>
    </row>
    <row r="1336" spans="1:16" ht="29" x14ac:dyDescent="0.35">
      <c r="A1336" s="400">
        <v>1590</v>
      </c>
      <c r="B1336" s="400" t="s">
        <v>2736</v>
      </c>
      <c r="C1336" s="401" t="s">
        <v>2738</v>
      </c>
      <c r="D1336" s="402">
        <v>30381</v>
      </c>
      <c r="E1336" s="402">
        <v>41511</v>
      </c>
      <c r="F1336" s="400">
        <v>11130</v>
      </c>
      <c r="G1336" s="400">
        <v>30.472279260780301</v>
      </c>
      <c r="H1336" s="401" t="s">
        <v>12</v>
      </c>
      <c r="I1336" s="401" t="s">
        <v>345</v>
      </c>
      <c r="J1336" s="400" t="b">
        <v>1</v>
      </c>
      <c r="K1336" s="401" t="s">
        <v>211</v>
      </c>
      <c r="L1336" s="401" t="s">
        <v>746</v>
      </c>
      <c r="M1336" s="401" t="s">
        <v>375</v>
      </c>
      <c r="N1336" s="401" t="s">
        <v>375</v>
      </c>
      <c r="O1336" s="401" t="s">
        <v>374</v>
      </c>
      <c r="P1336" s="401" t="s">
        <v>356</v>
      </c>
    </row>
    <row r="1337" spans="1:16" ht="29" x14ac:dyDescent="0.35">
      <c r="A1337" s="400">
        <v>1591</v>
      </c>
      <c r="B1337" s="400" t="s">
        <v>2736</v>
      </c>
      <c r="C1337" s="401" t="s">
        <v>2739</v>
      </c>
      <c r="D1337" s="402">
        <v>28632</v>
      </c>
      <c r="E1337" s="402">
        <v>41511</v>
      </c>
      <c r="F1337" s="400">
        <v>12879</v>
      </c>
      <c r="G1337" s="400">
        <v>35.260780287474297</v>
      </c>
      <c r="H1337" s="401" t="s">
        <v>12</v>
      </c>
      <c r="I1337" s="401" t="s">
        <v>345</v>
      </c>
      <c r="J1337" s="400" t="b">
        <v>1</v>
      </c>
      <c r="K1337" s="401" t="s">
        <v>211</v>
      </c>
      <c r="L1337" s="401" t="s">
        <v>746</v>
      </c>
      <c r="M1337" s="401" t="s">
        <v>375</v>
      </c>
      <c r="N1337" s="401" t="s">
        <v>375</v>
      </c>
      <c r="O1337" s="401" t="s">
        <v>374</v>
      </c>
      <c r="P1337" s="401" t="s">
        <v>356</v>
      </c>
    </row>
    <row r="1338" spans="1:16" x14ac:dyDescent="0.35">
      <c r="A1338" s="400">
        <v>1592</v>
      </c>
      <c r="B1338" s="400" t="s">
        <v>2736</v>
      </c>
      <c r="C1338" s="401" t="s">
        <v>2740</v>
      </c>
      <c r="D1338" s="402">
        <v>28583</v>
      </c>
      <c r="E1338" s="402">
        <v>41511</v>
      </c>
      <c r="F1338" s="400">
        <v>12928</v>
      </c>
      <c r="G1338" s="400">
        <v>35.3949349760438</v>
      </c>
      <c r="H1338" s="401" t="s">
        <v>12</v>
      </c>
      <c r="I1338" s="401" t="s">
        <v>3162</v>
      </c>
      <c r="J1338" s="400" t="b">
        <v>0</v>
      </c>
      <c r="K1338" s="401" t="s">
        <v>211</v>
      </c>
      <c r="L1338" s="401" t="s">
        <v>746</v>
      </c>
      <c r="M1338" s="401" t="s">
        <v>375</v>
      </c>
      <c r="N1338" s="401" t="s">
        <v>375</v>
      </c>
      <c r="O1338" s="401" t="s">
        <v>374</v>
      </c>
      <c r="P1338" s="401" t="s">
        <v>356</v>
      </c>
    </row>
    <row r="1339" spans="1:16" x14ac:dyDescent="0.35">
      <c r="A1339" s="400">
        <v>1593</v>
      </c>
      <c r="B1339" s="400" t="s">
        <v>2736</v>
      </c>
      <c r="C1339" s="401" t="s">
        <v>2741</v>
      </c>
      <c r="D1339" s="402">
        <v>29010</v>
      </c>
      <c r="E1339" s="402">
        <v>41511</v>
      </c>
      <c r="F1339" s="400">
        <v>12501</v>
      </c>
      <c r="G1339" s="400">
        <v>34.225872689938399</v>
      </c>
      <c r="H1339" s="401" t="s">
        <v>12</v>
      </c>
      <c r="I1339" s="401" t="s">
        <v>3162</v>
      </c>
      <c r="J1339" s="400" t="b">
        <v>0</v>
      </c>
      <c r="K1339" s="401" t="s">
        <v>211</v>
      </c>
      <c r="L1339" s="401" t="s">
        <v>746</v>
      </c>
      <c r="M1339" s="401" t="s">
        <v>375</v>
      </c>
      <c r="N1339" s="401" t="s">
        <v>375</v>
      </c>
      <c r="O1339" s="401" t="s">
        <v>374</v>
      </c>
      <c r="P1339" s="401" t="s">
        <v>356</v>
      </c>
    </row>
    <row r="1340" spans="1:16" x14ac:dyDescent="0.35">
      <c r="A1340" s="400">
        <v>1594</v>
      </c>
      <c r="B1340" s="400" t="s">
        <v>2736</v>
      </c>
      <c r="C1340" s="401" t="s">
        <v>2742</v>
      </c>
      <c r="D1340" s="402">
        <v>30106</v>
      </c>
      <c r="E1340" s="402">
        <v>41511</v>
      </c>
      <c r="F1340" s="400">
        <v>11405</v>
      </c>
      <c r="G1340" s="400">
        <v>31.225188227241599</v>
      </c>
      <c r="H1340" s="401" t="s">
        <v>12</v>
      </c>
      <c r="I1340" s="401" t="s">
        <v>3162</v>
      </c>
      <c r="J1340" s="400" t="b">
        <v>0</v>
      </c>
      <c r="K1340" s="401" t="s">
        <v>211</v>
      </c>
      <c r="L1340" s="401" t="s">
        <v>746</v>
      </c>
      <c r="M1340" s="401" t="s">
        <v>375</v>
      </c>
      <c r="N1340" s="401" t="s">
        <v>375</v>
      </c>
      <c r="O1340" s="401" t="s">
        <v>374</v>
      </c>
      <c r="P1340" s="401" t="s">
        <v>356</v>
      </c>
    </row>
    <row r="1341" spans="1:16" x14ac:dyDescent="0.35">
      <c r="A1341" s="400">
        <v>1595</v>
      </c>
      <c r="B1341" s="400" t="s">
        <v>2736</v>
      </c>
      <c r="C1341" s="401" t="s">
        <v>2743</v>
      </c>
      <c r="D1341" s="402">
        <v>29650</v>
      </c>
      <c r="E1341" s="402">
        <v>41511</v>
      </c>
      <c r="F1341" s="400">
        <v>11861</v>
      </c>
      <c r="G1341" s="400">
        <v>32.473648186173897</v>
      </c>
      <c r="H1341" s="401" t="s">
        <v>12</v>
      </c>
      <c r="I1341" s="401" t="s">
        <v>3162</v>
      </c>
      <c r="J1341" s="400" t="b">
        <v>1</v>
      </c>
      <c r="K1341" s="401" t="s">
        <v>211</v>
      </c>
      <c r="L1341" s="401" t="s">
        <v>746</v>
      </c>
      <c r="M1341" s="401" t="s">
        <v>375</v>
      </c>
      <c r="N1341" s="401" t="s">
        <v>375</v>
      </c>
      <c r="O1341" s="401" t="s">
        <v>374</v>
      </c>
      <c r="P1341" s="401" t="s">
        <v>356</v>
      </c>
    </row>
    <row r="1342" spans="1:16" x14ac:dyDescent="0.35">
      <c r="A1342" s="400">
        <v>1596</v>
      </c>
      <c r="B1342" s="400" t="s">
        <v>2736</v>
      </c>
      <c r="C1342" s="401" t="s">
        <v>2744</v>
      </c>
      <c r="D1342" s="402">
        <v>29010</v>
      </c>
      <c r="E1342" s="402">
        <v>41511</v>
      </c>
      <c r="F1342" s="400">
        <v>12501</v>
      </c>
      <c r="G1342" s="400">
        <v>34.225872689938399</v>
      </c>
      <c r="H1342" s="401" t="s">
        <v>12</v>
      </c>
      <c r="I1342" s="401" t="s">
        <v>3162</v>
      </c>
      <c r="J1342" s="400" t="b">
        <v>1</v>
      </c>
      <c r="K1342" s="401" t="s">
        <v>211</v>
      </c>
      <c r="L1342" s="401" t="s">
        <v>746</v>
      </c>
      <c r="M1342" s="401" t="s">
        <v>375</v>
      </c>
      <c r="N1342" s="401" t="s">
        <v>375</v>
      </c>
      <c r="O1342" s="401" t="s">
        <v>374</v>
      </c>
      <c r="P1342" s="401" t="s">
        <v>356</v>
      </c>
    </row>
    <row r="1343" spans="1:16" x14ac:dyDescent="0.35">
      <c r="A1343" s="400">
        <v>1597</v>
      </c>
      <c r="B1343" s="400" t="s">
        <v>2736</v>
      </c>
      <c r="C1343" s="401" t="s">
        <v>2745</v>
      </c>
      <c r="D1343" s="402">
        <v>29741</v>
      </c>
      <c r="E1343" s="402">
        <v>41511</v>
      </c>
      <c r="F1343" s="400">
        <v>11770</v>
      </c>
      <c r="G1343" s="400">
        <v>32.224503764544799</v>
      </c>
      <c r="H1343" s="401" t="s">
        <v>12</v>
      </c>
      <c r="I1343" s="401" t="s">
        <v>3162</v>
      </c>
      <c r="J1343" s="400" t="b">
        <v>0</v>
      </c>
      <c r="K1343" s="401" t="s">
        <v>211</v>
      </c>
      <c r="L1343" s="401" t="s">
        <v>746</v>
      </c>
      <c r="M1343" s="401" t="s">
        <v>375</v>
      </c>
      <c r="N1343" s="401" t="s">
        <v>375</v>
      </c>
      <c r="O1343" s="401" t="s">
        <v>374</v>
      </c>
      <c r="P1343" s="401" t="s">
        <v>356</v>
      </c>
    </row>
    <row r="1344" spans="1:16" x14ac:dyDescent="0.35">
      <c r="A1344" s="400">
        <v>1598</v>
      </c>
      <c r="B1344" s="400" t="s">
        <v>2736</v>
      </c>
      <c r="C1344" s="401" t="s">
        <v>2746</v>
      </c>
      <c r="D1344" s="402">
        <v>29445</v>
      </c>
      <c r="E1344" s="402">
        <v>41511</v>
      </c>
      <c r="F1344" s="400">
        <v>12066</v>
      </c>
      <c r="G1344" s="400">
        <v>33.034907597535899</v>
      </c>
      <c r="H1344" s="401" t="s">
        <v>12</v>
      </c>
      <c r="I1344" s="401" t="s">
        <v>3162</v>
      </c>
      <c r="J1344" s="400" t="b">
        <v>0</v>
      </c>
      <c r="K1344" s="401" t="s">
        <v>211</v>
      </c>
      <c r="L1344" s="401" t="s">
        <v>746</v>
      </c>
      <c r="M1344" s="401" t="s">
        <v>375</v>
      </c>
      <c r="N1344" s="401" t="s">
        <v>375</v>
      </c>
      <c r="O1344" s="401" t="s">
        <v>374</v>
      </c>
      <c r="P1344" s="401" t="s">
        <v>356</v>
      </c>
    </row>
    <row r="1345" spans="1:16" ht="43.5" x14ac:dyDescent="0.35">
      <c r="A1345" s="400">
        <v>1599</v>
      </c>
      <c r="B1345" s="400" t="s">
        <v>2747</v>
      </c>
      <c r="C1345" s="401" t="s">
        <v>2748</v>
      </c>
      <c r="D1345" s="402">
        <v>30471</v>
      </c>
      <c r="E1345" s="402">
        <v>41511</v>
      </c>
      <c r="F1345" s="400">
        <v>11040</v>
      </c>
      <c r="G1345" s="400">
        <v>30.225872689938399</v>
      </c>
      <c r="H1345" s="401" t="s">
        <v>12</v>
      </c>
      <c r="I1345" s="401" t="s">
        <v>341</v>
      </c>
      <c r="J1345" s="400" t="b">
        <v>1</v>
      </c>
      <c r="K1345" s="401" t="s">
        <v>211</v>
      </c>
      <c r="L1345" s="401" t="s">
        <v>649</v>
      </c>
      <c r="M1345" s="401" t="s">
        <v>375</v>
      </c>
      <c r="N1345" s="401" t="s">
        <v>375</v>
      </c>
      <c r="O1345" s="401" t="s">
        <v>374</v>
      </c>
      <c r="P1345" s="401" t="s">
        <v>356</v>
      </c>
    </row>
    <row r="1346" spans="1:16" ht="29" x14ac:dyDescent="0.35">
      <c r="A1346" s="400">
        <v>1600</v>
      </c>
      <c r="B1346" s="400" t="s">
        <v>2747</v>
      </c>
      <c r="C1346" s="401" t="s">
        <v>2749</v>
      </c>
      <c r="D1346" s="402">
        <v>29333</v>
      </c>
      <c r="E1346" s="402">
        <v>41511</v>
      </c>
      <c r="F1346" s="400">
        <v>12178</v>
      </c>
      <c r="G1346" s="400">
        <v>33.341546885694697</v>
      </c>
      <c r="H1346" s="401" t="s">
        <v>11</v>
      </c>
      <c r="I1346" s="401" t="s">
        <v>345</v>
      </c>
      <c r="J1346" s="400" t="b">
        <v>1</v>
      </c>
      <c r="K1346" s="401" t="s">
        <v>211</v>
      </c>
      <c r="L1346" s="401" t="s">
        <v>649</v>
      </c>
      <c r="M1346" s="401" t="s">
        <v>375</v>
      </c>
      <c r="N1346" s="401" t="s">
        <v>375</v>
      </c>
      <c r="O1346" s="401" t="s">
        <v>374</v>
      </c>
      <c r="P1346" s="401" t="s">
        <v>356</v>
      </c>
    </row>
    <row r="1347" spans="1:16" ht="43.5" x14ac:dyDescent="0.35">
      <c r="A1347" s="400">
        <v>1601</v>
      </c>
      <c r="B1347" s="400" t="s">
        <v>2750</v>
      </c>
      <c r="C1347" s="401" t="s">
        <v>2751</v>
      </c>
      <c r="D1347" s="402">
        <v>27948</v>
      </c>
      <c r="E1347" s="402">
        <v>41512</v>
      </c>
      <c r="F1347" s="400">
        <v>13564</v>
      </c>
      <c r="G1347" s="400">
        <v>37.136208076659798</v>
      </c>
      <c r="H1347" s="401" t="s">
        <v>12</v>
      </c>
      <c r="I1347" s="401" t="s">
        <v>341</v>
      </c>
      <c r="J1347" s="400" t="b">
        <v>1</v>
      </c>
      <c r="K1347" s="401" t="s">
        <v>211</v>
      </c>
      <c r="L1347" s="401" t="s">
        <v>440</v>
      </c>
      <c r="M1347" s="401" t="s">
        <v>375</v>
      </c>
      <c r="N1347" s="401" t="s">
        <v>375</v>
      </c>
      <c r="O1347" s="401" t="s">
        <v>374</v>
      </c>
      <c r="P1347" s="401" t="s">
        <v>356</v>
      </c>
    </row>
    <row r="1348" spans="1:16" ht="43.5" x14ac:dyDescent="0.35">
      <c r="A1348" s="400">
        <v>1602</v>
      </c>
      <c r="B1348" s="400" t="s">
        <v>2750</v>
      </c>
      <c r="C1348" s="401" t="s">
        <v>2752</v>
      </c>
      <c r="D1348" s="402">
        <v>27387</v>
      </c>
      <c r="E1348" s="402">
        <v>41512</v>
      </c>
      <c r="F1348" s="400">
        <v>14125</v>
      </c>
      <c r="G1348" s="400">
        <v>38.672142368240898</v>
      </c>
      <c r="H1348" s="401" t="s">
        <v>12</v>
      </c>
      <c r="I1348" s="401" t="s">
        <v>341</v>
      </c>
      <c r="J1348" s="400" t="b">
        <v>1</v>
      </c>
      <c r="K1348" s="401" t="s">
        <v>211</v>
      </c>
      <c r="L1348" s="401" t="s">
        <v>440</v>
      </c>
      <c r="M1348" s="401" t="s">
        <v>375</v>
      </c>
      <c r="N1348" s="401" t="s">
        <v>375</v>
      </c>
      <c r="O1348" s="401" t="s">
        <v>374</v>
      </c>
      <c r="P1348" s="401" t="s">
        <v>356</v>
      </c>
    </row>
    <row r="1349" spans="1:16" ht="43.5" x14ac:dyDescent="0.35">
      <c r="A1349" s="400">
        <v>1603</v>
      </c>
      <c r="B1349" s="400" t="s">
        <v>2750</v>
      </c>
      <c r="C1349" s="401" t="s">
        <v>2753</v>
      </c>
      <c r="D1349" s="402">
        <v>25347</v>
      </c>
      <c r="E1349" s="402">
        <v>41512</v>
      </c>
      <c r="F1349" s="400">
        <v>16165</v>
      </c>
      <c r="G1349" s="400">
        <v>44.257357973990402</v>
      </c>
      <c r="H1349" s="401" t="s">
        <v>11</v>
      </c>
      <c r="I1349" s="401" t="s">
        <v>341</v>
      </c>
      <c r="J1349" s="400" t="b">
        <v>1</v>
      </c>
      <c r="K1349" s="401" t="s">
        <v>211</v>
      </c>
      <c r="L1349" s="401" t="s">
        <v>440</v>
      </c>
      <c r="M1349" s="401" t="s">
        <v>375</v>
      </c>
      <c r="N1349" s="401" t="s">
        <v>375</v>
      </c>
      <c r="O1349" s="401" t="s">
        <v>374</v>
      </c>
      <c r="P1349" s="401" t="s">
        <v>356</v>
      </c>
    </row>
    <row r="1350" spans="1:16" ht="43.5" x14ac:dyDescent="0.35">
      <c r="A1350" s="400">
        <v>1604</v>
      </c>
      <c r="B1350" s="400" t="s">
        <v>2750</v>
      </c>
      <c r="C1350" s="401" t="s">
        <v>2754</v>
      </c>
      <c r="D1350" s="402">
        <v>28616</v>
      </c>
      <c r="E1350" s="402">
        <v>41512</v>
      </c>
      <c r="F1350" s="400">
        <v>12896</v>
      </c>
      <c r="G1350" s="400">
        <v>35.307323750855602</v>
      </c>
      <c r="H1350" s="401" t="s">
        <v>11</v>
      </c>
      <c r="I1350" s="401" t="s">
        <v>341</v>
      </c>
      <c r="J1350" s="400" t="b">
        <v>1</v>
      </c>
      <c r="K1350" s="401" t="s">
        <v>211</v>
      </c>
      <c r="L1350" s="401" t="s">
        <v>440</v>
      </c>
      <c r="M1350" s="401" t="s">
        <v>375</v>
      </c>
      <c r="N1350" s="401" t="s">
        <v>375</v>
      </c>
      <c r="O1350" s="401" t="s">
        <v>374</v>
      </c>
      <c r="P1350" s="401" t="s">
        <v>356</v>
      </c>
    </row>
    <row r="1351" spans="1:16" ht="43.5" x14ac:dyDescent="0.35">
      <c r="A1351" s="400">
        <v>1605</v>
      </c>
      <c r="B1351" s="400" t="s">
        <v>2750</v>
      </c>
      <c r="C1351" s="401" t="s">
        <v>2755</v>
      </c>
      <c r="D1351" s="402">
        <v>28661</v>
      </c>
      <c r="E1351" s="402">
        <v>41512</v>
      </c>
      <c r="F1351" s="400">
        <v>12851</v>
      </c>
      <c r="G1351" s="400">
        <v>35.184120465434603</v>
      </c>
      <c r="H1351" s="401" t="s">
        <v>12</v>
      </c>
      <c r="I1351" s="401" t="s">
        <v>341</v>
      </c>
      <c r="J1351" s="400" t="b">
        <v>1</v>
      </c>
      <c r="K1351" s="401" t="s">
        <v>211</v>
      </c>
      <c r="L1351" s="401" t="s">
        <v>440</v>
      </c>
      <c r="M1351" s="401" t="s">
        <v>375</v>
      </c>
      <c r="N1351" s="401" t="s">
        <v>375</v>
      </c>
      <c r="O1351" s="401" t="s">
        <v>374</v>
      </c>
      <c r="P1351" s="401" t="s">
        <v>356</v>
      </c>
    </row>
    <row r="1352" spans="1:16" ht="43.5" x14ac:dyDescent="0.35">
      <c r="A1352" s="400">
        <v>1606</v>
      </c>
      <c r="B1352" s="400" t="s">
        <v>2750</v>
      </c>
      <c r="C1352" s="401" t="s">
        <v>2756</v>
      </c>
      <c r="D1352" s="402">
        <v>27521</v>
      </c>
      <c r="E1352" s="402">
        <v>41512</v>
      </c>
      <c r="F1352" s="400">
        <v>13991</v>
      </c>
      <c r="G1352" s="400">
        <v>38.305270362765199</v>
      </c>
      <c r="H1352" s="401" t="s">
        <v>12</v>
      </c>
      <c r="I1352" s="401" t="s">
        <v>341</v>
      </c>
      <c r="J1352" s="400" t="b">
        <v>1</v>
      </c>
      <c r="K1352" s="401" t="s">
        <v>211</v>
      </c>
      <c r="L1352" s="401" t="s">
        <v>440</v>
      </c>
      <c r="M1352" s="401" t="s">
        <v>375</v>
      </c>
      <c r="N1352" s="401" t="s">
        <v>375</v>
      </c>
      <c r="O1352" s="401" t="s">
        <v>374</v>
      </c>
      <c r="P1352" s="401" t="s">
        <v>356</v>
      </c>
    </row>
    <row r="1353" spans="1:16" ht="43.5" x14ac:dyDescent="0.35">
      <c r="A1353" s="400">
        <v>1607</v>
      </c>
      <c r="B1353" s="400" t="s">
        <v>2750</v>
      </c>
      <c r="C1353" s="401" t="s">
        <v>2757</v>
      </c>
      <c r="D1353" s="402">
        <v>27386</v>
      </c>
      <c r="E1353" s="402">
        <v>41512</v>
      </c>
      <c r="F1353" s="400">
        <v>14126</v>
      </c>
      <c r="G1353" s="400">
        <v>38.674880219028097</v>
      </c>
      <c r="H1353" s="401" t="s">
        <v>12</v>
      </c>
      <c r="I1353" s="401" t="s">
        <v>341</v>
      </c>
      <c r="J1353" s="400" t="b">
        <v>0</v>
      </c>
      <c r="K1353" s="401" t="s">
        <v>211</v>
      </c>
      <c r="L1353" s="401" t="s">
        <v>440</v>
      </c>
      <c r="M1353" s="401" t="s">
        <v>375</v>
      </c>
      <c r="N1353" s="401" t="s">
        <v>375</v>
      </c>
      <c r="O1353" s="401" t="s">
        <v>374</v>
      </c>
      <c r="P1353" s="401" t="s">
        <v>356</v>
      </c>
    </row>
    <row r="1354" spans="1:16" ht="43.5" x14ac:dyDescent="0.35">
      <c r="A1354" s="400">
        <v>1608</v>
      </c>
      <c r="B1354" s="400" t="s">
        <v>2758</v>
      </c>
      <c r="C1354" s="401" t="s">
        <v>2759</v>
      </c>
      <c r="D1354" s="402">
        <v>32584</v>
      </c>
      <c r="E1354" s="402">
        <v>41512</v>
      </c>
      <c r="F1354" s="400">
        <v>8928</v>
      </c>
      <c r="G1354" s="400">
        <v>24.4435318275154</v>
      </c>
      <c r="H1354" s="401" t="s">
        <v>12</v>
      </c>
      <c r="I1354" s="401" t="s">
        <v>341</v>
      </c>
      <c r="J1354" s="400" t="b">
        <v>1</v>
      </c>
      <c r="K1354" s="401" t="s">
        <v>211</v>
      </c>
      <c r="L1354" s="401" t="s">
        <v>975</v>
      </c>
      <c r="M1354" s="401" t="s">
        <v>375</v>
      </c>
      <c r="N1354" s="401" t="s">
        <v>375</v>
      </c>
      <c r="O1354" s="401" t="s">
        <v>374</v>
      </c>
      <c r="P1354" s="401" t="s">
        <v>356</v>
      </c>
    </row>
    <row r="1355" spans="1:16" ht="43.5" x14ac:dyDescent="0.35">
      <c r="A1355" s="400">
        <v>1609</v>
      </c>
      <c r="B1355" s="400" t="s">
        <v>2758</v>
      </c>
      <c r="C1355" s="401" t="s">
        <v>2760</v>
      </c>
      <c r="D1355" s="402">
        <v>33159</v>
      </c>
      <c r="E1355" s="402">
        <v>41512</v>
      </c>
      <c r="F1355" s="400">
        <v>8353</v>
      </c>
      <c r="G1355" s="400">
        <v>22.8692676249144</v>
      </c>
      <c r="H1355" s="401" t="s">
        <v>12</v>
      </c>
      <c r="I1355" s="401" t="s">
        <v>341</v>
      </c>
      <c r="J1355" s="400" t="b">
        <v>1</v>
      </c>
      <c r="K1355" s="401" t="s">
        <v>211</v>
      </c>
      <c r="L1355" s="401" t="s">
        <v>975</v>
      </c>
      <c r="M1355" s="401" t="s">
        <v>375</v>
      </c>
      <c r="N1355" s="401" t="s">
        <v>375</v>
      </c>
      <c r="O1355" s="401" t="s">
        <v>374</v>
      </c>
      <c r="P1355" s="401" t="s">
        <v>356</v>
      </c>
    </row>
    <row r="1356" spans="1:16" ht="43.5" x14ac:dyDescent="0.35">
      <c r="A1356" s="400">
        <v>1610</v>
      </c>
      <c r="B1356" s="400" t="s">
        <v>2758</v>
      </c>
      <c r="C1356" s="401" t="s">
        <v>2761</v>
      </c>
      <c r="D1356" s="402">
        <v>25663</v>
      </c>
      <c r="E1356" s="402">
        <v>41512</v>
      </c>
      <c r="F1356" s="400">
        <v>15849</v>
      </c>
      <c r="G1356" s="400">
        <v>43.3921971252567</v>
      </c>
      <c r="H1356" s="401" t="s">
        <v>11</v>
      </c>
      <c r="I1356" s="401" t="s">
        <v>341</v>
      </c>
      <c r="J1356" s="400" t="b">
        <v>0</v>
      </c>
      <c r="K1356" s="401" t="s">
        <v>211</v>
      </c>
      <c r="L1356" s="401" t="s">
        <v>975</v>
      </c>
      <c r="M1356" s="401" t="s">
        <v>375</v>
      </c>
      <c r="N1356" s="401" t="s">
        <v>375</v>
      </c>
      <c r="O1356" s="401" t="s">
        <v>374</v>
      </c>
      <c r="P1356" s="401" t="s">
        <v>356</v>
      </c>
    </row>
    <row r="1357" spans="1:16" ht="43.5" x14ac:dyDescent="0.35">
      <c r="A1357" s="400">
        <v>1611</v>
      </c>
      <c r="B1357" s="400" t="s">
        <v>2758</v>
      </c>
      <c r="C1357" s="401" t="s">
        <v>2762</v>
      </c>
      <c r="D1357" s="402">
        <v>24647</v>
      </c>
      <c r="E1357" s="402">
        <v>41512</v>
      </c>
      <c r="F1357" s="400">
        <v>16865</v>
      </c>
      <c r="G1357" s="400">
        <v>46.173853524982903</v>
      </c>
      <c r="H1357" s="401" t="s">
        <v>12</v>
      </c>
      <c r="I1357" s="401" t="s">
        <v>341</v>
      </c>
      <c r="J1357" s="400" t="b">
        <v>1</v>
      </c>
      <c r="K1357" s="401" t="s">
        <v>211</v>
      </c>
      <c r="L1357" s="401" t="s">
        <v>975</v>
      </c>
      <c r="M1357" s="401" t="s">
        <v>375</v>
      </c>
      <c r="N1357" s="401" t="s">
        <v>375</v>
      </c>
      <c r="O1357" s="401" t="s">
        <v>374</v>
      </c>
      <c r="P1357" s="401" t="s">
        <v>356</v>
      </c>
    </row>
    <row r="1358" spans="1:16" ht="43.5" x14ac:dyDescent="0.35">
      <c r="A1358" s="400">
        <v>1612</v>
      </c>
      <c r="B1358" s="400" t="s">
        <v>2758</v>
      </c>
      <c r="C1358" s="401" t="s">
        <v>2763</v>
      </c>
      <c r="D1358" s="402">
        <v>31034</v>
      </c>
      <c r="E1358" s="402">
        <v>41512</v>
      </c>
      <c r="F1358" s="400">
        <v>10478</v>
      </c>
      <c r="G1358" s="400">
        <v>28.6872005475702</v>
      </c>
      <c r="H1358" s="401" t="s">
        <v>11</v>
      </c>
      <c r="I1358" s="401" t="s">
        <v>341</v>
      </c>
      <c r="J1358" s="400" t="b">
        <v>1</v>
      </c>
      <c r="K1358" s="401" t="s">
        <v>211</v>
      </c>
      <c r="L1358" s="401" t="s">
        <v>975</v>
      </c>
      <c r="M1358" s="401" t="s">
        <v>375</v>
      </c>
      <c r="N1358" s="401" t="s">
        <v>375</v>
      </c>
      <c r="O1358" s="401" t="s">
        <v>374</v>
      </c>
      <c r="P1358" s="401" t="s">
        <v>356</v>
      </c>
    </row>
    <row r="1359" spans="1:16" ht="29" x14ac:dyDescent="0.35">
      <c r="A1359" s="400">
        <v>1613</v>
      </c>
      <c r="B1359" s="400" t="s">
        <v>2758</v>
      </c>
      <c r="C1359" s="401" t="s">
        <v>2764</v>
      </c>
      <c r="D1359" s="402">
        <v>31781</v>
      </c>
      <c r="E1359" s="402">
        <v>41512</v>
      </c>
      <c r="F1359" s="400">
        <v>9731</v>
      </c>
      <c r="G1359" s="400">
        <v>26.642026009582501</v>
      </c>
      <c r="H1359" s="401" t="s">
        <v>11</v>
      </c>
      <c r="I1359" s="401" t="s">
        <v>345</v>
      </c>
      <c r="J1359" s="400" t="b">
        <v>1</v>
      </c>
      <c r="K1359" s="401" t="s">
        <v>211</v>
      </c>
      <c r="L1359" s="401" t="s">
        <v>975</v>
      </c>
      <c r="M1359" s="401" t="s">
        <v>375</v>
      </c>
      <c r="N1359" s="401" t="s">
        <v>375</v>
      </c>
      <c r="O1359" s="401" t="s">
        <v>374</v>
      </c>
      <c r="P1359" s="401" t="s">
        <v>356</v>
      </c>
    </row>
    <row r="1360" spans="1:16" ht="43.5" x14ac:dyDescent="0.35">
      <c r="A1360" s="400">
        <v>1614</v>
      </c>
      <c r="B1360" s="400" t="s">
        <v>2758</v>
      </c>
      <c r="C1360" s="401" t="s">
        <v>2765</v>
      </c>
      <c r="D1360" s="402">
        <v>25740</v>
      </c>
      <c r="E1360" s="402">
        <v>41512</v>
      </c>
      <c r="F1360" s="400">
        <v>15772</v>
      </c>
      <c r="G1360" s="400">
        <v>43.181382614647497</v>
      </c>
      <c r="H1360" s="401" t="s">
        <v>12</v>
      </c>
      <c r="I1360" s="401" t="s">
        <v>341</v>
      </c>
      <c r="J1360" s="400" t="b">
        <v>1</v>
      </c>
      <c r="K1360" s="401" t="s">
        <v>211</v>
      </c>
      <c r="L1360" s="401" t="s">
        <v>975</v>
      </c>
      <c r="M1360" s="401" t="s">
        <v>375</v>
      </c>
      <c r="N1360" s="401" t="s">
        <v>375</v>
      </c>
      <c r="O1360" s="401" t="s">
        <v>374</v>
      </c>
      <c r="P1360" s="401" t="s">
        <v>356</v>
      </c>
    </row>
    <row r="1361" spans="1:16" ht="43.5" x14ac:dyDescent="0.35">
      <c r="A1361" s="400">
        <v>1615</v>
      </c>
      <c r="B1361" s="400" t="s">
        <v>2758</v>
      </c>
      <c r="C1361" s="401" t="s">
        <v>2766</v>
      </c>
      <c r="D1361" s="402">
        <v>32967</v>
      </c>
      <c r="E1361" s="402">
        <v>41512</v>
      </c>
      <c r="F1361" s="400">
        <v>8545</v>
      </c>
      <c r="G1361" s="400">
        <v>23.3949349760438</v>
      </c>
      <c r="H1361" s="401" t="s">
        <v>11</v>
      </c>
      <c r="I1361" s="401" t="s">
        <v>347</v>
      </c>
      <c r="J1361" s="400" t="b">
        <v>0</v>
      </c>
      <c r="K1361" s="401" t="s">
        <v>211</v>
      </c>
      <c r="L1361" s="401" t="s">
        <v>975</v>
      </c>
      <c r="M1361" s="401" t="s">
        <v>375</v>
      </c>
      <c r="N1361" s="401" t="s">
        <v>375</v>
      </c>
      <c r="O1361" s="401" t="s">
        <v>374</v>
      </c>
      <c r="P1361" s="401" t="s">
        <v>356</v>
      </c>
    </row>
    <row r="1362" spans="1:16" ht="43.5" x14ac:dyDescent="0.35">
      <c r="A1362" s="400">
        <v>1616</v>
      </c>
      <c r="B1362" s="400" t="s">
        <v>2758</v>
      </c>
      <c r="C1362" s="401" t="s">
        <v>2767</v>
      </c>
      <c r="D1362" s="402">
        <v>21928</v>
      </c>
      <c r="E1362" s="402">
        <v>41512</v>
      </c>
      <c r="F1362" s="400">
        <v>19584</v>
      </c>
      <c r="G1362" s="400">
        <v>53.618069815195099</v>
      </c>
      <c r="H1362" s="401" t="s">
        <v>11</v>
      </c>
      <c r="I1362" s="401" t="s">
        <v>347</v>
      </c>
      <c r="J1362" s="400" t="b">
        <v>1</v>
      </c>
      <c r="K1362" s="401" t="s">
        <v>211</v>
      </c>
      <c r="L1362" s="401" t="s">
        <v>975</v>
      </c>
      <c r="M1362" s="401" t="s">
        <v>375</v>
      </c>
      <c r="N1362" s="401" t="s">
        <v>375</v>
      </c>
      <c r="O1362" s="401" t="s">
        <v>374</v>
      </c>
      <c r="P1362" s="401" t="s">
        <v>356</v>
      </c>
    </row>
    <row r="1363" spans="1:16" ht="29" x14ac:dyDescent="0.35">
      <c r="A1363" s="400">
        <v>1617</v>
      </c>
      <c r="B1363" s="400" t="s">
        <v>2758</v>
      </c>
      <c r="C1363" s="401" t="s">
        <v>2768</v>
      </c>
      <c r="D1363" s="402">
        <v>30479</v>
      </c>
      <c r="E1363" s="402">
        <v>41512</v>
      </c>
      <c r="F1363" s="400">
        <v>11033</v>
      </c>
      <c r="G1363" s="400">
        <v>30.206707734428502</v>
      </c>
      <c r="H1363" s="401" t="s">
        <v>11</v>
      </c>
      <c r="I1363" s="401" t="s">
        <v>345</v>
      </c>
      <c r="J1363" s="400" t="b">
        <v>1</v>
      </c>
      <c r="K1363" s="401" t="s">
        <v>211</v>
      </c>
      <c r="L1363" s="401" t="s">
        <v>975</v>
      </c>
      <c r="M1363" s="401" t="s">
        <v>375</v>
      </c>
      <c r="N1363" s="401" t="s">
        <v>375</v>
      </c>
      <c r="O1363" s="401" t="s">
        <v>374</v>
      </c>
      <c r="P1363" s="401" t="s">
        <v>356</v>
      </c>
    </row>
    <row r="1364" spans="1:16" ht="43.5" x14ac:dyDescent="0.35">
      <c r="A1364" s="400">
        <v>1618</v>
      </c>
      <c r="B1364" s="400" t="s">
        <v>2769</v>
      </c>
      <c r="C1364" s="401" t="s">
        <v>2770</v>
      </c>
      <c r="D1364" s="402">
        <v>31871</v>
      </c>
      <c r="E1364" s="402">
        <v>41512</v>
      </c>
      <c r="F1364" s="400">
        <v>9641</v>
      </c>
      <c r="G1364" s="400">
        <v>26.395619438740599</v>
      </c>
      <c r="H1364" s="401" t="s">
        <v>12</v>
      </c>
      <c r="I1364" s="401" t="s">
        <v>341</v>
      </c>
      <c r="J1364" s="400" t="b">
        <v>1</v>
      </c>
      <c r="K1364" s="401" t="s">
        <v>211</v>
      </c>
      <c r="L1364" s="401" t="s">
        <v>860</v>
      </c>
      <c r="M1364" s="401" t="s">
        <v>375</v>
      </c>
      <c r="N1364" s="401" t="s">
        <v>375</v>
      </c>
      <c r="O1364" s="401" t="s">
        <v>374</v>
      </c>
      <c r="P1364" s="401" t="s">
        <v>356</v>
      </c>
    </row>
    <row r="1365" spans="1:16" ht="29" x14ac:dyDescent="0.35">
      <c r="A1365" s="400">
        <v>1619</v>
      </c>
      <c r="B1365" s="400" t="s">
        <v>2769</v>
      </c>
      <c r="C1365" s="401" t="s">
        <v>2771</v>
      </c>
      <c r="D1365" s="402">
        <v>29835</v>
      </c>
      <c r="E1365" s="402">
        <v>41512</v>
      </c>
      <c r="F1365" s="400">
        <v>11677</v>
      </c>
      <c r="G1365" s="400">
        <v>31.9698836413415</v>
      </c>
      <c r="H1365" s="401" t="s">
        <v>11</v>
      </c>
      <c r="I1365" s="401" t="s">
        <v>345</v>
      </c>
      <c r="J1365" s="400" t="b">
        <v>1</v>
      </c>
      <c r="K1365" s="401" t="s">
        <v>211</v>
      </c>
      <c r="L1365" s="401" t="s">
        <v>860</v>
      </c>
      <c r="M1365" s="401" t="s">
        <v>375</v>
      </c>
      <c r="N1365" s="401" t="s">
        <v>375</v>
      </c>
      <c r="O1365" s="401" t="s">
        <v>374</v>
      </c>
      <c r="P1365" s="401" t="s">
        <v>356</v>
      </c>
    </row>
    <row r="1366" spans="1:16" ht="29" x14ac:dyDescent="0.35">
      <c r="A1366" s="400">
        <v>1620</v>
      </c>
      <c r="B1366" s="400" t="s">
        <v>2769</v>
      </c>
      <c r="C1366" s="401" t="s">
        <v>2772</v>
      </c>
      <c r="D1366" s="402">
        <v>30957</v>
      </c>
      <c r="E1366" s="402">
        <v>41512</v>
      </c>
      <c r="F1366" s="400">
        <v>10555</v>
      </c>
      <c r="G1366" s="400">
        <v>28.8980150581793</v>
      </c>
      <c r="H1366" s="401" t="s">
        <v>12</v>
      </c>
      <c r="I1366" s="401" t="s">
        <v>345</v>
      </c>
      <c r="J1366" s="400" t="b">
        <v>1</v>
      </c>
      <c r="K1366" s="401" t="s">
        <v>211</v>
      </c>
      <c r="L1366" s="401" t="s">
        <v>860</v>
      </c>
      <c r="M1366" s="401" t="s">
        <v>375</v>
      </c>
      <c r="N1366" s="401" t="s">
        <v>375</v>
      </c>
      <c r="O1366" s="401" t="s">
        <v>374</v>
      </c>
      <c r="P1366" s="401" t="s">
        <v>356</v>
      </c>
    </row>
    <row r="1367" spans="1:16" ht="43.5" x14ac:dyDescent="0.35">
      <c r="A1367" s="400">
        <v>1621</v>
      </c>
      <c r="B1367" s="400" t="s">
        <v>2769</v>
      </c>
      <c r="C1367" s="401" t="s">
        <v>2773</v>
      </c>
      <c r="D1367" s="402">
        <v>23038</v>
      </c>
      <c r="E1367" s="402">
        <v>41512</v>
      </c>
      <c r="F1367" s="400">
        <v>18474</v>
      </c>
      <c r="G1367" s="400">
        <v>50.579055441478403</v>
      </c>
      <c r="H1367" s="401" t="s">
        <v>12</v>
      </c>
      <c r="I1367" s="401" t="s">
        <v>341</v>
      </c>
      <c r="J1367" s="400" t="b">
        <v>1</v>
      </c>
      <c r="K1367" s="401" t="s">
        <v>211</v>
      </c>
      <c r="L1367" s="401" t="s">
        <v>860</v>
      </c>
      <c r="M1367" s="401" t="s">
        <v>375</v>
      </c>
      <c r="N1367" s="401" t="s">
        <v>375</v>
      </c>
      <c r="O1367" s="401" t="s">
        <v>374</v>
      </c>
      <c r="P1367" s="401" t="s">
        <v>356</v>
      </c>
    </row>
    <row r="1368" spans="1:16" ht="29" x14ac:dyDescent="0.35">
      <c r="A1368" s="400">
        <v>1622</v>
      </c>
      <c r="B1368" s="400" t="s">
        <v>2769</v>
      </c>
      <c r="C1368" s="401" t="s">
        <v>2774</v>
      </c>
      <c r="D1368" s="402">
        <v>31358</v>
      </c>
      <c r="E1368" s="402">
        <v>41512</v>
      </c>
      <c r="F1368" s="400">
        <v>10154</v>
      </c>
      <c r="G1368" s="400">
        <v>27.800136892539399</v>
      </c>
      <c r="H1368" s="401" t="s">
        <v>12</v>
      </c>
      <c r="I1368" s="401" t="s">
        <v>345</v>
      </c>
      <c r="J1368" s="400" t="b">
        <v>1</v>
      </c>
      <c r="K1368" s="401" t="s">
        <v>211</v>
      </c>
      <c r="L1368" s="401" t="s">
        <v>860</v>
      </c>
      <c r="M1368" s="401" t="s">
        <v>375</v>
      </c>
      <c r="N1368" s="401" t="s">
        <v>375</v>
      </c>
      <c r="O1368" s="401" t="s">
        <v>374</v>
      </c>
      <c r="P1368" s="401" t="s">
        <v>356</v>
      </c>
    </row>
    <row r="1369" spans="1:16" ht="43.5" x14ac:dyDescent="0.35">
      <c r="A1369" s="400">
        <v>1623</v>
      </c>
      <c r="B1369" s="400" t="s">
        <v>2769</v>
      </c>
      <c r="C1369" s="401" t="s">
        <v>2775</v>
      </c>
      <c r="D1369" s="402">
        <v>31965</v>
      </c>
      <c r="E1369" s="402">
        <v>41512</v>
      </c>
      <c r="F1369" s="400">
        <v>9547</v>
      </c>
      <c r="G1369" s="400">
        <v>26.138261464750201</v>
      </c>
      <c r="H1369" s="401" t="s">
        <v>12</v>
      </c>
      <c r="I1369" s="401" t="s">
        <v>341</v>
      </c>
      <c r="J1369" s="400" t="b">
        <v>1</v>
      </c>
      <c r="K1369" s="401" t="s">
        <v>211</v>
      </c>
      <c r="L1369" s="401" t="s">
        <v>860</v>
      </c>
      <c r="M1369" s="401" t="s">
        <v>375</v>
      </c>
      <c r="N1369" s="401" t="s">
        <v>375</v>
      </c>
      <c r="O1369" s="401" t="s">
        <v>374</v>
      </c>
      <c r="P1369" s="401" t="s">
        <v>356</v>
      </c>
    </row>
    <row r="1370" spans="1:16" ht="43.5" x14ac:dyDescent="0.35">
      <c r="A1370" s="400">
        <v>1624</v>
      </c>
      <c r="B1370" s="400" t="s">
        <v>2769</v>
      </c>
      <c r="C1370" s="401" t="s">
        <v>2776</v>
      </c>
      <c r="D1370" s="402">
        <v>30378</v>
      </c>
      <c r="E1370" s="402">
        <v>41512</v>
      </c>
      <c r="F1370" s="400">
        <v>11134</v>
      </c>
      <c r="G1370" s="400">
        <v>30.483230663928801</v>
      </c>
      <c r="H1370" s="401" t="s">
        <v>11</v>
      </c>
      <c r="I1370" s="401" t="s">
        <v>341</v>
      </c>
      <c r="J1370" s="400" t="b">
        <v>1</v>
      </c>
      <c r="K1370" s="401" t="s">
        <v>211</v>
      </c>
      <c r="L1370" s="401" t="s">
        <v>860</v>
      </c>
      <c r="M1370" s="401" t="s">
        <v>375</v>
      </c>
      <c r="N1370" s="401" t="s">
        <v>375</v>
      </c>
      <c r="O1370" s="401" t="s">
        <v>374</v>
      </c>
      <c r="P1370" s="401" t="s">
        <v>356</v>
      </c>
    </row>
    <row r="1371" spans="1:16" ht="29" x14ac:dyDescent="0.35">
      <c r="A1371" s="400">
        <v>1625</v>
      </c>
      <c r="B1371" s="400" t="s">
        <v>2769</v>
      </c>
      <c r="C1371" s="401" t="s">
        <v>2777</v>
      </c>
      <c r="D1371" s="402">
        <v>32052</v>
      </c>
      <c r="E1371" s="402">
        <v>41512</v>
      </c>
      <c r="F1371" s="400">
        <v>9460</v>
      </c>
      <c r="G1371" s="400">
        <v>25.9000684462697</v>
      </c>
      <c r="H1371" s="401" t="s">
        <v>11</v>
      </c>
      <c r="I1371" s="401" t="s">
        <v>345</v>
      </c>
      <c r="J1371" s="400" t="b">
        <v>1</v>
      </c>
      <c r="K1371" s="401" t="s">
        <v>211</v>
      </c>
      <c r="L1371" s="401" t="s">
        <v>860</v>
      </c>
      <c r="M1371" s="401" t="s">
        <v>375</v>
      </c>
      <c r="N1371" s="401" t="s">
        <v>375</v>
      </c>
      <c r="O1371" s="401" t="s">
        <v>374</v>
      </c>
      <c r="P1371" s="401" t="s">
        <v>356</v>
      </c>
    </row>
    <row r="1372" spans="1:16" ht="43.5" x14ac:dyDescent="0.35">
      <c r="A1372" s="400">
        <v>1626</v>
      </c>
      <c r="B1372" s="400" t="s">
        <v>2769</v>
      </c>
      <c r="C1372" s="401" t="s">
        <v>2778</v>
      </c>
      <c r="D1372" s="402">
        <v>29650</v>
      </c>
      <c r="E1372" s="402">
        <v>41512</v>
      </c>
      <c r="F1372" s="400">
        <v>11862</v>
      </c>
      <c r="G1372" s="400">
        <v>32.476386036961003</v>
      </c>
      <c r="H1372" s="401" t="s">
        <v>11</v>
      </c>
      <c r="I1372" s="401" t="s">
        <v>341</v>
      </c>
      <c r="J1372" s="400" t="b">
        <v>1</v>
      </c>
      <c r="K1372" s="401" t="s">
        <v>211</v>
      </c>
      <c r="L1372" s="401" t="s">
        <v>860</v>
      </c>
      <c r="M1372" s="401" t="s">
        <v>375</v>
      </c>
      <c r="N1372" s="401" t="s">
        <v>375</v>
      </c>
      <c r="O1372" s="401" t="s">
        <v>374</v>
      </c>
      <c r="P1372" s="401" t="s">
        <v>356</v>
      </c>
    </row>
    <row r="1373" spans="1:16" ht="29" x14ac:dyDescent="0.35">
      <c r="A1373" s="400">
        <v>1627</v>
      </c>
      <c r="B1373" s="400" t="s">
        <v>2779</v>
      </c>
      <c r="C1373" s="401" t="s">
        <v>2780</v>
      </c>
      <c r="D1373" s="402">
        <v>31420</v>
      </c>
      <c r="E1373" s="402">
        <v>41512</v>
      </c>
      <c r="F1373" s="400">
        <v>10092</v>
      </c>
      <c r="G1373" s="400">
        <v>27.630390143737198</v>
      </c>
      <c r="H1373" s="401" t="s">
        <v>11</v>
      </c>
      <c r="I1373" s="401" t="s">
        <v>345</v>
      </c>
      <c r="J1373" s="400" t="b">
        <v>0</v>
      </c>
      <c r="K1373" s="401" t="s">
        <v>211</v>
      </c>
      <c r="L1373" s="401" t="s">
        <v>852</v>
      </c>
      <c r="M1373" s="401" t="s">
        <v>375</v>
      </c>
      <c r="N1373" s="401" t="s">
        <v>375</v>
      </c>
      <c r="O1373" s="401" t="s">
        <v>374</v>
      </c>
      <c r="P1373" s="401" t="s">
        <v>356</v>
      </c>
    </row>
    <row r="1374" spans="1:16" ht="43.5" x14ac:dyDescent="0.35">
      <c r="A1374" s="400">
        <v>1628</v>
      </c>
      <c r="B1374" s="400" t="s">
        <v>2779</v>
      </c>
      <c r="C1374" s="401" t="s">
        <v>2781</v>
      </c>
      <c r="D1374" s="402">
        <v>32998</v>
      </c>
      <c r="E1374" s="402">
        <v>41512</v>
      </c>
      <c r="F1374" s="400">
        <v>8514</v>
      </c>
      <c r="G1374" s="400">
        <v>23.310061601642701</v>
      </c>
      <c r="H1374" s="401" t="s">
        <v>11</v>
      </c>
      <c r="I1374" s="401" t="s">
        <v>341</v>
      </c>
      <c r="J1374" s="400" t="b">
        <v>0</v>
      </c>
      <c r="K1374" s="401" t="s">
        <v>211</v>
      </c>
      <c r="L1374" s="401" t="s">
        <v>852</v>
      </c>
      <c r="M1374" s="401" t="s">
        <v>375</v>
      </c>
      <c r="N1374" s="401" t="s">
        <v>375</v>
      </c>
      <c r="O1374" s="401" t="s">
        <v>374</v>
      </c>
      <c r="P1374" s="401" t="s">
        <v>356</v>
      </c>
    </row>
    <row r="1375" spans="1:16" ht="29" x14ac:dyDescent="0.35">
      <c r="A1375" s="400">
        <v>1629</v>
      </c>
      <c r="B1375" s="400" t="s">
        <v>2779</v>
      </c>
      <c r="C1375" s="401" t="s">
        <v>2782</v>
      </c>
      <c r="D1375" s="402">
        <v>32100</v>
      </c>
      <c r="E1375" s="402">
        <v>41512</v>
      </c>
      <c r="F1375" s="400">
        <v>9412</v>
      </c>
      <c r="G1375" s="400">
        <v>25.7686516084873</v>
      </c>
      <c r="H1375" s="401" t="s">
        <v>12</v>
      </c>
      <c r="I1375" s="401" t="s">
        <v>345</v>
      </c>
      <c r="J1375" s="400" t="b">
        <v>0</v>
      </c>
      <c r="K1375" s="401" t="s">
        <v>211</v>
      </c>
      <c r="L1375" s="401" t="s">
        <v>852</v>
      </c>
      <c r="M1375" s="401" t="s">
        <v>375</v>
      </c>
      <c r="N1375" s="401" t="s">
        <v>375</v>
      </c>
      <c r="O1375" s="401" t="s">
        <v>374</v>
      </c>
      <c r="P1375" s="401" t="s">
        <v>356</v>
      </c>
    </row>
    <row r="1376" spans="1:16" ht="29" x14ac:dyDescent="0.35">
      <c r="A1376" s="400">
        <v>1630</v>
      </c>
      <c r="B1376" s="400" t="s">
        <v>2779</v>
      </c>
      <c r="C1376" s="401" t="s">
        <v>2783</v>
      </c>
      <c r="D1376" s="402">
        <v>33837</v>
      </c>
      <c r="E1376" s="402">
        <v>41512</v>
      </c>
      <c r="F1376" s="400">
        <v>7675</v>
      </c>
      <c r="G1376" s="400">
        <v>21.013004791238899</v>
      </c>
      <c r="H1376" s="401" t="s">
        <v>11</v>
      </c>
      <c r="I1376" s="401" t="s">
        <v>345</v>
      </c>
      <c r="J1376" s="400" t="b">
        <v>0</v>
      </c>
      <c r="K1376" s="401" t="s">
        <v>211</v>
      </c>
      <c r="L1376" s="401" t="s">
        <v>852</v>
      </c>
      <c r="M1376" s="401" t="s">
        <v>375</v>
      </c>
      <c r="N1376" s="401" t="s">
        <v>375</v>
      </c>
      <c r="O1376" s="401" t="s">
        <v>374</v>
      </c>
      <c r="P1376" s="401" t="s">
        <v>356</v>
      </c>
    </row>
    <row r="1377" spans="1:16" ht="43.5" x14ac:dyDescent="0.35">
      <c r="A1377" s="400">
        <v>1631</v>
      </c>
      <c r="B1377" s="400" t="s">
        <v>2784</v>
      </c>
      <c r="C1377" s="401" t="s">
        <v>2785</v>
      </c>
      <c r="D1377" s="402">
        <v>29283</v>
      </c>
      <c r="E1377" s="402">
        <v>41512</v>
      </c>
      <c r="F1377" s="400">
        <v>12229</v>
      </c>
      <c r="G1377" s="400">
        <v>33.481177275838498</v>
      </c>
      <c r="H1377" s="401" t="s">
        <v>11</v>
      </c>
      <c r="I1377" s="401" t="s">
        <v>341</v>
      </c>
      <c r="J1377" s="400" t="b">
        <v>0</v>
      </c>
      <c r="K1377" s="401" t="s">
        <v>211</v>
      </c>
      <c r="L1377" s="401" t="s">
        <v>398</v>
      </c>
      <c r="M1377" s="401" t="s">
        <v>375</v>
      </c>
      <c r="N1377" s="401" t="s">
        <v>375</v>
      </c>
      <c r="O1377" s="401" t="s">
        <v>374</v>
      </c>
      <c r="P1377" s="401" t="s">
        <v>356</v>
      </c>
    </row>
    <row r="1378" spans="1:16" ht="43.5" x14ac:dyDescent="0.35">
      <c r="A1378" s="400">
        <v>1632</v>
      </c>
      <c r="B1378" s="400" t="s">
        <v>2784</v>
      </c>
      <c r="C1378" s="401" t="s">
        <v>2786</v>
      </c>
      <c r="D1378" s="402">
        <v>23188</v>
      </c>
      <c r="E1378" s="402">
        <v>41512</v>
      </c>
      <c r="F1378" s="400">
        <v>18324</v>
      </c>
      <c r="G1378" s="400">
        <v>50.168377823408598</v>
      </c>
      <c r="H1378" s="401" t="s">
        <v>12</v>
      </c>
      <c r="I1378" s="401" t="s">
        <v>341</v>
      </c>
      <c r="J1378" s="400" t="b">
        <v>0</v>
      </c>
      <c r="K1378" s="401" t="s">
        <v>211</v>
      </c>
      <c r="L1378" s="401" t="s">
        <v>398</v>
      </c>
      <c r="M1378" s="401" t="s">
        <v>375</v>
      </c>
      <c r="N1378" s="401" t="s">
        <v>375</v>
      </c>
      <c r="O1378" s="401" t="s">
        <v>374</v>
      </c>
      <c r="P1378" s="401" t="s">
        <v>356</v>
      </c>
    </row>
    <row r="1379" spans="1:16" ht="43.5" x14ac:dyDescent="0.35">
      <c r="A1379" s="400">
        <v>1633</v>
      </c>
      <c r="B1379" s="400" t="s">
        <v>2784</v>
      </c>
      <c r="C1379" s="401" t="s">
        <v>2787</v>
      </c>
      <c r="D1379" s="402">
        <v>31672</v>
      </c>
      <c r="E1379" s="402">
        <v>41512</v>
      </c>
      <c r="F1379" s="400">
        <v>9840</v>
      </c>
      <c r="G1379" s="400">
        <v>26.9404517453799</v>
      </c>
      <c r="H1379" s="401" t="s">
        <v>12</v>
      </c>
      <c r="I1379" s="401" t="s">
        <v>341</v>
      </c>
      <c r="J1379" s="400" t="b">
        <v>0</v>
      </c>
      <c r="K1379" s="401" t="s">
        <v>211</v>
      </c>
      <c r="L1379" s="401" t="s">
        <v>398</v>
      </c>
      <c r="M1379" s="401" t="s">
        <v>375</v>
      </c>
      <c r="N1379" s="401" t="s">
        <v>375</v>
      </c>
      <c r="O1379" s="401" t="s">
        <v>374</v>
      </c>
      <c r="P1379" s="401" t="s">
        <v>356</v>
      </c>
    </row>
    <row r="1380" spans="1:16" ht="43.5" x14ac:dyDescent="0.35">
      <c r="A1380" s="400">
        <v>1634</v>
      </c>
      <c r="B1380" s="400" t="s">
        <v>2784</v>
      </c>
      <c r="C1380" s="401" t="s">
        <v>2788</v>
      </c>
      <c r="D1380" s="402">
        <v>25100</v>
      </c>
      <c r="E1380" s="402">
        <v>41512</v>
      </c>
      <c r="F1380" s="400">
        <v>16412</v>
      </c>
      <c r="G1380" s="400">
        <v>44.933607118411999</v>
      </c>
      <c r="H1380" s="401" t="s">
        <v>12</v>
      </c>
      <c r="I1380" s="401" t="s">
        <v>341</v>
      </c>
      <c r="J1380" s="400" t="b">
        <v>0</v>
      </c>
      <c r="K1380" s="401" t="s">
        <v>211</v>
      </c>
      <c r="L1380" s="401" t="s">
        <v>398</v>
      </c>
      <c r="M1380" s="401" t="s">
        <v>375</v>
      </c>
      <c r="N1380" s="401" t="s">
        <v>375</v>
      </c>
      <c r="O1380" s="401" t="s">
        <v>374</v>
      </c>
      <c r="P1380" s="401" t="s">
        <v>356</v>
      </c>
    </row>
    <row r="1381" spans="1:16" ht="43.5" x14ac:dyDescent="0.35">
      <c r="A1381" s="400">
        <v>1635</v>
      </c>
      <c r="B1381" s="400" t="s">
        <v>2784</v>
      </c>
      <c r="C1381" s="401" t="s">
        <v>2789</v>
      </c>
      <c r="D1381" s="402">
        <v>25157</v>
      </c>
      <c r="E1381" s="402">
        <v>41512</v>
      </c>
      <c r="F1381" s="400">
        <v>16355</v>
      </c>
      <c r="G1381" s="400">
        <v>44.777549623545497</v>
      </c>
      <c r="H1381" s="401" t="s">
        <v>12</v>
      </c>
      <c r="I1381" s="401" t="s">
        <v>341</v>
      </c>
      <c r="J1381" s="400" t="b">
        <v>0</v>
      </c>
      <c r="K1381" s="401" t="s">
        <v>211</v>
      </c>
      <c r="L1381" s="401" t="s">
        <v>398</v>
      </c>
      <c r="M1381" s="401" t="s">
        <v>375</v>
      </c>
      <c r="N1381" s="401" t="s">
        <v>375</v>
      </c>
      <c r="O1381" s="401" t="s">
        <v>374</v>
      </c>
      <c r="P1381" s="401" t="s">
        <v>356</v>
      </c>
    </row>
    <row r="1382" spans="1:16" ht="43.5" x14ac:dyDescent="0.35">
      <c r="A1382" s="400">
        <v>1636</v>
      </c>
      <c r="B1382" s="400" t="s">
        <v>2784</v>
      </c>
      <c r="C1382" s="401" t="s">
        <v>2790</v>
      </c>
      <c r="D1382" s="402">
        <v>30152</v>
      </c>
      <c r="E1382" s="402">
        <v>41512</v>
      </c>
      <c r="F1382" s="400">
        <v>11360</v>
      </c>
      <c r="G1382" s="400">
        <v>31.1019849418207</v>
      </c>
      <c r="H1382" s="401" t="s">
        <v>11</v>
      </c>
      <c r="I1382" s="401" t="s">
        <v>341</v>
      </c>
      <c r="J1382" s="400" t="b">
        <v>0</v>
      </c>
      <c r="K1382" s="401" t="s">
        <v>211</v>
      </c>
      <c r="L1382" s="401" t="s">
        <v>398</v>
      </c>
      <c r="M1382" s="401" t="s">
        <v>375</v>
      </c>
      <c r="N1382" s="401" t="s">
        <v>375</v>
      </c>
      <c r="O1382" s="401" t="s">
        <v>374</v>
      </c>
      <c r="P1382" s="401" t="s">
        <v>356</v>
      </c>
    </row>
    <row r="1383" spans="1:16" ht="29" x14ac:dyDescent="0.35">
      <c r="A1383" s="400">
        <v>1637</v>
      </c>
      <c r="B1383" s="400" t="s">
        <v>2784</v>
      </c>
      <c r="C1383" s="401" t="s">
        <v>2791</v>
      </c>
      <c r="D1383" s="402">
        <v>32542</v>
      </c>
      <c r="E1383" s="402">
        <v>41512</v>
      </c>
      <c r="F1383" s="400">
        <v>8970</v>
      </c>
      <c r="G1383" s="400">
        <v>24.558521560574899</v>
      </c>
      <c r="H1383" s="401" t="s">
        <v>11</v>
      </c>
      <c r="I1383" s="401" t="s">
        <v>345</v>
      </c>
      <c r="J1383" s="400" t="b">
        <v>0</v>
      </c>
      <c r="K1383" s="401" t="s">
        <v>211</v>
      </c>
      <c r="L1383" s="401" t="s">
        <v>398</v>
      </c>
      <c r="M1383" s="401" t="s">
        <v>375</v>
      </c>
      <c r="N1383" s="401" t="s">
        <v>375</v>
      </c>
      <c r="O1383" s="401" t="s">
        <v>374</v>
      </c>
      <c r="P1383" s="401" t="s">
        <v>356</v>
      </c>
    </row>
    <row r="1384" spans="1:16" ht="29" x14ac:dyDescent="0.35">
      <c r="A1384" s="400">
        <v>1638</v>
      </c>
      <c r="B1384" s="400" t="s">
        <v>2784</v>
      </c>
      <c r="C1384" s="401" t="s">
        <v>2792</v>
      </c>
      <c r="D1384" s="402">
        <v>29728</v>
      </c>
      <c r="E1384" s="402">
        <v>41512</v>
      </c>
      <c r="F1384" s="400">
        <v>11784</v>
      </c>
      <c r="G1384" s="400">
        <v>32.2628336755647</v>
      </c>
      <c r="H1384" s="401" t="s">
        <v>12</v>
      </c>
      <c r="I1384" s="401" t="s">
        <v>345</v>
      </c>
      <c r="J1384" s="400" t="b">
        <v>0</v>
      </c>
      <c r="K1384" s="401" t="s">
        <v>211</v>
      </c>
      <c r="L1384" s="401" t="s">
        <v>398</v>
      </c>
      <c r="M1384" s="401" t="s">
        <v>375</v>
      </c>
      <c r="N1384" s="401" t="s">
        <v>375</v>
      </c>
      <c r="O1384" s="401" t="s">
        <v>374</v>
      </c>
      <c r="P1384" s="401" t="s">
        <v>356</v>
      </c>
    </row>
    <row r="1385" spans="1:16" ht="43.5" x14ac:dyDescent="0.35">
      <c r="A1385" s="400">
        <v>1639</v>
      </c>
      <c r="B1385" s="400" t="s">
        <v>2784</v>
      </c>
      <c r="C1385" s="401" t="s">
        <v>2793</v>
      </c>
      <c r="D1385" s="402">
        <v>30503</v>
      </c>
      <c r="E1385" s="402">
        <v>41512</v>
      </c>
      <c r="F1385" s="400">
        <v>11009</v>
      </c>
      <c r="G1385" s="400">
        <v>30.1409993155373</v>
      </c>
      <c r="H1385" s="401" t="s">
        <v>12</v>
      </c>
      <c r="I1385" s="401" t="s">
        <v>341</v>
      </c>
      <c r="J1385" s="400" t="b">
        <v>0</v>
      </c>
      <c r="K1385" s="401" t="s">
        <v>211</v>
      </c>
      <c r="L1385" s="401" t="s">
        <v>398</v>
      </c>
      <c r="M1385" s="401" t="s">
        <v>375</v>
      </c>
      <c r="N1385" s="401" t="s">
        <v>375</v>
      </c>
      <c r="O1385" s="401" t="s">
        <v>374</v>
      </c>
      <c r="P1385" s="401" t="s">
        <v>356</v>
      </c>
    </row>
    <row r="1386" spans="1:16" ht="43.5" x14ac:dyDescent="0.35">
      <c r="A1386" s="400">
        <v>1640</v>
      </c>
      <c r="B1386" s="400" t="s">
        <v>2784</v>
      </c>
      <c r="C1386" s="401" t="s">
        <v>2794</v>
      </c>
      <c r="D1386" s="402">
        <v>34457</v>
      </c>
      <c r="E1386" s="402">
        <v>41512</v>
      </c>
      <c r="F1386" s="400">
        <v>7055</v>
      </c>
      <c r="G1386" s="400">
        <v>19.315537303216999</v>
      </c>
      <c r="H1386" s="401" t="s">
        <v>11</v>
      </c>
      <c r="I1386" s="401" t="s">
        <v>341</v>
      </c>
      <c r="J1386" s="400" t="b">
        <v>0</v>
      </c>
      <c r="K1386" s="401" t="s">
        <v>211</v>
      </c>
      <c r="L1386" s="401" t="s">
        <v>398</v>
      </c>
      <c r="M1386" s="401" t="s">
        <v>375</v>
      </c>
      <c r="N1386" s="401" t="s">
        <v>375</v>
      </c>
      <c r="O1386" s="401" t="s">
        <v>374</v>
      </c>
      <c r="P1386" s="401" t="s">
        <v>356</v>
      </c>
    </row>
    <row r="1387" spans="1:16" ht="43.5" x14ac:dyDescent="0.35">
      <c r="A1387" s="400">
        <v>1641</v>
      </c>
      <c r="B1387" s="400" t="s">
        <v>2795</v>
      </c>
      <c r="C1387" s="401" t="s">
        <v>2796</v>
      </c>
      <c r="D1387" s="402">
        <v>30741</v>
      </c>
      <c r="E1387" s="402">
        <v>41512</v>
      </c>
      <c r="F1387" s="400">
        <v>10771</v>
      </c>
      <c r="G1387" s="400">
        <v>29.489390828199902</v>
      </c>
      <c r="H1387" s="401" t="s">
        <v>11</v>
      </c>
      <c r="I1387" s="401" t="s">
        <v>341</v>
      </c>
      <c r="J1387" s="400" t="b">
        <v>0</v>
      </c>
      <c r="K1387" s="401" t="s">
        <v>211</v>
      </c>
      <c r="L1387" s="401" t="s">
        <v>1034</v>
      </c>
      <c r="M1387" s="401" t="s">
        <v>375</v>
      </c>
      <c r="N1387" s="401" t="s">
        <v>375</v>
      </c>
      <c r="O1387" s="401" t="s">
        <v>374</v>
      </c>
      <c r="P1387" s="401" t="s">
        <v>356</v>
      </c>
    </row>
    <row r="1388" spans="1:16" ht="43.5" x14ac:dyDescent="0.35">
      <c r="A1388" s="400">
        <v>1642</v>
      </c>
      <c r="B1388" s="400" t="s">
        <v>2795</v>
      </c>
      <c r="C1388" s="401" t="s">
        <v>2797</v>
      </c>
      <c r="D1388" s="402">
        <v>31082</v>
      </c>
      <c r="E1388" s="402">
        <v>41512</v>
      </c>
      <c r="F1388" s="400">
        <v>10430</v>
      </c>
      <c r="G1388" s="400">
        <v>28.5557837097878</v>
      </c>
      <c r="H1388" s="401" t="s">
        <v>12</v>
      </c>
      <c r="I1388" s="401" t="s">
        <v>341</v>
      </c>
      <c r="J1388" s="400" t="b">
        <v>0</v>
      </c>
      <c r="K1388" s="401" t="s">
        <v>211</v>
      </c>
      <c r="L1388" s="401" t="s">
        <v>1034</v>
      </c>
      <c r="M1388" s="401" t="s">
        <v>375</v>
      </c>
      <c r="N1388" s="401" t="s">
        <v>375</v>
      </c>
      <c r="O1388" s="401" t="s">
        <v>374</v>
      </c>
      <c r="P1388" s="401" t="s">
        <v>356</v>
      </c>
    </row>
    <row r="1389" spans="1:16" ht="43.5" x14ac:dyDescent="0.35">
      <c r="A1389" s="400">
        <v>1643</v>
      </c>
      <c r="B1389" s="400" t="s">
        <v>2795</v>
      </c>
      <c r="C1389" s="401" t="s">
        <v>2798</v>
      </c>
      <c r="D1389" s="402">
        <v>33004</v>
      </c>
      <c r="E1389" s="402">
        <v>41512</v>
      </c>
      <c r="F1389" s="400">
        <v>8508</v>
      </c>
      <c r="G1389" s="400">
        <v>23.2936344969199</v>
      </c>
      <c r="H1389" s="401" t="s">
        <v>12</v>
      </c>
      <c r="I1389" s="401" t="s">
        <v>341</v>
      </c>
      <c r="J1389" s="400" t="b">
        <v>0</v>
      </c>
      <c r="K1389" s="401" t="s">
        <v>211</v>
      </c>
      <c r="L1389" s="401" t="s">
        <v>1034</v>
      </c>
      <c r="M1389" s="401" t="s">
        <v>375</v>
      </c>
      <c r="N1389" s="401" t="s">
        <v>375</v>
      </c>
      <c r="O1389" s="401" t="s">
        <v>374</v>
      </c>
      <c r="P1389" s="401" t="s">
        <v>356</v>
      </c>
    </row>
    <row r="1390" spans="1:16" ht="43.5" x14ac:dyDescent="0.35">
      <c r="A1390" s="400">
        <v>1644</v>
      </c>
      <c r="B1390" s="400" t="s">
        <v>2795</v>
      </c>
      <c r="C1390" s="401" t="s">
        <v>2799</v>
      </c>
      <c r="D1390" s="402">
        <v>33304</v>
      </c>
      <c r="E1390" s="402">
        <v>41512</v>
      </c>
      <c r="F1390" s="400">
        <v>8208</v>
      </c>
      <c r="G1390" s="400">
        <v>22.472279260780301</v>
      </c>
      <c r="H1390" s="401" t="s">
        <v>12</v>
      </c>
      <c r="I1390" s="401" t="s">
        <v>341</v>
      </c>
      <c r="J1390" s="400" t="b">
        <v>0</v>
      </c>
      <c r="K1390" s="401" t="s">
        <v>211</v>
      </c>
      <c r="L1390" s="401" t="s">
        <v>1034</v>
      </c>
      <c r="M1390" s="401" t="s">
        <v>375</v>
      </c>
      <c r="N1390" s="401" t="s">
        <v>375</v>
      </c>
      <c r="O1390" s="401" t="s">
        <v>374</v>
      </c>
      <c r="P1390" s="401" t="s">
        <v>356</v>
      </c>
    </row>
    <row r="1391" spans="1:16" ht="43.5" x14ac:dyDescent="0.35">
      <c r="A1391" s="400">
        <v>1645</v>
      </c>
      <c r="B1391" s="400" t="s">
        <v>2795</v>
      </c>
      <c r="C1391" s="401" t="s">
        <v>2800</v>
      </c>
      <c r="D1391" s="402">
        <v>20111</v>
      </c>
      <c r="E1391" s="402">
        <v>41512</v>
      </c>
      <c r="F1391" s="400">
        <v>21401</v>
      </c>
      <c r="G1391" s="400">
        <v>58.592744695414098</v>
      </c>
      <c r="H1391" s="401" t="s">
        <v>12</v>
      </c>
      <c r="I1391" s="401" t="s">
        <v>341</v>
      </c>
      <c r="J1391" s="400" t="b">
        <v>0</v>
      </c>
      <c r="K1391" s="401" t="s">
        <v>211</v>
      </c>
      <c r="L1391" s="401" t="s">
        <v>1034</v>
      </c>
      <c r="M1391" s="401" t="s">
        <v>375</v>
      </c>
      <c r="N1391" s="401" t="s">
        <v>375</v>
      </c>
      <c r="O1391" s="401" t="s">
        <v>374</v>
      </c>
      <c r="P1391" s="401" t="s">
        <v>356</v>
      </c>
    </row>
    <row r="1392" spans="1:16" ht="29" x14ac:dyDescent="0.35">
      <c r="A1392" s="400">
        <v>1646</v>
      </c>
      <c r="B1392" s="400" t="s">
        <v>2795</v>
      </c>
      <c r="C1392" s="401" t="s">
        <v>2801</v>
      </c>
      <c r="D1392" s="402">
        <v>27030</v>
      </c>
      <c r="E1392" s="402">
        <v>41512</v>
      </c>
      <c r="F1392" s="400">
        <v>14482</v>
      </c>
      <c r="G1392" s="400">
        <v>39.649555099247102</v>
      </c>
      <c r="H1392" s="401" t="s">
        <v>11</v>
      </c>
      <c r="I1392" s="401" t="s">
        <v>345</v>
      </c>
      <c r="J1392" s="400" t="b">
        <v>0</v>
      </c>
      <c r="K1392" s="401" t="s">
        <v>211</v>
      </c>
      <c r="L1392" s="401" t="s">
        <v>1034</v>
      </c>
      <c r="M1392" s="401" t="s">
        <v>375</v>
      </c>
      <c r="N1392" s="401" t="s">
        <v>375</v>
      </c>
      <c r="O1392" s="401" t="s">
        <v>374</v>
      </c>
      <c r="P1392" s="401" t="s">
        <v>356</v>
      </c>
    </row>
    <row r="1393" spans="1:16" ht="29" x14ac:dyDescent="0.35">
      <c r="A1393" s="400">
        <v>1647</v>
      </c>
      <c r="B1393" s="400" t="s">
        <v>2795</v>
      </c>
      <c r="C1393" s="401" t="s">
        <v>2802</v>
      </c>
      <c r="D1393" s="402">
        <v>34318</v>
      </c>
      <c r="E1393" s="402">
        <v>41512</v>
      </c>
      <c r="F1393" s="400">
        <v>7194</v>
      </c>
      <c r="G1393" s="400">
        <v>19.6960985626283</v>
      </c>
      <c r="H1393" s="401" t="s">
        <v>12</v>
      </c>
      <c r="I1393" s="401" t="s">
        <v>345</v>
      </c>
      <c r="J1393" s="400" t="b">
        <v>0</v>
      </c>
      <c r="K1393" s="401" t="s">
        <v>211</v>
      </c>
      <c r="L1393" s="401" t="s">
        <v>1034</v>
      </c>
      <c r="M1393" s="401" t="s">
        <v>375</v>
      </c>
      <c r="N1393" s="401" t="s">
        <v>375</v>
      </c>
      <c r="O1393" s="401" t="s">
        <v>374</v>
      </c>
      <c r="P1393" s="401" t="s">
        <v>356</v>
      </c>
    </row>
    <row r="1394" spans="1:16" ht="43.5" x14ac:dyDescent="0.35">
      <c r="A1394" s="400">
        <v>1648</v>
      </c>
      <c r="B1394" s="400" t="s">
        <v>2795</v>
      </c>
      <c r="C1394" s="401" t="s">
        <v>2803</v>
      </c>
      <c r="D1394" s="402">
        <v>23518</v>
      </c>
      <c r="E1394" s="402">
        <v>41512</v>
      </c>
      <c r="F1394" s="400">
        <v>17994</v>
      </c>
      <c r="G1394" s="400">
        <v>49.264887063655003</v>
      </c>
      <c r="H1394" s="401" t="s">
        <v>11</v>
      </c>
      <c r="I1394" s="401" t="s">
        <v>347</v>
      </c>
      <c r="J1394" s="400" t="b">
        <v>0</v>
      </c>
      <c r="K1394" s="401" t="s">
        <v>211</v>
      </c>
      <c r="L1394" s="401" t="s">
        <v>1034</v>
      </c>
      <c r="M1394" s="401" t="s">
        <v>375</v>
      </c>
      <c r="N1394" s="401" t="s">
        <v>375</v>
      </c>
      <c r="O1394" s="401" t="s">
        <v>374</v>
      </c>
      <c r="P1394" s="401" t="s">
        <v>356</v>
      </c>
    </row>
    <row r="1395" spans="1:16" ht="43.5" x14ac:dyDescent="0.35">
      <c r="A1395" s="400">
        <v>1649</v>
      </c>
      <c r="B1395" s="400" t="s">
        <v>2795</v>
      </c>
      <c r="C1395" s="401" t="s">
        <v>2804</v>
      </c>
      <c r="D1395" s="402">
        <v>31508</v>
      </c>
      <c r="E1395" s="402">
        <v>41512</v>
      </c>
      <c r="F1395" s="400">
        <v>10004</v>
      </c>
      <c r="G1395" s="400">
        <v>27.389459274469498</v>
      </c>
      <c r="H1395" s="401" t="s">
        <v>11</v>
      </c>
      <c r="I1395" s="401" t="s">
        <v>347</v>
      </c>
      <c r="J1395" s="400" t="b">
        <v>0</v>
      </c>
      <c r="K1395" s="401" t="s">
        <v>211</v>
      </c>
      <c r="L1395" s="401" t="s">
        <v>1034</v>
      </c>
      <c r="M1395" s="401" t="s">
        <v>375</v>
      </c>
      <c r="N1395" s="401" t="s">
        <v>375</v>
      </c>
      <c r="O1395" s="401" t="s">
        <v>374</v>
      </c>
      <c r="P1395" s="401" t="s">
        <v>356</v>
      </c>
    </row>
    <row r="1396" spans="1:16" ht="43.5" x14ac:dyDescent="0.35">
      <c r="A1396" s="400">
        <v>1650</v>
      </c>
      <c r="B1396" s="400" t="s">
        <v>2795</v>
      </c>
      <c r="C1396" s="401" t="s">
        <v>2805</v>
      </c>
      <c r="D1396" s="402">
        <v>31728</v>
      </c>
      <c r="E1396" s="402">
        <v>41512</v>
      </c>
      <c r="F1396" s="400">
        <v>9784</v>
      </c>
      <c r="G1396" s="400">
        <v>26.7871321013005</v>
      </c>
      <c r="H1396" s="401" t="s">
        <v>12</v>
      </c>
      <c r="I1396" s="401" t="s">
        <v>347</v>
      </c>
      <c r="J1396" s="400" t="b">
        <v>0</v>
      </c>
      <c r="K1396" s="401" t="s">
        <v>211</v>
      </c>
      <c r="L1396" s="401" t="s">
        <v>1034</v>
      </c>
      <c r="M1396" s="401" t="s">
        <v>375</v>
      </c>
      <c r="N1396" s="401" t="s">
        <v>375</v>
      </c>
      <c r="O1396" s="401" t="s">
        <v>374</v>
      </c>
      <c r="P1396" s="401" t="s">
        <v>356</v>
      </c>
    </row>
    <row r="1397" spans="1:16" ht="29" x14ac:dyDescent="0.35">
      <c r="A1397" s="400">
        <v>1651</v>
      </c>
      <c r="B1397" s="400" t="s">
        <v>2806</v>
      </c>
      <c r="C1397" s="401" t="s">
        <v>2807</v>
      </c>
      <c r="D1397" s="402">
        <v>29896</v>
      </c>
      <c r="E1397" s="402">
        <v>41512</v>
      </c>
      <c r="F1397" s="400">
        <v>11616</v>
      </c>
      <c r="G1397" s="400">
        <v>31.802874743326502</v>
      </c>
      <c r="H1397" s="401" t="s">
        <v>12</v>
      </c>
      <c r="I1397" s="401" t="s">
        <v>345</v>
      </c>
      <c r="J1397" s="400" t="b">
        <v>0</v>
      </c>
      <c r="K1397" s="401" t="s">
        <v>211</v>
      </c>
      <c r="L1397" s="401" t="s">
        <v>972</v>
      </c>
      <c r="M1397" s="401" t="s">
        <v>375</v>
      </c>
      <c r="N1397" s="401" t="s">
        <v>375</v>
      </c>
      <c r="O1397" s="401" t="s">
        <v>374</v>
      </c>
      <c r="P1397" s="401" t="s">
        <v>356</v>
      </c>
    </row>
    <row r="1398" spans="1:16" ht="29" x14ac:dyDescent="0.35">
      <c r="A1398" s="400">
        <v>1652</v>
      </c>
      <c r="B1398" s="400" t="s">
        <v>2806</v>
      </c>
      <c r="C1398" s="401" t="s">
        <v>2808</v>
      </c>
      <c r="D1398" s="402">
        <v>28714</v>
      </c>
      <c r="E1398" s="402">
        <v>41512</v>
      </c>
      <c r="F1398" s="400">
        <v>12798</v>
      </c>
      <c r="G1398" s="400">
        <v>35.039014373716597</v>
      </c>
      <c r="H1398" s="401" t="s">
        <v>12</v>
      </c>
      <c r="I1398" s="401" t="s">
        <v>345</v>
      </c>
      <c r="J1398" s="400" t="b">
        <v>0</v>
      </c>
      <c r="K1398" s="401" t="s">
        <v>211</v>
      </c>
      <c r="L1398" s="401" t="s">
        <v>972</v>
      </c>
      <c r="M1398" s="401" t="s">
        <v>375</v>
      </c>
      <c r="N1398" s="401" t="s">
        <v>375</v>
      </c>
      <c r="O1398" s="401" t="s">
        <v>374</v>
      </c>
      <c r="P1398" s="401" t="s">
        <v>356</v>
      </c>
    </row>
    <row r="1399" spans="1:16" ht="29" x14ac:dyDescent="0.35">
      <c r="A1399" s="400">
        <v>1653</v>
      </c>
      <c r="B1399" s="400" t="s">
        <v>2806</v>
      </c>
      <c r="C1399" s="401" t="s">
        <v>2809</v>
      </c>
      <c r="D1399" s="402">
        <v>18020</v>
      </c>
      <c r="E1399" s="402">
        <v>41512</v>
      </c>
      <c r="F1399" s="400">
        <v>23492</v>
      </c>
      <c r="G1399" s="400">
        <v>64.317590691307302</v>
      </c>
      <c r="H1399" s="401" t="s">
        <v>11</v>
      </c>
      <c r="I1399" s="401" t="s">
        <v>345</v>
      </c>
      <c r="J1399" s="400" t="b">
        <v>0</v>
      </c>
      <c r="K1399" s="401" t="s">
        <v>211</v>
      </c>
      <c r="L1399" s="401" t="s">
        <v>972</v>
      </c>
      <c r="M1399" s="401" t="s">
        <v>375</v>
      </c>
      <c r="N1399" s="401" t="s">
        <v>375</v>
      </c>
      <c r="O1399" s="401" t="s">
        <v>374</v>
      </c>
      <c r="P1399" s="401" t="s">
        <v>356</v>
      </c>
    </row>
    <row r="1400" spans="1:16" ht="29" x14ac:dyDescent="0.35">
      <c r="A1400" s="400">
        <v>1654</v>
      </c>
      <c r="B1400" s="400" t="s">
        <v>2806</v>
      </c>
      <c r="C1400" s="401" t="s">
        <v>2810</v>
      </c>
      <c r="D1400" s="402">
        <v>30206</v>
      </c>
      <c r="E1400" s="402">
        <v>41512</v>
      </c>
      <c r="F1400" s="400">
        <v>11306</v>
      </c>
      <c r="G1400" s="400">
        <v>30.954140999315499</v>
      </c>
      <c r="H1400" s="401" t="s">
        <v>11</v>
      </c>
      <c r="I1400" s="401" t="s">
        <v>345</v>
      </c>
      <c r="J1400" s="400" t="b">
        <v>0</v>
      </c>
      <c r="K1400" s="401" t="s">
        <v>211</v>
      </c>
      <c r="L1400" s="401" t="s">
        <v>972</v>
      </c>
      <c r="M1400" s="401" t="s">
        <v>375</v>
      </c>
      <c r="N1400" s="401" t="s">
        <v>375</v>
      </c>
      <c r="O1400" s="401" t="s">
        <v>374</v>
      </c>
      <c r="P1400" s="401" t="s">
        <v>356</v>
      </c>
    </row>
    <row r="1401" spans="1:16" ht="29" x14ac:dyDescent="0.35">
      <c r="A1401" s="400">
        <v>1655</v>
      </c>
      <c r="B1401" s="400" t="s">
        <v>2806</v>
      </c>
      <c r="C1401" s="401" t="s">
        <v>2811</v>
      </c>
      <c r="D1401" s="402">
        <v>25211</v>
      </c>
      <c r="E1401" s="402">
        <v>41512</v>
      </c>
      <c r="F1401" s="400">
        <v>16301</v>
      </c>
      <c r="G1401" s="400">
        <v>44.629705681040399</v>
      </c>
      <c r="H1401" s="401" t="s">
        <v>12</v>
      </c>
      <c r="I1401" s="401" t="s">
        <v>345</v>
      </c>
      <c r="J1401" s="400" t="b">
        <v>0</v>
      </c>
      <c r="K1401" s="401" t="s">
        <v>211</v>
      </c>
      <c r="L1401" s="401" t="s">
        <v>972</v>
      </c>
      <c r="M1401" s="401" t="s">
        <v>375</v>
      </c>
      <c r="N1401" s="401" t="s">
        <v>375</v>
      </c>
      <c r="O1401" s="401" t="s">
        <v>374</v>
      </c>
      <c r="P1401" s="401" t="s">
        <v>356</v>
      </c>
    </row>
    <row r="1402" spans="1:16" ht="43.5" x14ac:dyDescent="0.35">
      <c r="A1402" s="400">
        <v>1656</v>
      </c>
      <c r="B1402" s="400" t="s">
        <v>2806</v>
      </c>
      <c r="C1402" s="401" t="s">
        <v>2812</v>
      </c>
      <c r="D1402" s="402">
        <v>30503</v>
      </c>
      <c r="E1402" s="402">
        <v>41512</v>
      </c>
      <c r="F1402" s="400">
        <v>11009</v>
      </c>
      <c r="G1402" s="400">
        <v>30.1409993155373</v>
      </c>
      <c r="H1402" s="401" t="s">
        <v>12</v>
      </c>
      <c r="I1402" s="401" t="s">
        <v>341</v>
      </c>
      <c r="J1402" s="400" t="b">
        <v>0</v>
      </c>
      <c r="K1402" s="401" t="s">
        <v>211</v>
      </c>
      <c r="L1402" s="401" t="s">
        <v>972</v>
      </c>
      <c r="M1402" s="401" t="s">
        <v>375</v>
      </c>
      <c r="N1402" s="401" t="s">
        <v>375</v>
      </c>
      <c r="O1402" s="401" t="s">
        <v>374</v>
      </c>
      <c r="P1402" s="401" t="s">
        <v>356</v>
      </c>
    </row>
    <row r="1403" spans="1:16" ht="43.5" x14ac:dyDescent="0.35">
      <c r="A1403" s="400">
        <v>1657</v>
      </c>
      <c r="B1403" s="400" t="s">
        <v>2806</v>
      </c>
      <c r="C1403" s="401" t="s">
        <v>2813</v>
      </c>
      <c r="D1403" s="402">
        <v>30969</v>
      </c>
      <c r="E1403" s="402">
        <v>41512</v>
      </c>
      <c r="F1403" s="400">
        <v>10543</v>
      </c>
      <c r="G1403" s="400">
        <v>28.865160848733701</v>
      </c>
      <c r="H1403" s="401" t="s">
        <v>12</v>
      </c>
      <c r="I1403" s="401" t="s">
        <v>341</v>
      </c>
      <c r="J1403" s="400" t="b">
        <v>0</v>
      </c>
      <c r="K1403" s="401" t="s">
        <v>211</v>
      </c>
      <c r="L1403" s="401" t="s">
        <v>972</v>
      </c>
      <c r="M1403" s="401" t="s">
        <v>375</v>
      </c>
      <c r="N1403" s="401" t="s">
        <v>375</v>
      </c>
      <c r="O1403" s="401" t="s">
        <v>374</v>
      </c>
      <c r="P1403" s="401" t="s">
        <v>356</v>
      </c>
    </row>
    <row r="1404" spans="1:16" ht="43.5" x14ac:dyDescent="0.35">
      <c r="A1404" s="400">
        <v>1658</v>
      </c>
      <c r="B1404" s="400" t="s">
        <v>2806</v>
      </c>
      <c r="C1404" s="401" t="s">
        <v>2814</v>
      </c>
      <c r="D1404" s="402">
        <v>17300</v>
      </c>
      <c r="E1404" s="402">
        <v>41512</v>
      </c>
      <c r="F1404" s="400">
        <v>24212</v>
      </c>
      <c r="G1404" s="400">
        <v>66.288843258042405</v>
      </c>
      <c r="H1404" s="401" t="s">
        <v>11</v>
      </c>
      <c r="I1404" s="401" t="s">
        <v>341</v>
      </c>
      <c r="J1404" s="400" t="b">
        <v>0</v>
      </c>
      <c r="K1404" s="401" t="s">
        <v>211</v>
      </c>
      <c r="L1404" s="401" t="s">
        <v>972</v>
      </c>
      <c r="M1404" s="401" t="s">
        <v>375</v>
      </c>
      <c r="N1404" s="401" t="s">
        <v>375</v>
      </c>
      <c r="O1404" s="401" t="s">
        <v>374</v>
      </c>
      <c r="P1404" s="401" t="s">
        <v>356</v>
      </c>
    </row>
    <row r="1405" spans="1:16" ht="43.5" x14ac:dyDescent="0.35">
      <c r="A1405" s="400">
        <v>1659</v>
      </c>
      <c r="B1405" s="400" t="s">
        <v>2806</v>
      </c>
      <c r="C1405" s="401" t="s">
        <v>2815</v>
      </c>
      <c r="D1405" s="402">
        <v>21955</v>
      </c>
      <c r="E1405" s="402">
        <v>41512</v>
      </c>
      <c r="F1405" s="400">
        <v>19557</v>
      </c>
      <c r="G1405" s="400">
        <v>53.544147843942497</v>
      </c>
      <c r="H1405" s="401" t="s">
        <v>12</v>
      </c>
      <c r="I1405" s="401" t="s">
        <v>341</v>
      </c>
      <c r="J1405" s="400" t="b">
        <v>0</v>
      </c>
      <c r="K1405" s="401" t="s">
        <v>211</v>
      </c>
      <c r="L1405" s="401" t="s">
        <v>972</v>
      </c>
      <c r="M1405" s="401" t="s">
        <v>375</v>
      </c>
      <c r="N1405" s="401" t="s">
        <v>375</v>
      </c>
      <c r="O1405" s="401" t="s">
        <v>374</v>
      </c>
      <c r="P1405" s="401" t="s">
        <v>356</v>
      </c>
    </row>
    <row r="1406" spans="1:16" ht="43.5" x14ac:dyDescent="0.35">
      <c r="A1406" s="400">
        <v>1660</v>
      </c>
      <c r="B1406" s="400" t="s">
        <v>2806</v>
      </c>
      <c r="C1406" s="401" t="s">
        <v>2816</v>
      </c>
      <c r="D1406" s="402">
        <v>30684</v>
      </c>
      <c r="E1406" s="402">
        <v>41512</v>
      </c>
      <c r="F1406" s="400">
        <v>10828</v>
      </c>
      <c r="G1406" s="400">
        <v>29.6454483230664</v>
      </c>
      <c r="H1406" s="401" t="s">
        <v>11</v>
      </c>
      <c r="I1406" s="401" t="s">
        <v>341</v>
      </c>
      <c r="J1406" s="400" t="b">
        <v>0</v>
      </c>
      <c r="K1406" s="401" t="s">
        <v>211</v>
      </c>
      <c r="L1406" s="401" t="s">
        <v>972</v>
      </c>
      <c r="M1406" s="401" t="s">
        <v>375</v>
      </c>
      <c r="N1406" s="401" t="s">
        <v>375</v>
      </c>
      <c r="O1406" s="401" t="s">
        <v>374</v>
      </c>
      <c r="P1406" s="401" t="s">
        <v>356</v>
      </c>
    </row>
    <row r="1407" spans="1:16" ht="29" x14ac:dyDescent="0.35">
      <c r="A1407" s="400">
        <v>1661</v>
      </c>
      <c r="B1407" s="400" t="s">
        <v>2817</v>
      </c>
      <c r="C1407" s="401" t="s">
        <v>2818</v>
      </c>
      <c r="D1407" s="402">
        <v>26760</v>
      </c>
      <c r="E1407" s="402">
        <v>41512</v>
      </c>
      <c r="F1407" s="400">
        <v>14752</v>
      </c>
      <c r="G1407" s="400">
        <v>40.388774811772798</v>
      </c>
      <c r="H1407" s="401" t="s">
        <v>12</v>
      </c>
      <c r="I1407" s="401" t="s">
        <v>345</v>
      </c>
      <c r="J1407" s="400" t="b">
        <v>0</v>
      </c>
      <c r="K1407" s="401" t="s">
        <v>211</v>
      </c>
      <c r="L1407" s="401" t="s">
        <v>779</v>
      </c>
      <c r="M1407" s="401" t="s">
        <v>375</v>
      </c>
      <c r="N1407" s="401" t="s">
        <v>375</v>
      </c>
      <c r="O1407" s="401" t="s">
        <v>374</v>
      </c>
      <c r="P1407" s="401" t="s">
        <v>356</v>
      </c>
    </row>
    <row r="1408" spans="1:16" ht="43.5" x14ac:dyDescent="0.35">
      <c r="A1408" s="400">
        <v>1662</v>
      </c>
      <c r="B1408" s="400" t="s">
        <v>2817</v>
      </c>
      <c r="C1408" s="401" t="s">
        <v>2819</v>
      </c>
      <c r="D1408" s="402">
        <v>27942</v>
      </c>
      <c r="E1408" s="402">
        <v>41512</v>
      </c>
      <c r="F1408" s="400">
        <v>13570</v>
      </c>
      <c r="G1408" s="400">
        <v>37.1526351813826</v>
      </c>
      <c r="H1408" s="401" t="s">
        <v>12</v>
      </c>
      <c r="I1408" s="401" t="s">
        <v>341</v>
      </c>
      <c r="J1408" s="400" t="b">
        <v>0</v>
      </c>
      <c r="K1408" s="401" t="s">
        <v>211</v>
      </c>
      <c r="L1408" s="401" t="s">
        <v>779</v>
      </c>
      <c r="M1408" s="401" t="s">
        <v>375</v>
      </c>
      <c r="N1408" s="401" t="s">
        <v>375</v>
      </c>
      <c r="O1408" s="401" t="s">
        <v>374</v>
      </c>
      <c r="P1408" s="401" t="s">
        <v>356</v>
      </c>
    </row>
    <row r="1409" spans="1:16" ht="43.5" x14ac:dyDescent="0.35">
      <c r="A1409" s="400">
        <v>1663</v>
      </c>
      <c r="B1409" s="400" t="s">
        <v>2817</v>
      </c>
      <c r="C1409" s="401" t="s">
        <v>2820</v>
      </c>
      <c r="D1409" s="402">
        <v>25127</v>
      </c>
      <c r="E1409" s="402">
        <v>41512</v>
      </c>
      <c r="F1409" s="400">
        <v>16385</v>
      </c>
      <c r="G1409" s="400">
        <v>44.859685147159503</v>
      </c>
      <c r="H1409" s="401" t="s">
        <v>11</v>
      </c>
      <c r="I1409" s="401" t="s">
        <v>341</v>
      </c>
      <c r="J1409" s="400" t="b">
        <v>0</v>
      </c>
      <c r="K1409" s="401" t="s">
        <v>211</v>
      </c>
      <c r="L1409" s="401" t="s">
        <v>779</v>
      </c>
      <c r="M1409" s="401" t="s">
        <v>375</v>
      </c>
      <c r="N1409" s="401" t="s">
        <v>375</v>
      </c>
      <c r="O1409" s="401" t="s">
        <v>374</v>
      </c>
      <c r="P1409" s="401" t="s">
        <v>356</v>
      </c>
    </row>
    <row r="1410" spans="1:16" ht="43.5" x14ac:dyDescent="0.35">
      <c r="A1410" s="400">
        <v>1664</v>
      </c>
      <c r="B1410" s="400" t="s">
        <v>2817</v>
      </c>
      <c r="C1410" s="401" t="s">
        <v>2821</v>
      </c>
      <c r="D1410" s="402">
        <v>24239</v>
      </c>
      <c r="E1410" s="402">
        <v>41512</v>
      </c>
      <c r="F1410" s="400">
        <v>17273</v>
      </c>
      <c r="G1410" s="400">
        <v>47.290896646132801</v>
      </c>
      <c r="H1410" s="401" t="s">
        <v>12</v>
      </c>
      <c r="I1410" s="401" t="s">
        <v>341</v>
      </c>
      <c r="J1410" s="400" t="b">
        <v>0</v>
      </c>
      <c r="K1410" s="401" t="s">
        <v>211</v>
      </c>
      <c r="L1410" s="401" t="s">
        <v>779</v>
      </c>
      <c r="M1410" s="401" t="s">
        <v>375</v>
      </c>
      <c r="N1410" s="401" t="s">
        <v>375</v>
      </c>
      <c r="O1410" s="401" t="s">
        <v>374</v>
      </c>
      <c r="P1410" s="401" t="s">
        <v>356</v>
      </c>
    </row>
    <row r="1411" spans="1:16" ht="43.5" x14ac:dyDescent="0.35">
      <c r="A1411" s="400">
        <v>1665</v>
      </c>
      <c r="B1411" s="400" t="s">
        <v>2817</v>
      </c>
      <c r="C1411" s="401" t="s">
        <v>2822</v>
      </c>
      <c r="D1411" s="402">
        <v>22179</v>
      </c>
      <c r="E1411" s="402">
        <v>41512</v>
      </c>
      <c r="F1411" s="400">
        <v>19333</v>
      </c>
      <c r="G1411" s="400">
        <v>52.9308692676249</v>
      </c>
      <c r="H1411" s="401" t="s">
        <v>11</v>
      </c>
      <c r="I1411" s="401" t="s">
        <v>341</v>
      </c>
      <c r="J1411" s="400" t="b">
        <v>0</v>
      </c>
      <c r="K1411" s="401" t="s">
        <v>211</v>
      </c>
      <c r="L1411" s="401" t="s">
        <v>779</v>
      </c>
      <c r="M1411" s="401" t="s">
        <v>375</v>
      </c>
      <c r="N1411" s="401" t="s">
        <v>375</v>
      </c>
      <c r="O1411" s="401" t="s">
        <v>374</v>
      </c>
      <c r="P1411" s="401" t="s">
        <v>356</v>
      </c>
    </row>
    <row r="1412" spans="1:16" ht="43.5" x14ac:dyDescent="0.35">
      <c r="A1412" s="400">
        <v>1666</v>
      </c>
      <c r="B1412" s="400" t="s">
        <v>2817</v>
      </c>
      <c r="C1412" s="401" t="s">
        <v>2823</v>
      </c>
      <c r="D1412" s="402">
        <v>27609</v>
      </c>
      <c r="E1412" s="402">
        <v>41512</v>
      </c>
      <c r="F1412" s="400">
        <v>13903</v>
      </c>
      <c r="G1412" s="400">
        <v>38.064339493497599</v>
      </c>
      <c r="H1412" s="401" t="s">
        <v>12</v>
      </c>
      <c r="I1412" s="401" t="s">
        <v>341</v>
      </c>
      <c r="J1412" s="400" t="b">
        <v>0</v>
      </c>
      <c r="K1412" s="401" t="s">
        <v>211</v>
      </c>
      <c r="L1412" s="401" t="s">
        <v>779</v>
      </c>
      <c r="M1412" s="401" t="s">
        <v>375</v>
      </c>
      <c r="N1412" s="401" t="s">
        <v>375</v>
      </c>
      <c r="O1412" s="401" t="s">
        <v>374</v>
      </c>
      <c r="P1412" s="401" t="s">
        <v>356</v>
      </c>
    </row>
    <row r="1413" spans="1:16" ht="43.5" x14ac:dyDescent="0.35">
      <c r="A1413" s="400">
        <v>1667</v>
      </c>
      <c r="B1413" s="400" t="s">
        <v>2817</v>
      </c>
      <c r="C1413" s="401" t="s">
        <v>2824</v>
      </c>
      <c r="D1413" s="402">
        <v>24858</v>
      </c>
      <c r="E1413" s="402">
        <v>41512</v>
      </c>
      <c r="F1413" s="400">
        <v>16654</v>
      </c>
      <c r="G1413" s="400">
        <v>45.596167008898</v>
      </c>
      <c r="H1413" s="401" t="s">
        <v>11</v>
      </c>
      <c r="I1413" s="401" t="s">
        <v>341</v>
      </c>
      <c r="J1413" s="400" t="b">
        <v>0</v>
      </c>
      <c r="K1413" s="401" t="s">
        <v>211</v>
      </c>
      <c r="L1413" s="401" t="s">
        <v>779</v>
      </c>
      <c r="M1413" s="401" t="s">
        <v>375</v>
      </c>
      <c r="N1413" s="401" t="s">
        <v>375</v>
      </c>
      <c r="O1413" s="401" t="s">
        <v>374</v>
      </c>
      <c r="P1413" s="401" t="s">
        <v>356</v>
      </c>
    </row>
    <row r="1414" spans="1:16" ht="43.5" x14ac:dyDescent="0.35">
      <c r="A1414" s="400">
        <v>1668</v>
      </c>
      <c r="B1414" s="400" t="s">
        <v>2817</v>
      </c>
      <c r="C1414" s="401" t="s">
        <v>2825</v>
      </c>
      <c r="D1414" s="402">
        <v>24612</v>
      </c>
      <c r="E1414" s="402">
        <v>41512</v>
      </c>
      <c r="F1414" s="400">
        <v>16900</v>
      </c>
      <c r="G1414" s="400">
        <v>46.269678302532498</v>
      </c>
      <c r="H1414" s="401" t="s">
        <v>12</v>
      </c>
      <c r="I1414" s="401" t="s">
        <v>341</v>
      </c>
      <c r="J1414" s="400" t="b">
        <v>0</v>
      </c>
      <c r="K1414" s="401" t="s">
        <v>211</v>
      </c>
      <c r="L1414" s="401" t="s">
        <v>779</v>
      </c>
      <c r="M1414" s="401" t="s">
        <v>375</v>
      </c>
      <c r="N1414" s="401" t="s">
        <v>375</v>
      </c>
      <c r="O1414" s="401" t="s">
        <v>374</v>
      </c>
      <c r="P1414" s="401" t="s">
        <v>356</v>
      </c>
    </row>
    <row r="1415" spans="1:16" ht="43.5" x14ac:dyDescent="0.35">
      <c r="A1415" s="400">
        <v>1669</v>
      </c>
      <c r="B1415" s="400" t="s">
        <v>2817</v>
      </c>
      <c r="C1415" s="401" t="s">
        <v>2826</v>
      </c>
      <c r="D1415" s="402">
        <v>26825</v>
      </c>
      <c r="E1415" s="402">
        <v>41512</v>
      </c>
      <c r="F1415" s="400">
        <v>14687</v>
      </c>
      <c r="G1415" s="400">
        <v>40.210814510609197</v>
      </c>
      <c r="H1415" s="401" t="s">
        <v>12</v>
      </c>
      <c r="I1415" s="401" t="s">
        <v>341</v>
      </c>
      <c r="J1415" s="400" t="b">
        <v>0</v>
      </c>
      <c r="K1415" s="401" t="s">
        <v>211</v>
      </c>
      <c r="L1415" s="401" t="s">
        <v>779</v>
      </c>
      <c r="M1415" s="401" t="s">
        <v>375</v>
      </c>
      <c r="N1415" s="401" t="s">
        <v>375</v>
      </c>
      <c r="O1415" s="401" t="s">
        <v>374</v>
      </c>
      <c r="P1415" s="401" t="s">
        <v>356</v>
      </c>
    </row>
    <row r="1416" spans="1:16" ht="43.5" x14ac:dyDescent="0.35">
      <c r="A1416" s="400">
        <v>1670</v>
      </c>
      <c r="B1416" s="400" t="s">
        <v>2817</v>
      </c>
      <c r="C1416" s="401" t="s">
        <v>2827</v>
      </c>
      <c r="D1416" s="402">
        <v>23427</v>
      </c>
      <c r="E1416" s="402">
        <v>41512</v>
      </c>
      <c r="F1416" s="400">
        <v>18085</v>
      </c>
      <c r="G1416" s="400">
        <v>49.5140314852841</v>
      </c>
      <c r="H1416" s="401" t="s">
        <v>11</v>
      </c>
      <c r="I1416" s="401" t="s">
        <v>341</v>
      </c>
      <c r="J1416" s="400" t="b">
        <v>0</v>
      </c>
      <c r="K1416" s="401" t="s">
        <v>211</v>
      </c>
      <c r="L1416" s="401" t="s">
        <v>779</v>
      </c>
      <c r="M1416" s="401" t="s">
        <v>375</v>
      </c>
      <c r="N1416" s="401" t="s">
        <v>375</v>
      </c>
      <c r="O1416" s="401" t="s">
        <v>374</v>
      </c>
      <c r="P1416" s="401" t="s">
        <v>356</v>
      </c>
    </row>
    <row r="1417" spans="1:16" ht="29" x14ac:dyDescent="0.35">
      <c r="A1417" s="400">
        <v>1671</v>
      </c>
      <c r="B1417" s="400" t="s">
        <v>2828</v>
      </c>
      <c r="C1417" s="401" t="s">
        <v>2829</v>
      </c>
      <c r="D1417" s="402">
        <v>24838</v>
      </c>
      <c r="E1417" s="402">
        <v>41512</v>
      </c>
      <c r="F1417" s="400">
        <v>16674</v>
      </c>
      <c r="G1417" s="400">
        <v>45.650924024640702</v>
      </c>
      <c r="H1417" s="401" t="s">
        <v>12</v>
      </c>
      <c r="I1417" s="401" t="s">
        <v>345</v>
      </c>
      <c r="J1417" s="400" t="b">
        <v>0</v>
      </c>
      <c r="K1417" s="401" t="s">
        <v>211</v>
      </c>
      <c r="L1417" s="401" t="s">
        <v>703</v>
      </c>
      <c r="M1417" s="401" t="s">
        <v>375</v>
      </c>
      <c r="N1417" s="401" t="s">
        <v>375</v>
      </c>
      <c r="O1417" s="401" t="s">
        <v>374</v>
      </c>
      <c r="P1417" s="401" t="s">
        <v>356</v>
      </c>
    </row>
    <row r="1418" spans="1:16" ht="29" x14ac:dyDescent="0.35">
      <c r="A1418" s="400">
        <v>1672</v>
      </c>
      <c r="B1418" s="400" t="s">
        <v>2828</v>
      </c>
      <c r="C1418" s="401" t="s">
        <v>2830</v>
      </c>
      <c r="D1418" s="402">
        <v>23470</v>
      </c>
      <c r="E1418" s="402">
        <v>41512</v>
      </c>
      <c r="F1418" s="400">
        <v>18042</v>
      </c>
      <c r="G1418" s="400">
        <v>49.396303901437399</v>
      </c>
      <c r="H1418" s="401" t="s">
        <v>11</v>
      </c>
      <c r="I1418" s="401" t="s">
        <v>345</v>
      </c>
      <c r="J1418" s="400" t="b">
        <v>0</v>
      </c>
      <c r="K1418" s="401" t="s">
        <v>211</v>
      </c>
      <c r="L1418" s="401" t="s">
        <v>703</v>
      </c>
      <c r="M1418" s="401" t="s">
        <v>375</v>
      </c>
      <c r="N1418" s="401" t="s">
        <v>375</v>
      </c>
      <c r="O1418" s="401" t="s">
        <v>374</v>
      </c>
      <c r="P1418" s="401" t="s">
        <v>356</v>
      </c>
    </row>
    <row r="1419" spans="1:16" ht="43.5" x14ac:dyDescent="0.35">
      <c r="A1419" s="400">
        <v>1673</v>
      </c>
      <c r="B1419" s="400" t="s">
        <v>2828</v>
      </c>
      <c r="C1419" s="401" t="s">
        <v>2831</v>
      </c>
      <c r="D1419" s="402">
        <v>32262</v>
      </c>
      <c r="E1419" s="402">
        <v>41512</v>
      </c>
      <c r="F1419" s="400">
        <v>9250</v>
      </c>
      <c r="G1419" s="400">
        <v>25.3251197809719</v>
      </c>
      <c r="H1419" s="401" t="s">
        <v>11</v>
      </c>
      <c r="I1419" s="401" t="s">
        <v>347</v>
      </c>
      <c r="J1419" s="400" t="b">
        <v>0</v>
      </c>
      <c r="K1419" s="401" t="s">
        <v>211</v>
      </c>
      <c r="L1419" s="401" t="s">
        <v>703</v>
      </c>
      <c r="M1419" s="401" t="s">
        <v>375</v>
      </c>
      <c r="N1419" s="401" t="s">
        <v>375</v>
      </c>
      <c r="O1419" s="401" t="s">
        <v>374</v>
      </c>
      <c r="P1419" s="401" t="s">
        <v>356</v>
      </c>
    </row>
    <row r="1420" spans="1:16" ht="29" x14ac:dyDescent="0.35">
      <c r="A1420" s="400">
        <v>1674</v>
      </c>
      <c r="B1420" s="400" t="s">
        <v>2828</v>
      </c>
      <c r="C1420" s="401" t="s">
        <v>2832</v>
      </c>
      <c r="D1420" s="402">
        <v>30052</v>
      </c>
      <c r="E1420" s="402">
        <v>41512</v>
      </c>
      <c r="F1420" s="400">
        <v>11460</v>
      </c>
      <c r="G1420" s="400">
        <v>31.375770020533899</v>
      </c>
      <c r="H1420" s="401" t="s">
        <v>12</v>
      </c>
      <c r="I1420" s="401" t="s">
        <v>345</v>
      </c>
      <c r="J1420" s="400" t="b">
        <v>0</v>
      </c>
      <c r="K1420" s="401" t="s">
        <v>211</v>
      </c>
      <c r="L1420" s="401" t="s">
        <v>703</v>
      </c>
      <c r="M1420" s="401" t="s">
        <v>375</v>
      </c>
      <c r="N1420" s="401" t="s">
        <v>375</v>
      </c>
      <c r="O1420" s="401" t="s">
        <v>374</v>
      </c>
      <c r="P1420" s="401" t="s">
        <v>356</v>
      </c>
    </row>
    <row r="1421" spans="1:16" ht="29" x14ac:dyDescent="0.35">
      <c r="A1421" s="400">
        <v>1675</v>
      </c>
      <c r="B1421" s="400" t="s">
        <v>2828</v>
      </c>
      <c r="C1421" s="401" t="s">
        <v>2833</v>
      </c>
      <c r="D1421" s="402">
        <v>30736</v>
      </c>
      <c r="E1421" s="402">
        <v>41512</v>
      </c>
      <c r="F1421" s="400">
        <v>10776</v>
      </c>
      <c r="G1421" s="400">
        <v>29.503080082135501</v>
      </c>
      <c r="H1421" s="401" t="s">
        <v>12</v>
      </c>
      <c r="I1421" s="401" t="s">
        <v>345</v>
      </c>
      <c r="J1421" s="400" t="b">
        <v>0</v>
      </c>
      <c r="K1421" s="401" t="s">
        <v>211</v>
      </c>
      <c r="L1421" s="401" t="s">
        <v>703</v>
      </c>
      <c r="M1421" s="401" t="s">
        <v>375</v>
      </c>
      <c r="N1421" s="401" t="s">
        <v>375</v>
      </c>
      <c r="O1421" s="401" t="s">
        <v>374</v>
      </c>
      <c r="P1421" s="401" t="s">
        <v>356</v>
      </c>
    </row>
    <row r="1422" spans="1:16" ht="43.5" x14ac:dyDescent="0.35">
      <c r="A1422" s="400">
        <v>1676</v>
      </c>
      <c r="B1422" s="400" t="s">
        <v>2828</v>
      </c>
      <c r="C1422" s="401" t="s">
        <v>2834</v>
      </c>
      <c r="D1422" s="402">
        <v>29451</v>
      </c>
      <c r="E1422" s="402">
        <v>41512</v>
      </c>
      <c r="F1422" s="400">
        <v>12061</v>
      </c>
      <c r="G1422" s="400">
        <v>33.021218343600303</v>
      </c>
      <c r="H1422" s="401" t="s">
        <v>12</v>
      </c>
      <c r="I1422" s="401" t="s">
        <v>341</v>
      </c>
      <c r="J1422" s="400" t="b">
        <v>0</v>
      </c>
      <c r="K1422" s="401" t="s">
        <v>211</v>
      </c>
      <c r="L1422" s="401" t="s">
        <v>703</v>
      </c>
      <c r="M1422" s="401" t="s">
        <v>375</v>
      </c>
      <c r="N1422" s="401" t="s">
        <v>375</v>
      </c>
      <c r="O1422" s="401" t="s">
        <v>374</v>
      </c>
      <c r="P1422" s="401" t="s">
        <v>356</v>
      </c>
    </row>
    <row r="1423" spans="1:16" ht="43.5" x14ac:dyDescent="0.35">
      <c r="A1423" s="400">
        <v>1677</v>
      </c>
      <c r="B1423" s="400" t="s">
        <v>2828</v>
      </c>
      <c r="C1423" s="401" t="s">
        <v>2835</v>
      </c>
      <c r="D1423" s="402">
        <v>25795</v>
      </c>
      <c r="E1423" s="402">
        <v>41512</v>
      </c>
      <c r="F1423" s="400">
        <v>15717</v>
      </c>
      <c r="G1423" s="400">
        <v>43.0308008213552</v>
      </c>
      <c r="H1423" s="401" t="s">
        <v>12</v>
      </c>
      <c r="I1423" s="401" t="s">
        <v>341</v>
      </c>
      <c r="J1423" s="400" t="b">
        <v>0</v>
      </c>
      <c r="K1423" s="401" t="s">
        <v>211</v>
      </c>
      <c r="L1423" s="401" t="s">
        <v>703</v>
      </c>
      <c r="M1423" s="401" t="s">
        <v>375</v>
      </c>
      <c r="N1423" s="401" t="s">
        <v>375</v>
      </c>
      <c r="O1423" s="401" t="s">
        <v>374</v>
      </c>
      <c r="P1423" s="401" t="s">
        <v>356</v>
      </c>
    </row>
    <row r="1424" spans="1:16" ht="29" x14ac:dyDescent="0.35">
      <c r="A1424" s="400">
        <v>1678</v>
      </c>
      <c r="B1424" s="400" t="s">
        <v>2828</v>
      </c>
      <c r="C1424" s="401" t="s">
        <v>2836</v>
      </c>
      <c r="D1424" s="402">
        <v>25604</v>
      </c>
      <c r="E1424" s="402">
        <v>41512</v>
      </c>
      <c r="F1424" s="400">
        <v>15908</v>
      </c>
      <c r="G1424" s="400">
        <v>43.5537303216975</v>
      </c>
      <c r="H1424" s="401" t="s">
        <v>12</v>
      </c>
      <c r="I1424" s="401" t="s">
        <v>345</v>
      </c>
      <c r="J1424" s="400" t="b">
        <v>0</v>
      </c>
      <c r="K1424" s="401" t="s">
        <v>211</v>
      </c>
      <c r="L1424" s="401" t="s">
        <v>703</v>
      </c>
      <c r="M1424" s="401" t="s">
        <v>375</v>
      </c>
      <c r="N1424" s="401" t="s">
        <v>375</v>
      </c>
      <c r="O1424" s="401" t="s">
        <v>374</v>
      </c>
      <c r="P1424" s="401" t="s">
        <v>356</v>
      </c>
    </row>
    <row r="1425" spans="1:16" ht="29" x14ac:dyDescent="0.35">
      <c r="A1425" s="400">
        <v>1679</v>
      </c>
      <c r="B1425" s="400" t="s">
        <v>2828</v>
      </c>
      <c r="C1425" s="401" t="s">
        <v>2837</v>
      </c>
      <c r="D1425" s="402">
        <v>31310</v>
      </c>
      <c r="E1425" s="402">
        <v>41512</v>
      </c>
      <c r="F1425" s="400">
        <v>10202</v>
      </c>
      <c r="G1425" s="400">
        <v>27.931553730321699</v>
      </c>
      <c r="H1425" s="401" t="s">
        <v>11</v>
      </c>
      <c r="I1425" s="401" t="s">
        <v>345</v>
      </c>
      <c r="J1425" s="400" t="b">
        <v>0</v>
      </c>
      <c r="K1425" s="401" t="s">
        <v>211</v>
      </c>
      <c r="L1425" s="401" t="s">
        <v>703</v>
      </c>
      <c r="M1425" s="401" t="s">
        <v>375</v>
      </c>
      <c r="N1425" s="401" t="s">
        <v>375</v>
      </c>
      <c r="O1425" s="401" t="s">
        <v>374</v>
      </c>
      <c r="P1425" s="401" t="s">
        <v>356</v>
      </c>
    </row>
    <row r="1426" spans="1:16" ht="29" x14ac:dyDescent="0.35">
      <c r="A1426" s="400">
        <v>1680</v>
      </c>
      <c r="B1426" s="400" t="s">
        <v>2828</v>
      </c>
      <c r="C1426" s="401" t="s">
        <v>2838</v>
      </c>
      <c r="D1426" s="402">
        <v>32191</v>
      </c>
      <c r="E1426" s="402">
        <v>41512</v>
      </c>
      <c r="F1426" s="400">
        <v>9321</v>
      </c>
      <c r="G1426" s="400">
        <v>25.519507186858299</v>
      </c>
      <c r="H1426" s="401" t="s">
        <v>11</v>
      </c>
      <c r="I1426" s="401" t="s">
        <v>345</v>
      </c>
      <c r="J1426" s="400" t="b">
        <v>0</v>
      </c>
      <c r="K1426" s="401" t="s">
        <v>211</v>
      </c>
      <c r="L1426" s="401" t="s">
        <v>703</v>
      </c>
      <c r="M1426" s="401" t="s">
        <v>375</v>
      </c>
      <c r="N1426" s="401" t="s">
        <v>375</v>
      </c>
      <c r="O1426" s="401" t="s">
        <v>374</v>
      </c>
      <c r="P1426" s="401" t="s">
        <v>356</v>
      </c>
    </row>
    <row r="1427" spans="1:16" x14ac:dyDescent="0.35">
      <c r="A1427" s="400">
        <v>1681</v>
      </c>
      <c r="B1427" s="400" t="s">
        <v>2828</v>
      </c>
      <c r="C1427" s="401" t="s">
        <v>211</v>
      </c>
      <c r="H1427" s="401" t="s">
        <v>12</v>
      </c>
      <c r="I1427" s="401" t="s">
        <v>3162</v>
      </c>
      <c r="J1427" s="400" t="b">
        <v>0</v>
      </c>
      <c r="K1427" s="401" t="s">
        <v>211</v>
      </c>
      <c r="L1427" s="401" t="s">
        <v>703</v>
      </c>
      <c r="M1427" s="401" t="s">
        <v>375</v>
      </c>
      <c r="N1427" s="401" t="s">
        <v>375</v>
      </c>
      <c r="O1427" s="401" t="s">
        <v>374</v>
      </c>
      <c r="P1427" s="401" t="s">
        <v>356</v>
      </c>
    </row>
    <row r="1428" spans="1:16" ht="43.5" x14ac:dyDescent="0.35">
      <c r="A1428" s="400">
        <v>1682</v>
      </c>
      <c r="B1428" s="400" t="s">
        <v>2839</v>
      </c>
      <c r="C1428" s="401" t="s">
        <v>2840</v>
      </c>
      <c r="D1428" s="402">
        <v>31081</v>
      </c>
      <c r="E1428" s="402">
        <v>41512</v>
      </c>
      <c r="F1428" s="400">
        <v>10431</v>
      </c>
      <c r="G1428" s="400">
        <v>28.558521560574899</v>
      </c>
      <c r="H1428" s="401" t="s">
        <v>11</v>
      </c>
      <c r="I1428" s="401" t="s">
        <v>347</v>
      </c>
      <c r="J1428" s="400" t="b">
        <v>0</v>
      </c>
      <c r="K1428" s="401" t="s">
        <v>211</v>
      </c>
      <c r="L1428" s="401" t="s">
        <v>960</v>
      </c>
      <c r="M1428" s="401" t="s">
        <v>375</v>
      </c>
      <c r="N1428" s="401" t="s">
        <v>375</v>
      </c>
      <c r="O1428" s="401" t="s">
        <v>374</v>
      </c>
      <c r="P1428" s="401" t="s">
        <v>356</v>
      </c>
    </row>
    <row r="1429" spans="1:16" ht="29" x14ac:dyDescent="0.35">
      <c r="A1429" s="400">
        <v>1683</v>
      </c>
      <c r="B1429" s="400" t="s">
        <v>2839</v>
      </c>
      <c r="C1429" s="401" t="s">
        <v>2841</v>
      </c>
      <c r="D1429" s="402">
        <v>28437</v>
      </c>
      <c r="E1429" s="402">
        <v>41512</v>
      </c>
      <c r="F1429" s="400">
        <v>13075</v>
      </c>
      <c r="G1429" s="400">
        <v>35.7973990417522</v>
      </c>
      <c r="H1429" s="401" t="s">
        <v>11</v>
      </c>
      <c r="I1429" s="401" t="s">
        <v>345</v>
      </c>
      <c r="J1429" s="400" t="b">
        <v>0</v>
      </c>
      <c r="K1429" s="401" t="s">
        <v>211</v>
      </c>
      <c r="L1429" s="401" t="s">
        <v>960</v>
      </c>
      <c r="M1429" s="401" t="s">
        <v>375</v>
      </c>
      <c r="N1429" s="401" t="s">
        <v>375</v>
      </c>
      <c r="O1429" s="401" t="s">
        <v>374</v>
      </c>
      <c r="P1429" s="401" t="s">
        <v>356</v>
      </c>
    </row>
    <row r="1430" spans="1:16" ht="29" x14ac:dyDescent="0.35">
      <c r="A1430" s="400">
        <v>1684</v>
      </c>
      <c r="B1430" s="400" t="s">
        <v>2839</v>
      </c>
      <c r="C1430" s="401" t="s">
        <v>2842</v>
      </c>
      <c r="D1430" s="402">
        <v>29304</v>
      </c>
      <c r="E1430" s="402">
        <v>41512</v>
      </c>
      <c r="F1430" s="400">
        <v>12208</v>
      </c>
      <c r="G1430" s="400">
        <v>33.423682409308697</v>
      </c>
      <c r="H1430" s="401" t="s">
        <v>11</v>
      </c>
      <c r="I1430" s="401" t="s">
        <v>345</v>
      </c>
      <c r="J1430" s="400" t="b">
        <v>0</v>
      </c>
      <c r="K1430" s="401" t="s">
        <v>211</v>
      </c>
      <c r="L1430" s="401" t="s">
        <v>960</v>
      </c>
      <c r="M1430" s="401" t="s">
        <v>375</v>
      </c>
      <c r="N1430" s="401" t="s">
        <v>375</v>
      </c>
      <c r="O1430" s="401" t="s">
        <v>374</v>
      </c>
      <c r="P1430" s="401" t="s">
        <v>356</v>
      </c>
    </row>
    <row r="1431" spans="1:16" ht="43.5" x14ac:dyDescent="0.35">
      <c r="A1431" s="400">
        <v>1685</v>
      </c>
      <c r="B1431" s="400" t="s">
        <v>2839</v>
      </c>
      <c r="C1431" s="401" t="s">
        <v>2843</v>
      </c>
      <c r="D1431" s="402">
        <v>31956</v>
      </c>
      <c r="E1431" s="402">
        <v>41512</v>
      </c>
      <c r="F1431" s="400">
        <v>9556</v>
      </c>
      <c r="G1431" s="400">
        <v>26.162902121834399</v>
      </c>
      <c r="H1431" s="401" t="s">
        <v>12</v>
      </c>
      <c r="I1431" s="401" t="s">
        <v>347</v>
      </c>
      <c r="J1431" s="400" t="b">
        <v>0</v>
      </c>
      <c r="K1431" s="401" t="s">
        <v>211</v>
      </c>
      <c r="L1431" s="401" t="s">
        <v>960</v>
      </c>
      <c r="M1431" s="401" t="s">
        <v>375</v>
      </c>
      <c r="N1431" s="401" t="s">
        <v>375</v>
      </c>
      <c r="O1431" s="401" t="s">
        <v>374</v>
      </c>
      <c r="P1431" s="401" t="s">
        <v>356</v>
      </c>
    </row>
    <row r="1432" spans="1:16" ht="43.5" x14ac:dyDescent="0.35">
      <c r="A1432" s="400">
        <v>1686</v>
      </c>
      <c r="B1432" s="400" t="s">
        <v>2839</v>
      </c>
      <c r="C1432" s="401" t="s">
        <v>2844</v>
      </c>
      <c r="D1432" s="402">
        <v>26627</v>
      </c>
      <c r="E1432" s="402">
        <v>41512</v>
      </c>
      <c r="F1432" s="400">
        <v>14885</v>
      </c>
      <c r="G1432" s="400">
        <v>40.752908966461298</v>
      </c>
      <c r="H1432" s="401" t="s">
        <v>11</v>
      </c>
      <c r="I1432" s="401" t="s">
        <v>341</v>
      </c>
      <c r="J1432" s="400" t="b">
        <v>0</v>
      </c>
      <c r="K1432" s="401" t="s">
        <v>211</v>
      </c>
      <c r="L1432" s="401" t="s">
        <v>960</v>
      </c>
      <c r="M1432" s="401" t="s">
        <v>375</v>
      </c>
      <c r="N1432" s="401" t="s">
        <v>375</v>
      </c>
      <c r="O1432" s="401" t="s">
        <v>374</v>
      </c>
      <c r="P1432" s="401" t="s">
        <v>356</v>
      </c>
    </row>
    <row r="1433" spans="1:16" ht="43.5" x14ac:dyDescent="0.35">
      <c r="A1433" s="400">
        <v>1687</v>
      </c>
      <c r="B1433" s="400" t="s">
        <v>2839</v>
      </c>
      <c r="C1433" s="401" t="s">
        <v>2845</v>
      </c>
      <c r="D1433" s="402">
        <v>30297</v>
      </c>
      <c r="E1433" s="402">
        <v>41512</v>
      </c>
      <c r="F1433" s="400">
        <v>11215</v>
      </c>
      <c r="G1433" s="400">
        <v>30.704996577686501</v>
      </c>
      <c r="H1433" s="401" t="s">
        <v>11</v>
      </c>
      <c r="I1433" s="401" t="s">
        <v>341</v>
      </c>
      <c r="J1433" s="400" t="b">
        <v>0</v>
      </c>
      <c r="K1433" s="401" t="s">
        <v>211</v>
      </c>
      <c r="L1433" s="401" t="s">
        <v>960</v>
      </c>
      <c r="M1433" s="401" t="s">
        <v>375</v>
      </c>
      <c r="N1433" s="401" t="s">
        <v>375</v>
      </c>
      <c r="O1433" s="401" t="s">
        <v>374</v>
      </c>
      <c r="P1433" s="401" t="s">
        <v>356</v>
      </c>
    </row>
    <row r="1434" spans="1:16" ht="43.5" x14ac:dyDescent="0.35">
      <c r="A1434" s="400">
        <v>1688</v>
      </c>
      <c r="B1434" s="400" t="s">
        <v>2839</v>
      </c>
      <c r="C1434" s="401" t="s">
        <v>2846</v>
      </c>
      <c r="D1434" s="402">
        <v>28898</v>
      </c>
      <c r="E1434" s="402">
        <v>41512</v>
      </c>
      <c r="F1434" s="400">
        <v>12614</v>
      </c>
      <c r="G1434" s="400">
        <v>34.535249828884297</v>
      </c>
      <c r="H1434" s="401" t="s">
        <v>12</v>
      </c>
      <c r="I1434" s="401" t="s">
        <v>341</v>
      </c>
      <c r="J1434" s="400" t="b">
        <v>0</v>
      </c>
      <c r="K1434" s="401" t="s">
        <v>211</v>
      </c>
      <c r="L1434" s="401" t="s">
        <v>960</v>
      </c>
      <c r="M1434" s="401" t="s">
        <v>375</v>
      </c>
      <c r="N1434" s="401" t="s">
        <v>375</v>
      </c>
      <c r="O1434" s="401" t="s">
        <v>374</v>
      </c>
      <c r="P1434" s="401" t="s">
        <v>356</v>
      </c>
    </row>
    <row r="1435" spans="1:16" ht="29" x14ac:dyDescent="0.35">
      <c r="A1435" s="400">
        <v>1689</v>
      </c>
      <c r="B1435" s="400" t="s">
        <v>2839</v>
      </c>
      <c r="C1435" s="401" t="s">
        <v>2847</v>
      </c>
      <c r="D1435" s="402">
        <v>31262</v>
      </c>
      <c r="E1435" s="402">
        <v>41512</v>
      </c>
      <c r="F1435" s="400">
        <v>10250</v>
      </c>
      <c r="G1435" s="400">
        <v>28.062970568103999</v>
      </c>
      <c r="H1435" s="401" t="s">
        <v>12</v>
      </c>
      <c r="I1435" s="401" t="s">
        <v>345</v>
      </c>
      <c r="J1435" s="400" t="b">
        <v>0</v>
      </c>
      <c r="K1435" s="401" t="s">
        <v>211</v>
      </c>
      <c r="L1435" s="401" t="s">
        <v>960</v>
      </c>
      <c r="M1435" s="401" t="s">
        <v>375</v>
      </c>
      <c r="N1435" s="401" t="s">
        <v>375</v>
      </c>
      <c r="O1435" s="401" t="s">
        <v>374</v>
      </c>
      <c r="P1435" s="401" t="s">
        <v>356</v>
      </c>
    </row>
    <row r="1436" spans="1:16" ht="43.5" x14ac:dyDescent="0.35">
      <c r="A1436" s="400">
        <v>1690</v>
      </c>
      <c r="B1436" s="400" t="s">
        <v>2839</v>
      </c>
      <c r="C1436" s="401" t="s">
        <v>2848</v>
      </c>
      <c r="D1436" s="402">
        <v>26117</v>
      </c>
      <c r="E1436" s="402">
        <v>41512</v>
      </c>
      <c r="F1436" s="400">
        <v>15395</v>
      </c>
      <c r="G1436" s="400">
        <v>42.149212867898697</v>
      </c>
      <c r="H1436" s="401" t="s">
        <v>12</v>
      </c>
      <c r="I1436" s="401" t="s">
        <v>341</v>
      </c>
      <c r="J1436" s="400" t="b">
        <v>0</v>
      </c>
      <c r="K1436" s="401" t="s">
        <v>211</v>
      </c>
      <c r="L1436" s="401" t="s">
        <v>960</v>
      </c>
      <c r="M1436" s="401" t="s">
        <v>375</v>
      </c>
      <c r="N1436" s="401" t="s">
        <v>375</v>
      </c>
      <c r="O1436" s="401" t="s">
        <v>374</v>
      </c>
      <c r="P1436" s="401" t="s">
        <v>356</v>
      </c>
    </row>
    <row r="1437" spans="1:16" ht="43.5" x14ac:dyDescent="0.35">
      <c r="A1437" s="400">
        <v>1691</v>
      </c>
      <c r="B1437" s="400" t="s">
        <v>2839</v>
      </c>
      <c r="C1437" s="401" t="s">
        <v>2849</v>
      </c>
      <c r="D1437" s="402">
        <v>23731</v>
      </c>
      <c r="E1437" s="402">
        <v>41512</v>
      </c>
      <c r="F1437" s="400">
        <v>17781</v>
      </c>
      <c r="G1437" s="400">
        <v>48.681724845995902</v>
      </c>
      <c r="H1437" s="401" t="s">
        <v>12</v>
      </c>
      <c r="I1437" s="401" t="s">
        <v>341</v>
      </c>
      <c r="J1437" s="400" t="b">
        <v>0</v>
      </c>
      <c r="K1437" s="401" t="s">
        <v>211</v>
      </c>
      <c r="L1437" s="401" t="s">
        <v>960</v>
      </c>
      <c r="M1437" s="401" t="s">
        <v>375</v>
      </c>
      <c r="N1437" s="401" t="s">
        <v>375</v>
      </c>
      <c r="O1437" s="401" t="s">
        <v>374</v>
      </c>
      <c r="P1437" s="401" t="s">
        <v>356</v>
      </c>
    </row>
    <row r="1438" spans="1:16" ht="29" x14ac:dyDescent="0.35">
      <c r="A1438" s="400">
        <v>1692</v>
      </c>
      <c r="B1438" s="400" t="s">
        <v>2850</v>
      </c>
      <c r="C1438" s="401" t="s">
        <v>2851</v>
      </c>
      <c r="D1438" s="402">
        <v>30921</v>
      </c>
      <c r="E1438" s="402">
        <v>41807</v>
      </c>
      <c r="F1438" s="400">
        <v>10886</v>
      </c>
      <c r="G1438" s="400">
        <v>29.804243668720101</v>
      </c>
      <c r="H1438" s="401" t="s">
        <v>11</v>
      </c>
      <c r="I1438" s="401" t="s">
        <v>345</v>
      </c>
      <c r="J1438" s="400" t="b">
        <v>1</v>
      </c>
      <c r="K1438" s="401" t="s">
        <v>211</v>
      </c>
      <c r="L1438" s="401" t="s">
        <v>415</v>
      </c>
      <c r="M1438" s="401" t="s">
        <v>359</v>
      </c>
      <c r="N1438" s="401" t="s">
        <v>359</v>
      </c>
      <c r="O1438" s="401" t="s">
        <v>358</v>
      </c>
      <c r="P1438" s="401" t="s">
        <v>356</v>
      </c>
    </row>
    <row r="1439" spans="1:16" ht="43.5" x14ac:dyDescent="0.35">
      <c r="A1439" s="400">
        <v>1693</v>
      </c>
      <c r="B1439" s="400" t="s">
        <v>2850</v>
      </c>
      <c r="C1439" s="401" t="s">
        <v>2852</v>
      </c>
      <c r="D1439" s="402">
        <v>30076</v>
      </c>
      <c r="E1439" s="402">
        <v>41807</v>
      </c>
      <c r="F1439" s="400">
        <v>11731</v>
      </c>
      <c r="G1439" s="400">
        <v>32.117727583846701</v>
      </c>
      <c r="H1439" s="401" t="s">
        <v>12</v>
      </c>
      <c r="I1439" s="401" t="s">
        <v>341</v>
      </c>
      <c r="J1439" s="400" t="b">
        <v>1</v>
      </c>
      <c r="K1439" s="401" t="s">
        <v>211</v>
      </c>
      <c r="L1439" s="401" t="s">
        <v>415</v>
      </c>
      <c r="M1439" s="401" t="s">
        <v>359</v>
      </c>
      <c r="N1439" s="401" t="s">
        <v>359</v>
      </c>
      <c r="O1439" s="401" t="s">
        <v>358</v>
      </c>
      <c r="P1439" s="401" t="s">
        <v>356</v>
      </c>
    </row>
    <row r="1440" spans="1:16" ht="43.5" x14ac:dyDescent="0.35">
      <c r="A1440" s="400">
        <v>1694</v>
      </c>
      <c r="B1440" s="400" t="s">
        <v>2850</v>
      </c>
      <c r="C1440" s="401" t="s">
        <v>2853</v>
      </c>
      <c r="D1440" s="402">
        <v>29605</v>
      </c>
      <c r="E1440" s="402">
        <v>41807</v>
      </c>
      <c r="F1440" s="400">
        <v>12202</v>
      </c>
      <c r="G1440" s="400">
        <v>33.407255304585902</v>
      </c>
      <c r="H1440" s="401" t="s">
        <v>11</v>
      </c>
      <c r="I1440" s="401" t="s">
        <v>341</v>
      </c>
      <c r="J1440" s="400" t="b">
        <v>1</v>
      </c>
      <c r="K1440" s="401" t="s">
        <v>211</v>
      </c>
      <c r="L1440" s="401" t="s">
        <v>415</v>
      </c>
      <c r="M1440" s="401" t="s">
        <v>359</v>
      </c>
      <c r="N1440" s="401" t="s">
        <v>359</v>
      </c>
      <c r="O1440" s="401" t="s">
        <v>358</v>
      </c>
      <c r="P1440" s="401" t="s">
        <v>356</v>
      </c>
    </row>
    <row r="1441" spans="1:16" ht="43.5" x14ac:dyDescent="0.35">
      <c r="A1441" s="400">
        <v>1695</v>
      </c>
      <c r="B1441" s="400" t="s">
        <v>2850</v>
      </c>
      <c r="C1441" s="401" t="s">
        <v>2854</v>
      </c>
      <c r="D1441" s="402">
        <v>26855</v>
      </c>
      <c r="E1441" s="402">
        <v>41807</v>
      </c>
      <c r="F1441" s="400">
        <v>14952</v>
      </c>
      <c r="G1441" s="400">
        <v>40.936344969199197</v>
      </c>
      <c r="H1441" s="401" t="s">
        <v>11</v>
      </c>
      <c r="I1441" s="401" t="s">
        <v>341</v>
      </c>
      <c r="J1441" s="400" t="b">
        <v>0</v>
      </c>
      <c r="K1441" s="401" t="s">
        <v>211</v>
      </c>
      <c r="L1441" s="401" t="s">
        <v>415</v>
      </c>
      <c r="M1441" s="401" t="s">
        <v>359</v>
      </c>
      <c r="N1441" s="401" t="s">
        <v>359</v>
      </c>
      <c r="O1441" s="401" t="s">
        <v>358</v>
      </c>
      <c r="P1441" s="401" t="s">
        <v>356</v>
      </c>
    </row>
    <row r="1442" spans="1:16" ht="43.5" x14ac:dyDescent="0.35">
      <c r="A1442" s="400">
        <v>1696</v>
      </c>
      <c r="B1442" s="400" t="s">
        <v>2850</v>
      </c>
      <c r="C1442" s="401" t="s">
        <v>2855</v>
      </c>
      <c r="D1442" s="402">
        <v>26890</v>
      </c>
      <c r="E1442" s="402">
        <v>41807</v>
      </c>
      <c r="F1442" s="400">
        <v>14917</v>
      </c>
      <c r="G1442" s="400">
        <v>40.840520191649603</v>
      </c>
      <c r="H1442" s="401" t="s">
        <v>11</v>
      </c>
      <c r="I1442" s="401" t="s">
        <v>341</v>
      </c>
      <c r="J1442" s="400" t="b">
        <v>0</v>
      </c>
      <c r="K1442" s="401" t="s">
        <v>211</v>
      </c>
      <c r="L1442" s="401" t="s">
        <v>415</v>
      </c>
      <c r="M1442" s="401" t="s">
        <v>359</v>
      </c>
      <c r="N1442" s="401" t="s">
        <v>359</v>
      </c>
      <c r="O1442" s="401" t="s">
        <v>358</v>
      </c>
      <c r="P1442" s="401" t="s">
        <v>356</v>
      </c>
    </row>
    <row r="1443" spans="1:16" ht="29" x14ac:dyDescent="0.35">
      <c r="A1443" s="400">
        <v>1697</v>
      </c>
      <c r="B1443" s="400" t="s">
        <v>2856</v>
      </c>
      <c r="C1443" s="401" t="s">
        <v>2857</v>
      </c>
      <c r="D1443" s="402">
        <v>31095</v>
      </c>
      <c r="E1443" s="402">
        <v>41807</v>
      </c>
      <c r="F1443" s="400">
        <v>10712</v>
      </c>
      <c r="G1443" s="400">
        <v>29.327857631759102</v>
      </c>
      <c r="H1443" s="401" t="s">
        <v>12</v>
      </c>
      <c r="I1443" s="401" t="s">
        <v>345</v>
      </c>
      <c r="J1443" s="400" t="b">
        <v>0</v>
      </c>
      <c r="K1443" s="401" t="s">
        <v>211</v>
      </c>
      <c r="L1443" s="401" t="s">
        <v>1102</v>
      </c>
      <c r="M1443" s="401" t="s">
        <v>359</v>
      </c>
      <c r="N1443" s="401" t="s">
        <v>359</v>
      </c>
      <c r="O1443" s="401" t="s">
        <v>358</v>
      </c>
      <c r="P1443" s="401" t="s">
        <v>356</v>
      </c>
    </row>
    <row r="1444" spans="1:16" ht="43.5" x14ac:dyDescent="0.35">
      <c r="A1444" s="400">
        <v>1698</v>
      </c>
      <c r="B1444" s="400" t="s">
        <v>2856</v>
      </c>
      <c r="C1444" s="401" t="s">
        <v>2858</v>
      </c>
      <c r="D1444" s="402">
        <v>33408</v>
      </c>
      <c r="E1444" s="402">
        <v>41807</v>
      </c>
      <c r="F1444" s="400">
        <v>8399</v>
      </c>
      <c r="G1444" s="400">
        <v>22.995208761122498</v>
      </c>
      <c r="H1444" s="401" t="s">
        <v>12</v>
      </c>
      <c r="I1444" s="401" t="s">
        <v>341</v>
      </c>
      <c r="J1444" s="400" t="b">
        <v>0</v>
      </c>
      <c r="K1444" s="401" t="s">
        <v>211</v>
      </c>
      <c r="L1444" s="401" t="s">
        <v>1102</v>
      </c>
      <c r="M1444" s="401" t="s">
        <v>359</v>
      </c>
      <c r="N1444" s="401" t="s">
        <v>359</v>
      </c>
      <c r="O1444" s="401" t="s">
        <v>358</v>
      </c>
      <c r="P1444" s="401" t="s">
        <v>356</v>
      </c>
    </row>
    <row r="1445" spans="1:16" ht="43.5" x14ac:dyDescent="0.35">
      <c r="A1445" s="400">
        <v>1699</v>
      </c>
      <c r="B1445" s="400" t="s">
        <v>2856</v>
      </c>
      <c r="C1445" s="401" t="s">
        <v>2859</v>
      </c>
      <c r="D1445" s="402">
        <v>31890</v>
      </c>
      <c r="E1445" s="402">
        <v>41807</v>
      </c>
      <c r="F1445" s="400">
        <v>9917</v>
      </c>
      <c r="G1445" s="400">
        <v>27.151266255989</v>
      </c>
      <c r="H1445" s="401" t="s">
        <v>12</v>
      </c>
      <c r="I1445" s="401" t="s">
        <v>341</v>
      </c>
      <c r="J1445" s="400" t="b">
        <v>0</v>
      </c>
      <c r="K1445" s="401" t="s">
        <v>211</v>
      </c>
      <c r="L1445" s="401" t="s">
        <v>1102</v>
      </c>
      <c r="M1445" s="401" t="s">
        <v>359</v>
      </c>
      <c r="N1445" s="401" t="s">
        <v>359</v>
      </c>
      <c r="O1445" s="401" t="s">
        <v>358</v>
      </c>
      <c r="P1445" s="401" t="s">
        <v>356</v>
      </c>
    </row>
    <row r="1446" spans="1:16" ht="43.5" x14ac:dyDescent="0.35">
      <c r="A1446" s="400">
        <v>1700</v>
      </c>
      <c r="B1446" s="400" t="s">
        <v>2856</v>
      </c>
      <c r="C1446" s="401" t="s">
        <v>2860</v>
      </c>
      <c r="D1446" s="402">
        <v>33477</v>
      </c>
      <c r="E1446" s="402">
        <v>41807</v>
      </c>
      <c r="F1446" s="400">
        <v>8330</v>
      </c>
      <c r="G1446" s="400">
        <v>22.806297056810401</v>
      </c>
      <c r="H1446" s="401" t="s">
        <v>11</v>
      </c>
      <c r="I1446" s="401" t="s">
        <v>341</v>
      </c>
      <c r="J1446" s="400" t="b">
        <v>0</v>
      </c>
      <c r="K1446" s="401" t="s">
        <v>211</v>
      </c>
      <c r="L1446" s="401" t="s">
        <v>1102</v>
      </c>
      <c r="M1446" s="401" t="s">
        <v>359</v>
      </c>
      <c r="N1446" s="401" t="s">
        <v>359</v>
      </c>
      <c r="O1446" s="401" t="s">
        <v>358</v>
      </c>
      <c r="P1446" s="401" t="s">
        <v>356</v>
      </c>
    </row>
    <row r="1447" spans="1:16" ht="29" x14ac:dyDescent="0.35">
      <c r="A1447" s="400">
        <v>1701</v>
      </c>
      <c r="B1447" s="400" t="s">
        <v>2856</v>
      </c>
      <c r="C1447" s="401" t="s">
        <v>2861</v>
      </c>
      <c r="D1447" s="402">
        <v>31623</v>
      </c>
      <c r="E1447" s="402">
        <v>41807</v>
      </c>
      <c r="F1447" s="400">
        <v>10184</v>
      </c>
      <c r="G1447" s="400">
        <v>27.882272416153299</v>
      </c>
      <c r="H1447" s="401" t="s">
        <v>12</v>
      </c>
      <c r="I1447" s="401" t="s">
        <v>345</v>
      </c>
      <c r="J1447" s="400" t="b">
        <v>0</v>
      </c>
      <c r="K1447" s="401" t="s">
        <v>211</v>
      </c>
      <c r="L1447" s="401" t="s">
        <v>1102</v>
      </c>
      <c r="M1447" s="401" t="s">
        <v>359</v>
      </c>
      <c r="N1447" s="401" t="s">
        <v>359</v>
      </c>
      <c r="O1447" s="401" t="s">
        <v>358</v>
      </c>
      <c r="P1447" s="401" t="s">
        <v>356</v>
      </c>
    </row>
    <row r="1448" spans="1:16" ht="43.5" x14ac:dyDescent="0.35">
      <c r="A1448" s="400">
        <v>1702</v>
      </c>
      <c r="B1448" s="400" t="s">
        <v>2856</v>
      </c>
      <c r="C1448" s="401" t="s">
        <v>2862</v>
      </c>
      <c r="D1448" s="402">
        <v>30803</v>
      </c>
      <c r="E1448" s="402">
        <v>41807</v>
      </c>
      <c r="F1448" s="400">
        <v>11004</v>
      </c>
      <c r="G1448" s="400">
        <v>30.127310061601602</v>
      </c>
      <c r="H1448" s="401" t="s">
        <v>12</v>
      </c>
      <c r="I1448" s="401" t="s">
        <v>341</v>
      </c>
      <c r="J1448" s="400" t="b">
        <v>0</v>
      </c>
      <c r="K1448" s="401" t="s">
        <v>211</v>
      </c>
      <c r="L1448" s="401" t="s">
        <v>1102</v>
      </c>
      <c r="M1448" s="401" t="s">
        <v>359</v>
      </c>
      <c r="N1448" s="401" t="s">
        <v>359</v>
      </c>
      <c r="O1448" s="401" t="s">
        <v>358</v>
      </c>
      <c r="P1448" s="401" t="s">
        <v>356</v>
      </c>
    </row>
    <row r="1449" spans="1:16" ht="43.5" x14ac:dyDescent="0.35">
      <c r="A1449" s="400">
        <v>1703</v>
      </c>
      <c r="B1449" s="400" t="s">
        <v>2856</v>
      </c>
      <c r="C1449" s="401" t="s">
        <v>2863</v>
      </c>
      <c r="D1449" s="402">
        <v>30409</v>
      </c>
      <c r="E1449" s="402">
        <v>41807</v>
      </c>
      <c r="F1449" s="400">
        <v>11398</v>
      </c>
      <c r="G1449" s="400">
        <v>31.206023271731699</v>
      </c>
      <c r="H1449" s="401" t="s">
        <v>12</v>
      </c>
      <c r="I1449" s="401" t="s">
        <v>341</v>
      </c>
      <c r="J1449" s="400" t="b">
        <v>0</v>
      </c>
      <c r="K1449" s="401" t="s">
        <v>211</v>
      </c>
      <c r="L1449" s="401" t="s">
        <v>1102</v>
      </c>
      <c r="M1449" s="401" t="s">
        <v>359</v>
      </c>
      <c r="N1449" s="401" t="s">
        <v>359</v>
      </c>
      <c r="O1449" s="401" t="s">
        <v>358</v>
      </c>
      <c r="P1449" s="401" t="s">
        <v>356</v>
      </c>
    </row>
    <row r="1450" spans="1:16" ht="29" x14ac:dyDescent="0.35">
      <c r="A1450" s="400">
        <v>1704</v>
      </c>
      <c r="B1450" s="400" t="s">
        <v>2864</v>
      </c>
      <c r="C1450" s="401" t="s">
        <v>2865</v>
      </c>
      <c r="D1450" s="402">
        <v>31235</v>
      </c>
      <c r="E1450" s="402">
        <v>41807</v>
      </c>
      <c r="F1450" s="400">
        <v>10572</v>
      </c>
      <c r="G1450" s="400">
        <v>28.944558521560602</v>
      </c>
      <c r="H1450" s="401" t="s">
        <v>12</v>
      </c>
      <c r="I1450" s="401" t="s">
        <v>345</v>
      </c>
      <c r="J1450" s="400" t="b">
        <v>0</v>
      </c>
      <c r="K1450" s="401" t="s">
        <v>211</v>
      </c>
      <c r="L1450" s="401" t="s">
        <v>1157</v>
      </c>
      <c r="M1450" s="401" t="s">
        <v>359</v>
      </c>
      <c r="N1450" s="401" t="s">
        <v>359</v>
      </c>
      <c r="O1450" s="401" t="s">
        <v>358</v>
      </c>
      <c r="P1450" s="401" t="s">
        <v>356</v>
      </c>
    </row>
    <row r="1451" spans="1:16" ht="43.5" x14ac:dyDescent="0.35">
      <c r="A1451" s="400">
        <v>1705</v>
      </c>
      <c r="B1451" s="400" t="s">
        <v>2864</v>
      </c>
      <c r="C1451" s="401" t="s">
        <v>2866</v>
      </c>
      <c r="D1451" s="402">
        <v>29935</v>
      </c>
      <c r="E1451" s="402">
        <v>41807</v>
      </c>
      <c r="F1451" s="400">
        <v>11872</v>
      </c>
      <c r="G1451" s="400">
        <v>32.5037645448323</v>
      </c>
      <c r="H1451" s="401" t="s">
        <v>11</v>
      </c>
      <c r="I1451" s="401" t="s">
        <v>341</v>
      </c>
      <c r="J1451" s="400" t="b">
        <v>0</v>
      </c>
      <c r="K1451" s="401" t="s">
        <v>211</v>
      </c>
      <c r="L1451" s="401" t="s">
        <v>1157</v>
      </c>
      <c r="M1451" s="401" t="s">
        <v>359</v>
      </c>
      <c r="N1451" s="401" t="s">
        <v>359</v>
      </c>
      <c r="O1451" s="401" t="s">
        <v>358</v>
      </c>
      <c r="P1451" s="401" t="s">
        <v>356</v>
      </c>
    </row>
    <row r="1452" spans="1:16" ht="29" x14ac:dyDescent="0.35">
      <c r="A1452" s="400">
        <v>1706</v>
      </c>
      <c r="B1452" s="400" t="s">
        <v>2864</v>
      </c>
      <c r="C1452" s="401" t="s">
        <v>2867</v>
      </c>
      <c r="D1452" s="402">
        <v>31195</v>
      </c>
      <c r="E1452" s="402">
        <v>41807</v>
      </c>
      <c r="F1452" s="400">
        <v>10612</v>
      </c>
      <c r="G1452" s="400">
        <v>29.054072553045899</v>
      </c>
      <c r="H1452" s="401" t="s">
        <v>12</v>
      </c>
      <c r="I1452" s="401" t="s">
        <v>345</v>
      </c>
      <c r="J1452" s="400" t="b">
        <v>0</v>
      </c>
      <c r="K1452" s="401" t="s">
        <v>211</v>
      </c>
      <c r="L1452" s="401" t="s">
        <v>1157</v>
      </c>
      <c r="M1452" s="401" t="s">
        <v>359</v>
      </c>
      <c r="N1452" s="401" t="s">
        <v>359</v>
      </c>
      <c r="O1452" s="401" t="s">
        <v>358</v>
      </c>
      <c r="P1452" s="401" t="s">
        <v>356</v>
      </c>
    </row>
    <row r="1453" spans="1:16" ht="43.5" x14ac:dyDescent="0.35">
      <c r="A1453" s="400">
        <v>1707</v>
      </c>
      <c r="B1453" s="400" t="s">
        <v>2864</v>
      </c>
      <c r="C1453" s="401" t="s">
        <v>2868</v>
      </c>
      <c r="D1453" s="402">
        <v>30631</v>
      </c>
      <c r="E1453" s="402">
        <v>41807</v>
      </c>
      <c r="F1453" s="400">
        <v>11176</v>
      </c>
      <c r="G1453" s="400">
        <v>30.598220396988399</v>
      </c>
      <c r="H1453" s="401" t="s">
        <v>12</v>
      </c>
      <c r="I1453" s="401" t="s">
        <v>341</v>
      </c>
      <c r="J1453" s="400" t="b">
        <v>0</v>
      </c>
      <c r="K1453" s="401" t="s">
        <v>211</v>
      </c>
      <c r="L1453" s="401" t="s">
        <v>1157</v>
      </c>
      <c r="M1453" s="401" t="s">
        <v>359</v>
      </c>
      <c r="N1453" s="401" t="s">
        <v>359</v>
      </c>
      <c r="O1453" s="401" t="s">
        <v>358</v>
      </c>
      <c r="P1453" s="401" t="s">
        <v>356</v>
      </c>
    </row>
    <row r="1454" spans="1:16" ht="43.5" x14ac:dyDescent="0.35">
      <c r="A1454" s="400">
        <v>1708</v>
      </c>
      <c r="B1454" s="400" t="s">
        <v>2864</v>
      </c>
      <c r="C1454" s="401" t="s">
        <v>2869</v>
      </c>
      <c r="D1454" s="402">
        <v>33907</v>
      </c>
      <c r="E1454" s="402">
        <v>41807</v>
      </c>
      <c r="F1454" s="400">
        <v>7900</v>
      </c>
      <c r="G1454" s="400">
        <v>21.629021218343599</v>
      </c>
      <c r="H1454" s="401" t="s">
        <v>11</v>
      </c>
      <c r="I1454" s="401" t="s">
        <v>341</v>
      </c>
      <c r="J1454" s="400" t="b">
        <v>0</v>
      </c>
      <c r="K1454" s="401" t="s">
        <v>211</v>
      </c>
      <c r="L1454" s="401" t="s">
        <v>1157</v>
      </c>
      <c r="M1454" s="401" t="s">
        <v>359</v>
      </c>
      <c r="N1454" s="401" t="s">
        <v>359</v>
      </c>
      <c r="O1454" s="401" t="s">
        <v>358</v>
      </c>
      <c r="P1454" s="401" t="s">
        <v>356</v>
      </c>
    </row>
    <row r="1455" spans="1:16" ht="43.5" x14ac:dyDescent="0.35">
      <c r="A1455" s="400">
        <v>1709</v>
      </c>
      <c r="B1455" s="400" t="s">
        <v>2864</v>
      </c>
      <c r="C1455" s="401" t="s">
        <v>2870</v>
      </c>
      <c r="D1455" s="402">
        <v>30547</v>
      </c>
      <c r="E1455" s="402">
        <v>41807</v>
      </c>
      <c r="F1455" s="400">
        <v>11260</v>
      </c>
      <c r="G1455" s="400">
        <v>30.8281998631075</v>
      </c>
      <c r="H1455" s="401" t="s">
        <v>12</v>
      </c>
      <c r="I1455" s="401" t="s">
        <v>341</v>
      </c>
      <c r="J1455" s="400" t="b">
        <v>0</v>
      </c>
      <c r="K1455" s="401" t="s">
        <v>211</v>
      </c>
      <c r="L1455" s="401" t="s">
        <v>1157</v>
      </c>
      <c r="M1455" s="401" t="s">
        <v>359</v>
      </c>
      <c r="N1455" s="401" t="s">
        <v>359</v>
      </c>
      <c r="O1455" s="401" t="s">
        <v>358</v>
      </c>
      <c r="P1455" s="401" t="s">
        <v>356</v>
      </c>
    </row>
    <row r="1456" spans="1:16" ht="43.5" x14ac:dyDescent="0.35">
      <c r="A1456" s="400">
        <v>1710</v>
      </c>
      <c r="B1456" s="400" t="s">
        <v>2864</v>
      </c>
      <c r="C1456" s="401" t="s">
        <v>2871</v>
      </c>
      <c r="D1456" s="402">
        <v>31403</v>
      </c>
      <c r="E1456" s="402">
        <v>41807</v>
      </c>
      <c r="F1456" s="400">
        <v>10404</v>
      </c>
      <c r="G1456" s="400">
        <v>28.4845995893224</v>
      </c>
      <c r="H1456" s="401" t="s">
        <v>12</v>
      </c>
      <c r="I1456" s="401" t="s">
        <v>341</v>
      </c>
      <c r="J1456" s="400" t="b">
        <v>0</v>
      </c>
      <c r="K1456" s="401" t="s">
        <v>211</v>
      </c>
      <c r="L1456" s="401" t="s">
        <v>1157</v>
      </c>
      <c r="M1456" s="401" t="s">
        <v>359</v>
      </c>
      <c r="N1456" s="401" t="s">
        <v>359</v>
      </c>
      <c r="O1456" s="401" t="s">
        <v>358</v>
      </c>
      <c r="P1456" s="401" t="s">
        <v>356</v>
      </c>
    </row>
    <row r="1457" spans="1:16" ht="29" x14ac:dyDescent="0.35">
      <c r="A1457" s="400">
        <v>1711</v>
      </c>
      <c r="B1457" s="400" t="s">
        <v>2864</v>
      </c>
      <c r="C1457" s="401" t="s">
        <v>2872</v>
      </c>
      <c r="D1457" s="402">
        <v>31870</v>
      </c>
      <c r="E1457" s="402">
        <v>41807</v>
      </c>
      <c r="F1457" s="400">
        <v>9937</v>
      </c>
      <c r="G1457" s="400">
        <v>27.206023271731699</v>
      </c>
      <c r="H1457" s="401" t="s">
        <v>12</v>
      </c>
      <c r="I1457" s="401" t="s">
        <v>345</v>
      </c>
      <c r="J1457" s="400" t="b">
        <v>0</v>
      </c>
      <c r="K1457" s="401" t="s">
        <v>211</v>
      </c>
      <c r="L1457" s="401" t="s">
        <v>1157</v>
      </c>
      <c r="M1457" s="401" t="s">
        <v>359</v>
      </c>
      <c r="N1457" s="401" t="s">
        <v>359</v>
      </c>
      <c r="O1457" s="401" t="s">
        <v>358</v>
      </c>
      <c r="P1457" s="401" t="s">
        <v>356</v>
      </c>
    </row>
    <row r="1458" spans="1:16" ht="43.5" x14ac:dyDescent="0.35">
      <c r="A1458" s="400">
        <v>1712</v>
      </c>
      <c r="B1458" s="400" t="s">
        <v>2864</v>
      </c>
      <c r="C1458" s="401" t="s">
        <v>2873</v>
      </c>
      <c r="D1458" s="402">
        <v>30662</v>
      </c>
      <c r="E1458" s="402">
        <v>41807</v>
      </c>
      <c r="F1458" s="400">
        <v>11145</v>
      </c>
      <c r="G1458" s="400">
        <v>30.5133470225873</v>
      </c>
      <c r="H1458" s="401" t="s">
        <v>12</v>
      </c>
      <c r="I1458" s="401" t="s">
        <v>341</v>
      </c>
      <c r="J1458" s="400" t="b">
        <v>0</v>
      </c>
      <c r="K1458" s="401" t="s">
        <v>211</v>
      </c>
      <c r="L1458" s="401" t="s">
        <v>1157</v>
      </c>
      <c r="M1458" s="401" t="s">
        <v>359</v>
      </c>
      <c r="N1458" s="401" t="s">
        <v>359</v>
      </c>
      <c r="O1458" s="401" t="s">
        <v>358</v>
      </c>
      <c r="P1458" s="401" t="s">
        <v>356</v>
      </c>
    </row>
    <row r="1459" spans="1:16" ht="29" x14ac:dyDescent="0.35">
      <c r="A1459" s="400">
        <v>1713</v>
      </c>
      <c r="B1459" s="400" t="s">
        <v>2864</v>
      </c>
      <c r="C1459" s="401" t="s">
        <v>2874</v>
      </c>
      <c r="D1459" s="402">
        <v>34005</v>
      </c>
      <c r="E1459" s="402">
        <v>41807</v>
      </c>
      <c r="F1459" s="400">
        <v>7802</v>
      </c>
      <c r="G1459" s="400">
        <v>21.360711841204701</v>
      </c>
      <c r="H1459" s="401" t="s">
        <v>11</v>
      </c>
      <c r="I1459" s="401" t="s">
        <v>345</v>
      </c>
      <c r="J1459" s="400" t="b">
        <v>0</v>
      </c>
      <c r="K1459" s="401" t="s">
        <v>211</v>
      </c>
      <c r="L1459" s="401" t="s">
        <v>1157</v>
      </c>
      <c r="M1459" s="401" t="s">
        <v>359</v>
      </c>
      <c r="N1459" s="401" t="s">
        <v>359</v>
      </c>
      <c r="O1459" s="401" t="s">
        <v>358</v>
      </c>
      <c r="P1459" s="401" t="s">
        <v>356</v>
      </c>
    </row>
    <row r="1460" spans="1:16" ht="29" x14ac:dyDescent="0.35">
      <c r="A1460" s="400">
        <v>1714</v>
      </c>
      <c r="B1460" s="400" t="s">
        <v>2875</v>
      </c>
      <c r="C1460" s="401" t="s">
        <v>2876</v>
      </c>
      <c r="D1460" s="402">
        <v>33323</v>
      </c>
      <c r="E1460" s="402">
        <v>41807</v>
      </c>
      <c r="F1460" s="400">
        <v>8484</v>
      </c>
      <c r="G1460" s="400">
        <v>23.227926078028698</v>
      </c>
      <c r="H1460" s="401" t="s">
        <v>12</v>
      </c>
      <c r="I1460" s="401" t="s">
        <v>345</v>
      </c>
      <c r="J1460" s="400" t="b">
        <v>0</v>
      </c>
      <c r="K1460" s="401" t="s">
        <v>211</v>
      </c>
      <c r="L1460" s="401" t="s">
        <v>978</v>
      </c>
      <c r="M1460" s="401" t="s">
        <v>359</v>
      </c>
      <c r="N1460" s="401" t="s">
        <v>359</v>
      </c>
      <c r="O1460" s="401" t="s">
        <v>358</v>
      </c>
      <c r="P1460" s="401" t="s">
        <v>356</v>
      </c>
    </row>
    <row r="1461" spans="1:16" ht="43.5" x14ac:dyDescent="0.35">
      <c r="A1461" s="400">
        <v>1715</v>
      </c>
      <c r="B1461" s="400" t="s">
        <v>2875</v>
      </c>
      <c r="C1461" s="401" t="s">
        <v>2877</v>
      </c>
      <c r="D1461" s="402">
        <v>32382</v>
      </c>
      <c r="E1461" s="402">
        <v>41807</v>
      </c>
      <c r="F1461" s="400">
        <v>9425</v>
      </c>
      <c r="G1461" s="400">
        <v>25.804243668720101</v>
      </c>
      <c r="H1461" s="401" t="s">
        <v>12</v>
      </c>
      <c r="I1461" s="401" t="s">
        <v>347</v>
      </c>
      <c r="J1461" s="400" t="b">
        <v>0</v>
      </c>
      <c r="K1461" s="401" t="s">
        <v>211</v>
      </c>
      <c r="L1461" s="401" t="s">
        <v>978</v>
      </c>
      <c r="M1461" s="401" t="s">
        <v>359</v>
      </c>
      <c r="N1461" s="401" t="s">
        <v>359</v>
      </c>
      <c r="O1461" s="401" t="s">
        <v>358</v>
      </c>
      <c r="P1461" s="401" t="s">
        <v>356</v>
      </c>
    </row>
    <row r="1462" spans="1:16" ht="43.5" x14ac:dyDescent="0.35">
      <c r="A1462" s="400">
        <v>1716</v>
      </c>
      <c r="B1462" s="400" t="s">
        <v>2875</v>
      </c>
      <c r="C1462" s="401" t="s">
        <v>979</v>
      </c>
      <c r="D1462" s="402">
        <v>33229</v>
      </c>
      <c r="E1462" s="402">
        <v>41807</v>
      </c>
      <c r="F1462" s="400">
        <v>8578</v>
      </c>
      <c r="G1462" s="400">
        <v>23.4852840520192</v>
      </c>
      <c r="H1462" s="401" t="s">
        <v>12</v>
      </c>
      <c r="I1462" s="401" t="s">
        <v>347</v>
      </c>
      <c r="J1462" s="400" t="b">
        <v>0</v>
      </c>
      <c r="K1462" s="401" t="s">
        <v>211</v>
      </c>
      <c r="L1462" s="401" t="s">
        <v>978</v>
      </c>
      <c r="M1462" s="401" t="s">
        <v>359</v>
      </c>
      <c r="N1462" s="401" t="s">
        <v>359</v>
      </c>
      <c r="O1462" s="401" t="s">
        <v>358</v>
      </c>
      <c r="P1462" s="401" t="s">
        <v>356</v>
      </c>
    </row>
    <row r="1463" spans="1:16" ht="43.5" x14ac:dyDescent="0.35">
      <c r="A1463" s="400">
        <v>1717</v>
      </c>
      <c r="B1463" s="400" t="s">
        <v>2878</v>
      </c>
      <c r="C1463" s="401" t="s">
        <v>2879</v>
      </c>
      <c r="D1463" s="402">
        <v>22553</v>
      </c>
      <c r="E1463" s="402">
        <v>41807</v>
      </c>
      <c r="F1463" s="400">
        <v>19254</v>
      </c>
      <c r="G1463" s="400">
        <v>52.714579055441497</v>
      </c>
      <c r="H1463" s="401" t="s">
        <v>12</v>
      </c>
      <c r="I1463" s="401" t="s">
        <v>341</v>
      </c>
      <c r="J1463" s="400" t="b">
        <v>0</v>
      </c>
      <c r="K1463" s="401" t="s">
        <v>211</v>
      </c>
      <c r="L1463" s="401" t="s">
        <v>1199</v>
      </c>
      <c r="M1463" s="401" t="s">
        <v>359</v>
      </c>
      <c r="N1463" s="401" t="s">
        <v>359</v>
      </c>
      <c r="O1463" s="401" t="s">
        <v>358</v>
      </c>
      <c r="P1463" s="401" t="s">
        <v>356</v>
      </c>
    </row>
    <row r="1464" spans="1:16" ht="43.5" x14ac:dyDescent="0.35">
      <c r="A1464" s="400">
        <v>1718</v>
      </c>
      <c r="B1464" s="400" t="s">
        <v>2878</v>
      </c>
      <c r="C1464" s="401" t="s">
        <v>2880</v>
      </c>
      <c r="D1464" s="402">
        <v>27026</v>
      </c>
      <c r="E1464" s="402">
        <v>41807</v>
      </c>
      <c r="F1464" s="400">
        <v>14781</v>
      </c>
      <c r="G1464" s="400">
        <v>40.468172484599599</v>
      </c>
      <c r="H1464" s="401" t="s">
        <v>12</v>
      </c>
      <c r="I1464" s="401" t="s">
        <v>341</v>
      </c>
      <c r="J1464" s="400" t="b">
        <v>0</v>
      </c>
      <c r="K1464" s="401" t="s">
        <v>211</v>
      </c>
      <c r="L1464" s="401" t="s">
        <v>1199</v>
      </c>
      <c r="M1464" s="401" t="s">
        <v>359</v>
      </c>
      <c r="N1464" s="401" t="s">
        <v>359</v>
      </c>
      <c r="O1464" s="401" t="s">
        <v>358</v>
      </c>
      <c r="P1464" s="401" t="s">
        <v>356</v>
      </c>
    </row>
    <row r="1465" spans="1:16" ht="43.5" x14ac:dyDescent="0.35">
      <c r="A1465" s="400">
        <v>1719</v>
      </c>
      <c r="B1465" s="400" t="s">
        <v>2878</v>
      </c>
      <c r="C1465" s="401" t="s">
        <v>1200</v>
      </c>
      <c r="D1465" s="402">
        <v>29691</v>
      </c>
      <c r="E1465" s="402">
        <v>41807</v>
      </c>
      <c r="F1465" s="400">
        <v>12116</v>
      </c>
      <c r="G1465" s="400">
        <v>33.1718001368925</v>
      </c>
      <c r="H1465" s="401" t="s">
        <v>12</v>
      </c>
      <c r="I1465" s="401" t="s">
        <v>341</v>
      </c>
      <c r="J1465" s="400" t="b">
        <v>0</v>
      </c>
      <c r="K1465" s="401" t="s">
        <v>211</v>
      </c>
      <c r="L1465" s="401" t="s">
        <v>1199</v>
      </c>
      <c r="M1465" s="401" t="s">
        <v>359</v>
      </c>
      <c r="N1465" s="401" t="s">
        <v>359</v>
      </c>
      <c r="O1465" s="401" t="s">
        <v>358</v>
      </c>
      <c r="P1465" s="401" t="s">
        <v>356</v>
      </c>
    </row>
    <row r="1466" spans="1:16" ht="43.5" x14ac:dyDescent="0.35">
      <c r="A1466" s="400">
        <v>1720</v>
      </c>
      <c r="B1466" s="400" t="s">
        <v>2878</v>
      </c>
      <c r="C1466" s="401" t="s">
        <v>2881</v>
      </c>
      <c r="D1466" s="402">
        <v>26237</v>
      </c>
      <c r="E1466" s="402">
        <v>41807</v>
      </c>
      <c r="F1466" s="400">
        <v>15570</v>
      </c>
      <c r="G1466" s="400">
        <v>42.628336755646799</v>
      </c>
      <c r="H1466" s="401" t="s">
        <v>12</v>
      </c>
      <c r="I1466" s="401" t="s">
        <v>341</v>
      </c>
      <c r="J1466" s="400" t="b">
        <v>0</v>
      </c>
      <c r="K1466" s="401" t="s">
        <v>211</v>
      </c>
      <c r="L1466" s="401" t="s">
        <v>1199</v>
      </c>
      <c r="M1466" s="401" t="s">
        <v>359</v>
      </c>
      <c r="N1466" s="401" t="s">
        <v>359</v>
      </c>
      <c r="O1466" s="401" t="s">
        <v>358</v>
      </c>
      <c r="P1466" s="401" t="s">
        <v>356</v>
      </c>
    </row>
    <row r="1467" spans="1:16" ht="43.5" x14ac:dyDescent="0.35">
      <c r="A1467" s="400">
        <v>1721</v>
      </c>
      <c r="B1467" s="400" t="s">
        <v>2878</v>
      </c>
      <c r="C1467" s="401" t="s">
        <v>2882</v>
      </c>
      <c r="D1467" s="402">
        <v>31203</v>
      </c>
      <c r="E1467" s="402">
        <v>41807</v>
      </c>
      <c r="F1467" s="400">
        <v>10604</v>
      </c>
      <c r="G1467" s="400">
        <v>29.032169746748799</v>
      </c>
      <c r="H1467" s="401" t="s">
        <v>12</v>
      </c>
      <c r="I1467" s="401" t="s">
        <v>341</v>
      </c>
      <c r="J1467" s="400" t="b">
        <v>0</v>
      </c>
      <c r="K1467" s="401" t="s">
        <v>211</v>
      </c>
      <c r="L1467" s="401" t="s">
        <v>1199</v>
      </c>
      <c r="M1467" s="401" t="s">
        <v>359</v>
      </c>
      <c r="N1467" s="401" t="s">
        <v>359</v>
      </c>
      <c r="O1467" s="401" t="s">
        <v>358</v>
      </c>
      <c r="P1467" s="401" t="s">
        <v>356</v>
      </c>
    </row>
    <row r="1468" spans="1:16" ht="43.5" x14ac:dyDescent="0.35">
      <c r="A1468" s="400">
        <v>1722</v>
      </c>
      <c r="B1468" s="400" t="s">
        <v>2878</v>
      </c>
      <c r="C1468" s="401" t="s">
        <v>1895</v>
      </c>
      <c r="D1468" s="402">
        <v>27019</v>
      </c>
      <c r="E1468" s="402">
        <v>41807</v>
      </c>
      <c r="F1468" s="400">
        <v>14788</v>
      </c>
      <c r="G1468" s="400">
        <v>40.487337440109499</v>
      </c>
      <c r="H1468" s="401" t="s">
        <v>12</v>
      </c>
      <c r="I1468" s="401" t="s">
        <v>341</v>
      </c>
      <c r="J1468" s="400" t="b">
        <v>0</v>
      </c>
      <c r="K1468" s="401" t="s">
        <v>211</v>
      </c>
      <c r="L1468" s="401" t="s">
        <v>1199</v>
      </c>
      <c r="M1468" s="401" t="s">
        <v>359</v>
      </c>
      <c r="N1468" s="401" t="s">
        <v>359</v>
      </c>
      <c r="O1468" s="401" t="s">
        <v>358</v>
      </c>
      <c r="P1468" s="401" t="s">
        <v>356</v>
      </c>
    </row>
    <row r="1469" spans="1:16" ht="43.5" x14ac:dyDescent="0.35">
      <c r="A1469" s="400">
        <v>1723</v>
      </c>
      <c r="B1469" s="400" t="s">
        <v>2878</v>
      </c>
      <c r="C1469" s="401" t="s">
        <v>2883</v>
      </c>
      <c r="D1469" s="402">
        <v>23252</v>
      </c>
      <c r="E1469" s="402">
        <v>41807</v>
      </c>
      <c r="F1469" s="400">
        <v>18555</v>
      </c>
      <c r="G1469" s="400">
        <v>50.800821355236103</v>
      </c>
      <c r="H1469" s="401" t="s">
        <v>12</v>
      </c>
      <c r="I1469" s="401" t="s">
        <v>341</v>
      </c>
      <c r="J1469" s="400" t="b">
        <v>0</v>
      </c>
      <c r="K1469" s="401" t="s">
        <v>211</v>
      </c>
      <c r="L1469" s="401" t="s">
        <v>1199</v>
      </c>
      <c r="M1469" s="401" t="s">
        <v>359</v>
      </c>
      <c r="N1469" s="401" t="s">
        <v>359</v>
      </c>
      <c r="O1469" s="401" t="s">
        <v>358</v>
      </c>
      <c r="P1469" s="401" t="s">
        <v>356</v>
      </c>
    </row>
    <row r="1470" spans="1:16" ht="43.5" x14ac:dyDescent="0.35">
      <c r="A1470" s="400">
        <v>1724</v>
      </c>
      <c r="B1470" s="400" t="s">
        <v>2884</v>
      </c>
      <c r="C1470" s="401" t="s">
        <v>2885</v>
      </c>
      <c r="D1470" s="402">
        <v>31609</v>
      </c>
      <c r="E1470" s="402">
        <v>41807</v>
      </c>
      <c r="F1470" s="400">
        <v>10198</v>
      </c>
      <c r="G1470" s="400">
        <v>27.920602327173199</v>
      </c>
      <c r="H1470" s="401" t="s">
        <v>12</v>
      </c>
      <c r="I1470" s="401" t="s">
        <v>341</v>
      </c>
      <c r="J1470" s="400" t="b">
        <v>0</v>
      </c>
      <c r="K1470" s="401" t="s">
        <v>211</v>
      </c>
      <c r="L1470" s="401" t="s">
        <v>560</v>
      </c>
      <c r="M1470" s="401" t="s">
        <v>359</v>
      </c>
      <c r="N1470" s="401" t="s">
        <v>359</v>
      </c>
      <c r="O1470" s="401" t="s">
        <v>358</v>
      </c>
      <c r="P1470" s="401" t="s">
        <v>356</v>
      </c>
    </row>
    <row r="1471" spans="1:16" ht="29" x14ac:dyDescent="0.35">
      <c r="A1471" s="400">
        <v>1725</v>
      </c>
      <c r="B1471" s="400" t="s">
        <v>2884</v>
      </c>
      <c r="C1471" s="401" t="s">
        <v>2886</v>
      </c>
      <c r="D1471" s="402">
        <v>31522</v>
      </c>
      <c r="E1471" s="402">
        <v>41807</v>
      </c>
      <c r="F1471" s="400">
        <v>10285</v>
      </c>
      <c r="G1471" s="400">
        <v>28.158795345653701</v>
      </c>
      <c r="H1471" s="401" t="s">
        <v>11</v>
      </c>
      <c r="I1471" s="401" t="s">
        <v>345</v>
      </c>
      <c r="J1471" s="400" t="b">
        <v>0</v>
      </c>
      <c r="K1471" s="401" t="s">
        <v>211</v>
      </c>
      <c r="L1471" s="401" t="s">
        <v>560</v>
      </c>
      <c r="M1471" s="401" t="s">
        <v>359</v>
      </c>
      <c r="N1471" s="401" t="s">
        <v>359</v>
      </c>
      <c r="O1471" s="401" t="s">
        <v>358</v>
      </c>
      <c r="P1471" s="401" t="s">
        <v>356</v>
      </c>
    </row>
    <row r="1472" spans="1:16" ht="43.5" x14ac:dyDescent="0.35">
      <c r="A1472" s="400">
        <v>1726</v>
      </c>
      <c r="B1472" s="400" t="s">
        <v>2884</v>
      </c>
      <c r="C1472" s="401" t="s">
        <v>2887</v>
      </c>
      <c r="D1472" s="402">
        <v>28470</v>
      </c>
      <c r="E1472" s="402">
        <v>41807</v>
      </c>
      <c r="F1472" s="400">
        <v>13337</v>
      </c>
      <c r="G1472" s="400">
        <v>36.514715947980797</v>
      </c>
      <c r="H1472" s="401" t="s">
        <v>12</v>
      </c>
      <c r="I1472" s="401" t="s">
        <v>341</v>
      </c>
      <c r="J1472" s="400" t="b">
        <v>0</v>
      </c>
      <c r="K1472" s="401" t="s">
        <v>211</v>
      </c>
      <c r="L1472" s="401" t="s">
        <v>560</v>
      </c>
      <c r="M1472" s="401" t="s">
        <v>359</v>
      </c>
      <c r="N1472" s="401" t="s">
        <v>359</v>
      </c>
      <c r="O1472" s="401" t="s">
        <v>358</v>
      </c>
      <c r="P1472" s="401" t="s">
        <v>356</v>
      </c>
    </row>
    <row r="1473" spans="1:16" ht="43.5" x14ac:dyDescent="0.35">
      <c r="A1473" s="400">
        <v>1727</v>
      </c>
      <c r="B1473" s="400" t="s">
        <v>2884</v>
      </c>
      <c r="C1473" s="401" t="s">
        <v>2888</v>
      </c>
      <c r="D1473" s="402">
        <v>20322</v>
      </c>
      <c r="E1473" s="402">
        <v>41807</v>
      </c>
      <c r="F1473" s="400">
        <v>21485</v>
      </c>
      <c r="G1473" s="400">
        <v>58.822724161533202</v>
      </c>
      <c r="H1473" s="401" t="s">
        <v>11</v>
      </c>
      <c r="I1473" s="401" t="s">
        <v>341</v>
      </c>
      <c r="J1473" s="400" t="b">
        <v>0</v>
      </c>
      <c r="K1473" s="401" t="s">
        <v>211</v>
      </c>
      <c r="L1473" s="401" t="s">
        <v>560</v>
      </c>
      <c r="M1473" s="401" t="s">
        <v>359</v>
      </c>
      <c r="N1473" s="401" t="s">
        <v>359</v>
      </c>
      <c r="O1473" s="401" t="s">
        <v>358</v>
      </c>
      <c r="P1473" s="401" t="s">
        <v>356</v>
      </c>
    </row>
    <row r="1474" spans="1:16" ht="29" x14ac:dyDescent="0.35">
      <c r="A1474" s="400">
        <v>1728</v>
      </c>
      <c r="B1474" s="400" t="s">
        <v>2884</v>
      </c>
      <c r="C1474" s="401" t="s">
        <v>561</v>
      </c>
      <c r="D1474" s="402">
        <v>28702</v>
      </c>
      <c r="E1474" s="402">
        <v>41807</v>
      </c>
      <c r="F1474" s="400">
        <v>13105</v>
      </c>
      <c r="G1474" s="400">
        <v>35.8795345653662</v>
      </c>
      <c r="H1474" s="401" t="s">
        <v>12</v>
      </c>
      <c r="I1474" s="401" t="s">
        <v>345</v>
      </c>
      <c r="J1474" s="400" t="b">
        <v>0</v>
      </c>
      <c r="K1474" s="401" t="s">
        <v>211</v>
      </c>
      <c r="L1474" s="401" t="s">
        <v>560</v>
      </c>
      <c r="M1474" s="401" t="s">
        <v>359</v>
      </c>
      <c r="N1474" s="401" t="s">
        <v>359</v>
      </c>
      <c r="O1474" s="401" t="s">
        <v>358</v>
      </c>
      <c r="P1474" s="401" t="s">
        <v>356</v>
      </c>
    </row>
    <row r="1475" spans="1:16" ht="43.5" x14ac:dyDescent="0.35">
      <c r="A1475" s="400">
        <v>1729</v>
      </c>
      <c r="B1475" s="400" t="s">
        <v>2884</v>
      </c>
      <c r="C1475" s="401" t="s">
        <v>2889</v>
      </c>
      <c r="D1475" s="402">
        <v>31078</v>
      </c>
      <c r="E1475" s="402">
        <v>41807</v>
      </c>
      <c r="F1475" s="400">
        <v>10729</v>
      </c>
      <c r="G1475" s="400">
        <v>29.3744010951403</v>
      </c>
      <c r="H1475" s="401" t="s">
        <v>12</v>
      </c>
      <c r="I1475" s="401" t="s">
        <v>341</v>
      </c>
      <c r="J1475" s="400" t="b">
        <v>0</v>
      </c>
      <c r="K1475" s="401" t="s">
        <v>211</v>
      </c>
      <c r="L1475" s="401" t="s">
        <v>560</v>
      </c>
      <c r="M1475" s="401" t="s">
        <v>359</v>
      </c>
      <c r="N1475" s="401" t="s">
        <v>359</v>
      </c>
      <c r="O1475" s="401" t="s">
        <v>358</v>
      </c>
      <c r="P1475" s="401" t="s">
        <v>356</v>
      </c>
    </row>
    <row r="1476" spans="1:16" ht="43.5" x14ac:dyDescent="0.35">
      <c r="A1476" s="400">
        <v>1730</v>
      </c>
      <c r="B1476" s="400" t="s">
        <v>2884</v>
      </c>
      <c r="C1476" s="401" t="s">
        <v>2890</v>
      </c>
      <c r="D1476" s="402">
        <v>30880</v>
      </c>
      <c r="E1476" s="402">
        <v>41807</v>
      </c>
      <c r="F1476" s="400">
        <v>10927</v>
      </c>
      <c r="G1476" s="400">
        <v>29.916495550992501</v>
      </c>
      <c r="H1476" s="401" t="s">
        <v>12</v>
      </c>
      <c r="I1476" s="401" t="s">
        <v>341</v>
      </c>
      <c r="J1476" s="400" t="b">
        <v>0</v>
      </c>
      <c r="K1476" s="401" t="s">
        <v>211</v>
      </c>
      <c r="L1476" s="401" t="s">
        <v>560</v>
      </c>
      <c r="M1476" s="401" t="s">
        <v>359</v>
      </c>
      <c r="N1476" s="401" t="s">
        <v>359</v>
      </c>
      <c r="O1476" s="401" t="s">
        <v>358</v>
      </c>
      <c r="P1476" s="401" t="s">
        <v>356</v>
      </c>
    </row>
    <row r="1477" spans="1:16" ht="29" x14ac:dyDescent="0.35">
      <c r="A1477" s="400">
        <v>1731</v>
      </c>
      <c r="B1477" s="400" t="s">
        <v>2891</v>
      </c>
      <c r="C1477" s="401" t="s">
        <v>2892</v>
      </c>
      <c r="D1477" s="402">
        <v>22968</v>
      </c>
      <c r="E1477" s="402">
        <v>41802</v>
      </c>
      <c r="F1477" s="400">
        <v>18834</v>
      </c>
      <c r="G1477" s="400">
        <v>51.564681724845997</v>
      </c>
      <c r="H1477" s="401" t="s">
        <v>12</v>
      </c>
      <c r="I1477" s="401" t="s">
        <v>339</v>
      </c>
      <c r="J1477" s="400" t="b">
        <v>0</v>
      </c>
      <c r="K1477" s="401" t="s">
        <v>211</v>
      </c>
      <c r="L1477" s="401" t="s">
        <v>842</v>
      </c>
      <c r="M1477" s="401" t="s">
        <v>359</v>
      </c>
      <c r="N1477" s="401" t="s">
        <v>359</v>
      </c>
      <c r="O1477" s="401" t="s">
        <v>358</v>
      </c>
      <c r="P1477" s="401" t="s">
        <v>356</v>
      </c>
    </row>
    <row r="1478" spans="1:16" ht="29" x14ac:dyDescent="0.35">
      <c r="A1478" s="400">
        <v>1732</v>
      </c>
      <c r="B1478" s="400" t="s">
        <v>2891</v>
      </c>
      <c r="C1478" s="401" t="s">
        <v>2893</v>
      </c>
      <c r="D1478" s="402">
        <v>29228</v>
      </c>
      <c r="E1478" s="402">
        <v>41802</v>
      </c>
      <c r="F1478" s="400">
        <v>12574</v>
      </c>
      <c r="G1478" s="400">
        <v>34.425735797399</v>
      </c>
      <c r="H1478" s="401" t="s">
        <v>11</v>
      </c>
      <c r="I1478" s="401" t="s">
        <v>346</v>
      </c>
      <c r="J1478" s="400" t="b">
        <v>1</v>
      </c>
      <c r="K1478" s="401" t="s">
        <v>211</v>
      </c>
      <c r="L1478" s="401" t="s">
        <v>842</v>
      </c>
      <c r="M1478" s="401" t="s">
        <v>359</v>
      </c>
      <c r="N1478" s="401" t="s">
        <v>359</v>
      </c>
      <c r="O1478" s="401" t="s">
        <v>358</v>
      </c>
      <c r="P1478" s="401" t="s">
        <v>356</v>
      </c>
    </row>
    <row r="1479" spans="1:16" ht="29" x14ac:dyDescent="0.35">
      <c r="A1479" s="400">
        <v>1733</v>
      </c>
      <c r="B1479" s="400" t="s">
        <v>2891</v>
      </c>
      <c r="C1479" s="401" t="s">
        <v>2894</v>
      </c>
      <c r="D1479" s="402">
        <v>27062</v>
      </c>
      <c r="E1479" s="402">
        <v>41802</v>
      </c>
      <c r="F1479" s="400">
        <v>14740</v>
      </c>
      <c r="G1479" s="400">
        <v>40.355920602327203</v>
      </c>
      <c r="H1479" s="401" t="s">
        <v>12</v>
      </c>
      <c r="I1479" s="401" t="s">
        <v>339</v>
      </c>
      <c r="J1479" s="400" t="b">
        <v>0</v>
      </c>
      <c r="K1479" s="401" t="s">
        <v>211</v>
      </c>
      <c r="L1479" s="401" t="s">
        <v>842</v>
      </c>
      <c r="M1479" s="401" t="s">
        <v>359</v>
      </c>
      <c r="N1479" s="401" t="s">
        <v>359</v>
      </c>
      <c r="O1479" s="401" t="s">
        <v>358</v>
      </c>
      <c r="P1479" s="401" t="s">
        <v>356</v>
      </c>
    </row>
    <row r="1480" spans="1:16" ht="29" x14ac:dyDescent="0.35">
      <c r="A1480" s="400">
        <v>1734</v>
      </c>
      <c r="B1480" s="400" t="s">
        <v>2891</v>
      </c>
      <c r="C1480" s="401" t="s">
        <v>2895</v>
      </c>
      <c r="D1480" s="402">
        <v>27922</v>
      </c>
      <c r="E1480" s="402">
        <v>41802</v>
      </c>
      <c r="F1480" s="400">
        <v>13880</v>
      </c>
      <c r="G1480" s="400">
        <v>38.001368925393599</v>
      </c>
      <c r="H1480" s="401" t="s">
        <v>12</v>
      </c>
      <c r="I1480" s="401" t="s">
        <v>350</v>
      </c>
      <c r="J1480" s="400" t="b">
        <v>0</v>
      </c>
      <c r="K1480" s="401" t="s">
        <v>211</v>
      </c>
      <c r="L1480" s="401" t="s">
        <v>842</v>
      </c>
      <c r="M1480" s="401" t="s">
        <v>359</v>
      </c>
      <c r="N1480" s="401" t="s">
        <v>359</v>
      </c>
      <c r="O1480" s="401" t="s">
        <v>358</v>
      </c>
      <c r="P1480" s="401" t="s">
        <v>356</v>
      </c>
    </row>
    <row r="1481" spans="1:16" ht="29" x14ac:dyDescent="0.35">
      <c r="A1481" s="400">
        <v>1735</v>
      </c>
      <c r="B1481" s="400" t="s">
        <v>2891</v>
      </c>
      <c r="C1481" s="401" t="s">
        <v>2896</v>
      </c>
      <c r="D1481" s="402">
        <v>30814</v>
      </c>
      <c r="E1481" s="402">
        <v>41802</v>
      </c>
      <c r="F1481" s="400">
        <v>10988</v>
      </c>
      <c r="G1481" s="400">
        <v>30.083504449007499</v>
      </c>
      <c r="H1481" s="401" t="s">
        <v>12</v>
      </c>
      <c r="I1481" s="401" t="s">
        <v>338</v>
      </c>
      <c r="J1481" s="400" t="b">
        <v>1</v>
      </c>
      <c r="K1481" s="401" t="s">
        <v>211</v>
      </c>
      <c r="L1481" s="401" t="s">
        <v>842</v>
      </c>
      <c r="M1481" s="401" t="s">
        <v>359</v>
      </c>
      <c r="N1481" s="401" t="s">
        <v>359</v>
      </c>
      <c r="O1481" s="401" t="s">
        <v>358</v>
      </c>
      <c r="P1481" s="401" t="s">
        <v>356</v>
      </c>
    </row>
    <row r="1482" spans="1:16" ht="29" x14ac:dyDescent="0.35">
      <c r="A1482" s="400">
        <v>1736</v>
      </c>
      <c r="B1482" s="400" t="s">
        <v>2891</v>
      </c>
      <c r="C1482" s="401" t="s">
        <v>2897</v>
      </c>
      <c r="D1482" s="402">
        <v>25851</v>
      </c>
      <c r="E1482" s="402">
        <v>41802</v>
      </c>
      <c r="F1482" s="400">
        <v>15951</v>
      </c>
      <c r="G1482" s="400">
        <v>43.671457905544102</v>
      </c>
      <c r="H1482" s="401" t="s">
        <v>12</v>
      </c>
      <c r="I1482" s="401" t="s">
        <v>349</v>
      </c>
      <c r="J1482" s="400" t="b">
        <v>1</v>
      </c>
      <c r="K1482" s="401" t="s">
        <v>211</v>
      </c>
      <c r="L1482" s="401" t="s">
        <v>842</v>
      </c>
      <c r="M1482" s="401" t="s">
        <v>359</v>
      </c>
      <c r="N1482" s="401" t="s">
        <v>359</v>
      </c>
      <c r="O1482" s="401" t="s">
        <v>358</v>
      </c>
      <c r="P1482" s="401" t="s">
        <v>356</v>
      </c>
    </row>
    <row r="1483" spans="1:16" ht="43.5" x14ac:dyDescent="0.35">
      <c r="A1483" s="400">
        <v>1737</v>
      </c>
      <c r="B1483" s="400" t="s">
        <v>2898</v>
      </c>
      <c r="C1483" s="401" t="s">
        <v>2899</v>
      </c>
      <c r="D1483" s="402">
        <v>31212</v>
      </c>
      <c r="E1483" s="402">
        <v>41807</v>
      </c>
      <c r="F1483" s="400">
        <v>10595</v>
      </c>
      <c r="G1483" s="400">
        <v>29.007529089664601</v>
      </c>
      <c r="H1483" s="401" t="s">
        <v>12</v>
      </c>
      <c r="I1483" s="401" t="s">
        <v>341</v>
      </c>
      <c r="J1483" s="400" t="b">
        <v>0</v>
      </c>
      <c r="K1483" s="401" t="s">
        <v>211</v>
      </c>
      <c r="L1483" s="401" t="s">
        <v>386</v>
      </c>
      <c r="M1483" s="401" t="s">
        <v>359</v>
      </c>
      <c r="N1483" s="401" t="s">
        <v>359</v>
      </c>
      <c r="O1483" s="401" t="s">
        <v>358</v>
      </c>
      <c r="P1483" s="401" t="s">
        <v>356</v>
      </c>
    </row>
    <row r="1484" spans="1:16" ht="29" x14ac:dyDescent="0.35">
      <c r="A1484" s="400">
        <v>1738</v>
      </c>
      <c r="B1484" s="400" t="s">
        <v>2898</v>
      </c>
      <c r="C1484" s="401" t="s">
        <v>2900</v>
      </c>
      <c r="D1484" s="402">
        <v>30265</v>
      </c>
      <c r="E1484" s="402">
        <v>41807</v>
      </c>
      <c r="F1484" s="400">
        <v>11542</v>
      </c>
      <c r="G1484" s="400">
        <v>31.600273785078699</v>
      </c>
      <c r="H1484" s="401" t="s">
        <v>11</v>
      </c>
      <c r="I1484" s="401" t="s">
        <v>345</v>
      </c>
      <c r="J1484" s="400" t="b">
        <v>0</v>
      </c>
      <c r="K1484" s="401" t="s">
        <v>211</v>
      </c>
      <c r="L1484" s="401" t="s">
        <v>386</v>
      </c>
      <c r="M1484" s="401" t="s">
        <v>359</v>
      </c>
      <c r="N1484" s="401" t="s">
        <v>359</v>
      </c>
      <c r="O1484" s="401" t="s">
        <v>358</v>
      </c>
      <c r="P1484" s="401" t="s">
        <v>356</v>
      </c>
    </row>
    <row r="1485" spans="1:16" ht="43.5" x14ac:dyDescent="0.35">
      <c r="A1485" s="400">
        <v>1739</v>
      </c>
      <c r="B1485" s="400" t="s">
        <v>2898</v>
      </c>
      <c r="C1485" s="401" t="s">
        <v>2901</v>
      </c>
      <c r="D1485" s="402">
        <v>31271</v>
      </c>
      <c r="E1485" s="402">
        <v>41807</v>
      </c>
      <c r="F1485" s="400">
        <v>10536</v>
      </c>
      <c r="G1485" s="400">
        <v>28.845995893223801</v>
      </c>
      <c r="H1485" s="401" t="s">
        <v>12</v>
      </c>
      <c r="I1485" s="401" t="s">
        <v>341</v>
      </c>
      <c r="J1485" s="400" t="b">
        <v>0</v>
      </c>
      <c r="K1485" s="401" t="s">
        <v>211</v>
      </c>
      <c r="L1485" s="401" t="s">
        <v>386</v>
      </c>
      <c r="M1485" s="401" t="s">
        <v>359</v>
      </c>
      <c r="N1485" s="401" t="s">
        <v>359</v>
      </c>
      <c r="O1485" s="401" t="s">
        <v>358</v>
      </c>
      <c r="P1485" s="401" t="s">
        <v>356</v>
      </c>
    </row>
    <row r="1486" spans="1:16" ht="43.5" x14ac:dyDescent="0.35">
      <c r="A1486" s="400">
        <v>1740</v>
      </c>
      <c r="B1486" s="400" t="s">
        <v>2898</v>
      </c>
      <c r="C1486" s="401" t="s">
        <v>2902</v>
      </c>
      <c r="D1486" s="402">
        <v>32731</v>
      </c>
      <c r="E1486" s="402">
        <v>41807</v>
      </c>
      <c r="F1486" s="400">
        <v>9076</v>
      </c>
      <c r="G1486" s="400">
        <v>24.848733744011</v>
      </c>
      <c r="H1486" s="401" t="s">
        <v>12</v>
      </c>
      <c r="I1486" s="401" t="s">
        <v>341</v>
      </c>
      <c r="J1486" s="400" t="b">
        <v>0</v>
      </c>
      <c r="K1486" s="401" t="s">
        <v>211</v>
      </c>
      <c r="L1486" s="401" t="s">
        <v>386</v>
      </c>
      <c r="M1486" s="401" t="s">
        <v>359</v>
      </c>
      <c r="N1486" s="401" t="s">
        <v>359</v>
      </c>
      <c r="O1486" s="401" t="s">
        <v>358</v>
      </c>
      <c r="P1486" s="401" t="s">
        <v>356</v>
      </c>
    </row>
    <row r="1487" spans="1:16" ht="43.5" x14ac:dyDescent="0.35">
      <c r="A1487" s="400">
        <v>1741</v>
      </c>
      <c r="B1487" s="400" t="s">
        <v>2898</v>
      </c>
      <c r="C1487" s="401" t="s">
        <v>2903</v>
      </c>
      <c r="D1487" s="402">
        <v>20301</v>
      </c>
      <c r="E1487" s="402">
        <v>41807</v>
      </c>
      <c r="F1487" s="400">
        <v>21506</v>
      </c>
      <c r="G1487" s="400">
        <v>58.880219028063003</v>
      </c>
      <c r="H1487" s="401" t="s">
        <v>12</v>
      </c>
      <c r="I1487" s="401" t="s">
        <v>341</v>
      </c>
      <c r="J1487" s="400" t="b">
        <v>0</v>
      </c>
      <c r="K1487" s="401" t="s">
        <v>211</v>
      </c>
      <c r="L1487" s="401" t="s">
        <v>386</v>
      </c>
      <c r="M1487" s="401" t="s">
        <v>359</v>
      </c>
      <c r="N1487" s="401" t="s">
        <v>359</v>
      </c>
      <c r="O1487" s="401" t="s">
        <v>358</v>
      </c>
      <c r="P1487" s="401" t="s">
        <v>356</v>
      </c>
    </row>
    <row r="1488" spans="1:16" ht="43.5" x14ac:dyDescent="0.35">
      <c r="A1488" s="400">
        <v>1742</v>
      </c>
      <c r="B1488" s="400" t="s">
        <v>2898</v>
      </c>
      <c r="C1488" s="401" t="s">
        <v>2904</v>
      </c>
      <c r="D1488" s="402">
        <v>32168</v>
      </c>
      <c r="E1488" s="402">
        <v>41807</v>
      </c>
      <c r="F1488" s="400">
        <v>9639</v>
      </c>
      <c r="G1488" s="400">
        <v>26.390143737166301</v>
      </c>
      <c r="H1488" s="401" t="s">
        <v>12</v>
      </c>
      <c r="I1488" s="401" t="s">
        <v>341</v>
      </c>
      <c r="J1488" s="400" t="b">
        <v>0</v>
      </c>
      <c r="K1488" s="401" t="s">
        <v>211</v>
      </c>
      <c r="L1488" s="401" t="s">
        <v>386</v>
      </c>
      <c r="M1488" s="401" t="s">
        <v>359</v>
      </c>
      <c r="N1488" s="401" t="s">
        <v>359</v>
      </c>
      <c r="O1488" s="401" t="s">
        <v>358</v>
      </c>
      <c r="P1488" s="401" t="s">
        <v>356</v>
      </c>
    </row>
    <row r="1489" spans="1:16" ht="43.5" x14ac:dyDescent="0.35">
      <c r="A1489" s="400">
        <v>1743</v>
      </c>
      <c r="B1489" s="400" t="s">
        <v>2898</v>
      </c>
      <c r="C1489" s="401" t="s">
        <v>2905</v>
      </c>
      <c r="D1489" s="402">
        <v>27449</v>
      </c>
      <c r="E1489" s="402">
        <v>41807</v>
      </c>
      <c r="F1489" s="400">
        <v>14358</v>
      </c>
      <c r="G1489" s="400">
        <v>39.310061601642701</v>
      </c>
      <c r="H1489" s="401" t="s">
        <v>11</v>
      </c>
      <c r="I1489" s="401" t="s">
        <v>341</v>
      </c>
      <c r="J1489" s="400" t="b">
        <v>0</v>
      </c>
      <c r="K1489" s="401" t="s">
        <v>211</v>
      </c>
      <c r="L1489" s="401" t="s">
        <v>386</v>
      </c>
      <c r="M1489" s="401" t="s">
        <v>359</v>
      </c>
      <c r="N1489" s="401" t="s">
        <v>359</v>
      </c>
      <c r="O1489" s="401" t="s">
        <v>358</v>
      </c>
      <c r="P1489" s="401" t="s">
        <v>356</v>
      </c>
    </row>
    <row r="1490" spans="1:16" ht="43.5" x14ac:dyDescent="0.35">
      <c r="A1490" s="400">
        <v>1744</v>
      </c>
      <c r="B1490" s="400" t="s">
        <v>2898</v>
      </c>
      <c r="C1490" s="401" t="s">
        <v>2906</v>
      </c>
      <c r="D1490" s="402">
        <v>31807</v>
      </c>
      <c r="E1490" s="402">
        <v>41807</v>
      </c>
      <c r="F1490" s="400">
        <v>10000</v>
      </c>
      <c r="G1490" s="400">
        <v>27.378507871320998</v>
      </c>
      <c r="H1490" s="401" t="s">
        <v>12</v>
      </c>
      <c r="I1490" s="401" t="s">
        <v>341</v>
      </c>
      <c r="J1490" s="400" t="b">
        <v>0</v>
      </c>
      <c r="K1490" s="401" t="s">
        <v>211</v>
      </c>
      <c r="L1490" s="401" t="s">
        <v>386</v>
      </c>
      <c r="M1490" s="401" t="s">
        <v>359</v>
      </c>
      <c r="N1490" s="401" t="s">
        <v>359</v>
      </c>
      <c r="O1490" s="401" t="s">
        <v>358</v>
      </c>
      <c r="P1490" s="401" t="s">
        <v>356</v>
      </c>
    </row>
    <row r="1491" spans="1:16" ht="43.5" x14ac:dyDescent="0.35">
      <c r="A1491" s="400">
        <v>1745</v>
      </c>
      <c r="B1491" s="400" t="s">
        <v>2898</v>
      </c>
      <c r="C1491" s="401" t="s">
        <v>2907</v>
      </c>
      <c r="D1491" s="402">
        <v>29644</v>
      </c>
      <c r="E1491" s="402">
        <v>41807</v>
      </c>
      <c r="F1491" s="400">
        <v>12163</v>
      </c>
      <c r="G1491" s="400">
        <v>33.300479123887698</v>
      </c>
      <c r="H1491" s="401" t="s">
        <v>12</v>
      </c>
      <c r="I1491" s="401" t="s">
        <v>341</v>
      </c>
      <c r="J1491" s="400" t="b">
        <v>0</v>
      </c>
      <c r="K1491" s="401" t="s">
        <v>211</v>
      </c>
      <c r="L1491" s="401" t="s">
        <v>386</v>
      </c>
      <c r="M1491" s="401" t="s">
        <v>359</v>
      </c>
      <c r="N1491" s="401" t="s">
        <v>359</v>
      </c>
      <c r="O1491" s="401" t="s">
        <v>358</v>
      </c>
      <c r="P1491" s="401" t="s">
        <v>356</v>
      </c>
    </row>
    <row r="1492" spans="1:16" ht="43.5" x14ac:dyDescent="0.35">
      <c r="A1492" s="400">
        <v>1746</v>
      </c>
      <c r="B1492" s="400" t="s">
        <v>2898</v>
      </c>
      <c r="C1492" s="401" t="s">
        <v>2908</v>
      </c>
      <c r="D1492" s="402">
        <v>28327</v>
      </c>
      <c r="E1492" s="402">
        <v>41807</v>
      </c>
      <c r="F1492" s="400">
        <v>13480</v>
      </c>
      <c r="G1492" s="400">
        <v>36.906228610540701</v>
      </c>
      <c r="H1492" s="401" t="s">
        <v>12</v>
      </c>
      <c r="I1492" s="401" t="s">
        <v>341</v>
      </c>
      <c r="J1492" s="400" t="b">
        <v>0</v>
      </c>
      <c r="K1492" s="401" t="s">
        <v>211</v>
      </c>
      <c r="L1492" s="401" t="s">
        <v>386</v>
      </c>
      <c r="M1492" s="401" t="s">
        <v>359</v>
      </c>
      <c r="N1492" s="401" t="s">
        <v>359</v>
      </c>
      <c r="O1492" s="401" t="s">
        <v>358</v>
      </c>
      <c r="P1492" s="401" t="s">
        <v>356</v>
      </c>
    </row>
    <row r="1493" spans="1:16" ht="43.5" x14ac:dyDescent="0.35">
      <c r="A1493" s="400">
        <v>1747</v>
      </c>
      <c r="B1493" s="400" t="s">
        <v>2909</v>
      </c>
      <c r="C1493" s="401" t="s">
        <v>2910</v>
      </c>
      <c r="D1493" s="402">
        <v>30165</v>
      </c>
      <c r="E1493" s="402">
        <v>41807</v>
      </c>
      <c r="F1493" s="400">
        <v>11642</v>
      </c>
      <c r="G1493" s="400">
        <v>31.874058863791898</v>
      </c>
      <c r="H1493" s="401" t="s">
        <v>12</v>
      </c>
      <c r="I1493" s="401" t="s">
        <v>341</v>
      </c>
      <c r="J1493" s="400" t="b">
        <v>0</v>
      </c>
      <c r="K1493" s="401" t="s">
        <v>211</v>
      </c>
      <c r="L1493" s="401" t="s">
        <v>658</v>
      </c>
      <c r="M1493" s="401" t="s">
        <v>359</v>
      </c>
      <c r="N1493" s="401" t="s">
        <v>359</v>
      </c>
      <c r="O1493" s="401" t="s">
        <v>358</v>
      </c>
      <c r="P1493" s="401" t="s">
        <v>356</v>
      </c>
    </row>
    <row r="1494" spans="1:16" ht="43.5" x14ac:dyDescent="0.35">
      <c r="A1494" s="400">
        <v>1748</v>
      </c>
      <c r="B1494" s="400" t="s">
        <v>2909</v>
      </c>
      <c r="C1494" s="401" t="s">
        <v>2911</v>
      </c>
      <c r="D1494" s="402">
        <v>31395</v>
      </c>
      <c r="E1494" s="402">
        <v>41807</v>
      </c>
      <c r="F1494" s="400">
        <v>10412</v>
      </c>
      <c r="G1494" s="400">
        <v>28.5065023956194</v>
      </c>
      <c r="H1494" s="401" t="s">
        <v>12</v>
      </c>
      <c r="I1494" s="401" t="s">
        <v>341</v>
      </c>
      <c r="J1494" s="400" t="b">
        <v>0</v>
      </c>
      <c r="K1494" s="401" t="s">
        <v>211</v>
      </c>
      <c r="L1494" s="401" t="s">
        <v>658</v>
      </c>
      <c r="M1494" s="401" t="s">
        <v>359</v>
      </c>
      <c r="N1494" s="401" t="s">
        <v>359</v>
      </c>
      <c r="O1494" s="401" t="s">
        <v>358</v>
      </c>
      <c r="P1494" s="401" t="s">
        <v>356</v>
      </c>
    </row>
    <row r="1495" spans="1:16" ht="43.5" x14ac:dyDescent="0.35">
      <c r="A1495" s="400">
        <v>1749</v>
      </c>
      <c r="B1495" s="400" t="s">
        <v>2909</v>
      </c>
      <c r="C1495" s="401" t="s">
        <v>2912</v>
      </c>
      <c r="D1495" s="402">
        <v>33422</v>
      </c>
      <c r="E1495" s="402">
        <v>41807</v>
      </c>
      <c r="F1495" s="400">
        <v>8385</v>
      </c>
      <c r="G1495" s="400">
        <v>22.956878850102701</v>
      </c>
      <c r="H1495" s="401" t="s">
        <v>11</v>
      </c>
      <c r="I1495" s="401" t="s">
        <v>347</v>
      </c>
      <c r="J1495" s="400" t="b">
        <v>0</v>
      </c>
      <c r="K1495" s="401" t="s">
        <v>211</v>
      </c>
      <c r="L1495" s="401" t="s">
        <v>658</v>
      </c>
      <c r="M1495" s="401" t="s">
        <v>359</v>
      </c>
      <c r="N1495" s="401" t="s">
        <v>359</v>
      </c>
      <c r="O1495" s="401" t="s">
        <v>358</v>
      </c>
      <c r="P1495" s="401" t="s">
        <v>356</v>
      </c>
    </row>
    <row r="1496" spans="1:16" ht="43.5" x14ac:dyDescent="0.35">
      <c r="A1496" s="400">
        <v>1750</v>
      </c>
      <c r="B1496" s="400" t="s">
        <v>2909</v>
      </c>
      <c r="C1496" s="401" t="s">
        <v>2913</v>
      </c>
      <c r="D1496" s="402">
        <v>30446</v>
      </c>
      <c r="E1496" s="402">
        <v>41807</v>
      </c>
      <c r="F1496" s="400">
        <v>11361</v>
      </c>
      <c r="G1496" s="400">
        <v>31.104722792607799</v>
      </c>
      <c r="H1496" s="401" t="s">
        <v>12</v>
      </c>
      <c r="I1496" s="401" t="s">
        <v>341</v>
      </c>
      <c r="J1496" s="400" t="b">
        <v>0</v>
      </c>
      <c r="K1496" s="401" t="s">
        <v>211</v>
      </c>
      <c r="L1496" s="401" t="s">
        <v>658</v>
      </c>
      <c r="M1496" s="401" t="s">
        <v>359</v>
      </c>
      <c r="N1496" s="401" t="s">
        <v>359</v>
      </c>
      <c r="O1496" s="401" t="s">
        <v>358</v>
      </c>
      <c r="P1496" s="401" t="s">
        <v>356</v>
      </c>
    </row>
    <row r="1497" spans="1:16" ht="43.5" x14ac:dyDescent="0.35">
      <c r="A1497" s="400">
        <v>1751</v>
      </c>
      <c r="B1497" s="400" t="s">
        <v>2909</v>
      </c>
      <c r="C1497" s="401" t="s">
        <v>2914</v>
      </c>
      <c r="D1497" s="402">
        <v>31368</v>
      </c>
      <c r="E1497" s="402">
        <v>41807</v>
      </c>
      <c r="F1497" s="400">
        <v>10439</v>
      </c>
      <c r="G1497" s="400">
        <v>28.580424366871998</v>
      </c>
      <c r="H1497" s="401" t="s">
        <v>11</v>
      </c>
      <c r="I1497" s="401" t="s">
        <v>341</v>
      </c>
      <c r="J1497" s="400" t="b">
        <v>0</v>
      </c>
      <c r="K1497" s="401" t="s">
        <v>211</v>
      </c>
      <c r="L1497" s="401" t="s">
        <v>658</v>
      </c>
      <c r="M1497" s="401" t="s">
        <v>359</v>
      </c>
      <c r="N1497" s="401" t="s">
        <v>359</v>
      </c>
      <c r="O1497" s="401" t="s">
        <v>358</v>
      </c>
      <c r="P1497" s="401" t="s">
        <v>356</v>
      </c>
    </row>
    <row r="1498" spans="1:16" ht="43.5" x14ac:dyDescent="0.35">
      <c r="A1498" s="400">
        <v>1752</v>
      </c>
      <c r="B1498" s="400" t="s">
        <v>2909</v>
      </c>
      <c r="C1498" s="401" t="s">
        <v>2915</v>
      </c>
      <c r="D1498" s="402">
        <v>31385</v>
      </c>
      <c r="E1498" s="402">
        <v>41807</v>
      </c>
      <c r="F1498" s="400">
        <v>10422</v>
      </c>
      <c r="G1498" s="400">
        <v>28.5338809034908</v>
      </c>
      <c r="H1498" s="401" t="s">
        <v>12</v>
      </c>
      <c r="I1498" s="401" t="s">
        <v>341</v>
      </c>
      <c r="J1498" s="400" t="b">
        <v>0</v>
      </c>
      <c r="K1498" s="401" t="s">
        <v>211</v>
      </c>
      <c r="L1498" s="401" t="s">
        <v>658</v>
      </c>
      <c r="M1498" s="401" t="s">
        <v>359</v>
      </c>
      <c r="N1498" s="401" t="s">
        <v>359</v>
      </c>
      <c r="O1498" s="401" t="s">
        <v>358</v>
      </c>
      <c r="P1498" s="401" t="s">
        <v>356</v>
      </c>
    </row>
    <row r="1499" spans="1:16" ht="43.5" x14ac:dyDescent="0.35">
      <c r="A1499" s="400">
        <v>1753</v>
      </c>
      <c r="B1499" s="400" t="s">
        <v>2916</v>
      </c>
      <c r="C1499" s="401" t="s">
        <v>1106</v>
      </c>
      <c r="D1499" s="402">
        <v>32174</v>
      </c>
      <c r="E1499" s="402">
        <v>41807</v>
      </c>
      <c r="F1499" s="400">
        <v>9633</v>
      </c>
      <c r="G1499" s="400">
        <v>26.3737166324435</v>
      </c>
      <c r="H1499" s="401" t="s">
        <v>11</v>
      </c>
      <c r="I1499" s="401" t="s">
        <v>347</v>
      </c>
      <c r="J1499" s="400" t="b">
        <v>0</v>
      </c>
      <c r="K1499" s="401" t="s">
        <v>211</v>
      </c>
      <c r="L1499" s="401" t="s">
        <v>1105</v>
      </c>
      <c r="M1499" s="401" t="s">
        <v>359</v>
      </c>
      <c r="N1499" s="401" t="s">
        <v>359</v>
      </c>
      <c r="O1499" s="401" t="s">
        <v>358</v>
      </c>
      <c r="P1499" s="401" t="s">
        <v>356</v>
      </c>
    </row>
    <row r="1500" spans="1:16" ht="43.5" x14ac:dyDescent="0.35">
      <c r="A1500" s="400">
        <v>1754</v>
      </c>
      <c r="B1500" s="400" t="s">
        <v>2916</v>
      </c>
      <c r="C1500" s="401" t="s">
        <v>2917</v>
      </c>
      <c r="D1500" s="402">
        <v>31178</v>
      </c>
      <c r="E1500" s="402">
        <v>41807</v>
      </c>
      <c r="F1500" s="400">
        <v>10629</v>
      </c>
      <c r="G1500" s="400">
        <v>29.1006160164271</v>
      </c>
      <c r="H1500" s="401" t="s">
        <v>11</v>
      </c>
      <c r="I1500" s="401" t="s">
        <v>341</v>
      </c>
      <c r="J1500" s="400" t="b">
        <v>0</v>
      </c>
      <c r="K1500" s="401" t="s">
        <v>211</v>
      </c>
      <c r="L1500" s="401" t="s">
        <v>1105</v>
      </c>
      <c r="M1500" s="401" t="s">
        <v>359</v>
      </c>
      <c r="N1500" s="401" t="s">
        <v>359</v>
      </c>
      <c r="O1500" s="401" t="s">
        <v>358</v>
      </c>
      <c r="P1500" s="401" t="s">
        <v>356</v>
      </c>
    </row>
    <row r="1501" spans="1:16" ht="29" x14ac:dyDescent="0.35">
      <c r="A1501" s="400">
        <v>1755</v>
      </c>
      <c r="B1501" s="400" t="s">
        <v>2916</v>
      </c>
      <c r="C1501" s="401" t="s">
        <v>2918</v>
      </c>
      <c r="D1501" s="402">
        <v>32358</v>
      </c>
      <c r="E1501" s="402">
        <v>41807</v>
      </c>
      <c r="F1501" s="400">
        <v>9449</v>
      </c>
      <c r="G1501" s="400">
        <v>25.8699520876112</v>
      </c>
      <c r="H1501" s="401" t="s">
        <v>12</v>
      </c>
      <c r="I1501" s="401" t="s">
        <v>345</v>
      </c>
      <c r="J1501" s="400" t="b">
        <v>0</v>
      </c>
      <c r="K1501" s="401" t="s">
        <v>211</v>
      </c>
      <c r="L1501" s="401" t="s">
        <v>1105</v>
      </c>
      <c r="M1501" s="401" t="s">
        <v>359</v>
      </c>
      <c r="N1501" s="401" t="s">
        <v>359</v>
      </c>
      <c r="O1501" s="401" t="s">
        <v>358</v>
      </c>
      <c r="P1501" s="401" t="s">
        <v>356</v>
      </c>
    </row>
    <row r="1502" spans="1:16" ht="43.5" x14ac:dyDescent="0.35">
      <c r="A1502" s="400">
        <v>1756</v>
      </c>
      <c r="B1502" s="400" t="s">
        <v>2916</v>
      </c>
      <c r="C1502" s="401" t="s">
        <v>2919</v>
      </c>
      <c r="D1502" s="402">
        <v>33192</v>
      </c>
      <c r="E1502" s="402">
        <v>41807</v>
      </c>
      <c r="F1502" s="400">
        <v>8615</v>
      </c>
      <c r="G1502" s="400">
        <v>23.586584531143099</v>
      </c>
      <c r="H1502" s="401" t="s">
        <v>12</v>
      </c>
      <c r="I1502" s="401" t="s">
        <v>341</v>
      </c>
      <c r="J1502" s="400" t="b">
        <v>0</v>
      </c>
      <c r="K1502" s="401" t="s">
        <v>211</v>
      </c>
      <c r="L1502" s="401" t="s">
        <v>1105</v>
      </c>
      <c r="M1502" s="401" t="s">
        <v>359</v>
      </c>
      <c r="N1502" s="401" t="s">
        <v>359</v>
      </c>
      <c r="O1502" s="401" t="s">
        <v>358</v>
      </c>
      <c r="P1502" s="401" t="s">
        <v>356</v>
      </c>
    </row>
    <row r="1503" spans="1:16" ht="43.5" x14ac:dyDescent="0.35">
      <c r="A1503" s="400">
        <v>1757</v>
      </c>
      <c r="B1503" s="400" t="s">
        <v>2916</v>
      </c>
      <c r="C1503" s="401" t="s">
        <v>2920</v>
      </c>
      <c r="D1503" s="402">
        <v>28326</v>
      </c>
      <c r="E1503" s="402">
        <v>41807</v>
      </c>
      <c r="F1503" s="400">
        <v>13481</v>
      </c>
      <c r="G1503" s="400">
        <v>36.9089664613279</v>
      </c>
      <c r="H1503" s="401" t="s">
        <v>12</v>
      </c>
      <c r="I1503" s="401" t="s">
        <v>341</v>
      </c>
      <c r="J1503" s="400" t="b">
        <v>0</v>
      </c>
      <c r="K1503" s="401" t="s">
        <v>211</v>
      </c>
      <c r="L1503" s="401" t="s">
        <v>1105</v>
      </c>
      <c r="M1503" s="401" t="s">
        <v>359</v>
      </c>
      <c r="N1503" s="401" t="s">
        <v>359</v>
      </c>
      <c r="O1503" s="401" t="s">
        <v>358</v>
      </c>
      <c r="P1503" s="401" t="s">
        <v>356</v>
      </c>
    </row>
    <row r="1504" spans="1:16" ht="29" x14ac:dyDescent="0.35">
      <c r="A1504" s="400">
        <v>1758</v>
      </c>
      <c r="B1504" s="400" t="s">
        <v>2916</v>
      </c>
      <c r="C1504" s="401" t="s">
        <v>2921</v>
      </c>
      <c r="D1504" s="402">
        <v>32478</v>
      </c>
      <c r="E1504" s="402">
        <v>41807</v>
      </c>
      <c r="F1504" s="400">
        <v>9329</v>
      </c>
      <c r="G1504" s="400">
        <v>25.541409993155401</v>
      </c>
      <c r="H1504" s="401" t="s">
        <v>11</v>
      </c>
      <c r="I1504" s="401" t="s">
        <v>345</v>
      </c>
      <c r="J1504" s="400" t="b">
        <v>0</v>
      </c>
      <c r="K1504" s="401" t="s">
        <v>211</v>
      </c>
      <c r="L1504" s="401" t="s">
        <v>1105</v>
      </c>
      <c r="M1504" s="401" t="s">
        <v>359</v>
      </c>
      <c r="N1504" s="401" t="s">
        <v>359</v>
      </c>
      <c r="O1504" s="401" t="s">
        <v>358</v>
      </c>
      <c r="P1504" s="401" t="s">
        <v>356</v>
      </c>
    </row>
    <row r="1505" spans="1:16" ht="43.5" x14ac:dyDescent="0.35">
      <c r="A1505" s="400">
        <v>1759</v>
      </c>
      <c r="B1505" s="400" t="s">
        <v>2916</v>
      </c>
      <c r="C1505" s="401" t="s">
        <v>2922</v>
      </c>
      <c r="D1505" s="402">
        <v>29872</v>
      </c>
      <c r="E1505" s="402">
        <v>41807</v>
      </c>
      <c r="F1505" s="400">
        <v>11935</v>
      </c>
      <c r="G1505" s="400">
        <v>32.676249144421597</v>
      </c>
      <c r="H1505" s="401" t="s">
        <v>11</v>
      </c>
      <c r="I1505" s="401" t="s">
        <v>341</v>
      </c>
      <c r="J1505" s="400" t="b">
        <v>0</v>
      </c>
      <c r="K1505" s="401" t="s">
        <v>211</v>
      </c>
      <c r="L1505" s="401" t="s">
        <v>1105</v>
      </c>
      <c r="M1505" s="401" t="s">
        <v>359</v>
      </c>
      <c r="N1505" s="401" t="s">
        <v>359</v>
      </c>
      <c r="O1505" s="401" t="s">
        <v>358</v>
      </c>
      <c r="P1505" s="401" t="s">
        <v>356</v>
      </c>
    </row>
    <row r="1506" spans="1:16" ht="29" x14ac:dyDescent="0.35">
      <c r="A1506" s="400">
        <v>1760</v>
      </c>
      <c r="B1506" s="400" t="s">
        <v>2923</v>
      </c>
      <c r="C1506" s="401" t="s">
        <v>1088</v>
      </c>
      <c r="D1506" s="402">
        <v>29601</v>
      </c>
      <c r="E1506" s="402">
        <v>41807</v>
      </c>
      <c r="F1506" s="400">
        <v>12206</v>
      </c>
      <c r="G1506" s="400">
        <v>33.418206707734399</v>
      </c>
      <c r="H1506" s="401" t="s">
        <v>12</v>
      </c>
      <c r="I1506" s="401" t="s">
        <v>345</v>
      </c>
      <c r="J1506" s="400" t="b">
        <v>0</v>
      </c>
      <c r="K1506" s="401" t="s">
        <v>211</v>
      </c>
      <c r="L1506" s="401" t="s">
        <v>1087</v>
      </c>
      <c r="M1506" s="401" t="s">
        <v>359</v>
      </c>
      <c r="N1506" s="401" t="s">
        <v>359</v>
      </c>
      <c r="O1506" s="401" t="s">
        <v>358</v>
      </c>
      <c r="P1506" s="401" t="s">
        <v>356</v>
      </c>
    </row>
    <row r="1507" spans="1:16" ht="43.5" x14ac:dyDescent="0.35">
      <c r="A1507" s="400">
        <v>1761</v>
      </c>
      <c r="B1507" s="400" t="s">
        <v>2923</v>
      </c>
      <c r="C1507" s="401" t="s">
        <v>2924</v>
      </c>
      <c r="D1507" s="402">
        <v>30551</v>
      </c>
      <c r="E1507" s="402">
        <v>41807</v>
      </c>
      <c r="F1507" s="400">
        <v>11256</v>
      </c>
      <c r="G1507" s="400">
        <v>30.8172484599589</v>
      </c>
      <c r="H1507" s="401" t="s">
        <v>12</v>
      </c>
      <c r="I1507" s="401" t="s">
        <v>341</v>
      </c>
      <c r="J1507" s="400" t="b">
        <v>0</v>
      </c>
      <c r="K1507" s="401" t="s">
        <v>211</v>
      </c>
      <c r="L1507" s="401" t="s">
        <v>1087</v>
      </c>
      <c r="M1507" s="401" t="s">
        <v>359</v>
      </c>
      <c r="N1507" s="401" t="s">
        <v>359</v>
      </c>
      <c r="O1507" s="401" t="s">
        <v>358</v>
      </c>
      <c r="P1507" s="401" t="s">
        <v>356</v>
      </c>
    </row>
    <row r="1508" spans="1:16" ht="29" x14ac:dyDescent="0.35">
      <c r="A1508" s="400">
        <v>1762</v>
      </c>
      <c r="B1508" s="400" t="s">
        <v>2923</v>
      </c>
      <c r="C1508" s="401" t="s">
        <v>2925</v>
      </c>
      <c r="D1508" s="402">
        <v>30681</v>
      </c>
      <c r="E1508" s="402">
        <v>41807</v>
      </c>
      <c r="F1508" s="400">
        <v>11126</v>
      </c>
      <c r="G1508" s="400">
        <v>30.461327857631801</v>
      </c>
      <c r="H1508" s="401" t="s">
        <v>12</v>
      </c>
      <c r="I1508" s="401" t="s">
        <v>345</v>
      </c>
      <c r="J1508" s="400" t="b">
        <v>0</v>
      </c>
      <c r="K1508" s="401" t="s">
        <v>211</v>
      </c>
      <c r="L1508" s="401" t="s">
        <v>1087</v>
      </c>
      <c r="M1508" s="401" t="s">
        <v>359</v>
      </c>
      <c r="N1508" s="401" t="s">
        <v>359</v>
      </c>
      <c r="O1508" s="401" t="s">
        <v>358</v>
      </c>
      <c r="P1508" s="401" t="s">
        <v>356</v>
      </c>
    </row>
    <row r="1509" spans="1:16" ht="43.5" x14ac:dyDescent="0.35">
      <c r="A1509" s="400">
        <v>1763</v>
      </c>
      <c r="B1509" s="400" t="s">
        <v>2923</v>
      </c>
      <c r="C1509" s="401" t="s">
        <v>2926</v>
      </c>
      <c r="D1509" s="402">
        <v>31095</v>
      </c>
      <c r="E1509" s="402">
        <v>41807</v>
      </c>
      <c r="F1509" s="400">
        <v>10712</v>
      </c>
      <c r="G1509" s="400">
        <v>29.327857631759102</v>
      </c>
      <c r="H1509" s="401" t="s">
        <v>11</v>
      </c>
      <c r="I1509" s="401" t="s">
        <v>341</v>
      </c>
      <c r="J1509" s="400" t="b">
        <v>0</v>
      </c>
      <c r="K1509" s="401" t="s">
        <v>211</v>
      </c>
      <c r="L1509" s="401" t="s">
        <v>1087</v>
      </c>
      <c r="M1509" s="401" t="s">
        <v>359</v>
      </c>
      <c r="N1509" s="401" t="s">
        <v>359</v>
      </c>
      <c r="O1509" s="401" t="s">
        <v>358</v>
      </c>
      <c r="P1509" s="401" t="s">
        <v>356</v>
      </c>
    </row>
    <row r="1510" spans="1:16" ht="43.5" x14ac:dyDescent="0.35">
      <c r="A1510" s="400">
        <v>1764</v>
      </c>
      <c r="B1510" s="400" t="s">
        <v>2923</v>
      </c>
      <c r="C1510" s="401" t="s">
        <v>2927</v>
      </c>
      <c r="D1510" s="402">
        <v>31248</v>
      </c>
      <c r="E1510" s="402">
        <v>41807</v>
      </c>
      <c r="F1510" s="400">
        <v>10559</v>
      </c>
      <c r="G1510" s="400">
        <v>28.9089664613279</v>
      </c>
      <c r="H1510" s="401" t="s">
        <v>12</v>
      </c>
      <c r="I1510" s="401" t="s">
        <v>341</v>
      </c>
      <c r="J1510" s="400" t="b">
        <v>0</v>
      </c>
      <c r="K1510" s="401" t="s">
        <v>211</v>
      </c>
      <c r="L1510" s="401" t="s">
        <v>1087</v>
      </c>
      <c r="M1510" s="401" t="s">
        <v>359</v>
      </c>
      <c r="N1510" s="401" t="s">
        <v>359</v>
      </c>
      <c r="O1510" s="401" t="s">
        <v>358</v>
      </c>
      <c r="P1510" s="401" t="s">
        <v>356</v>
      </c>
    </row>
    <row r="1511" spans="1:16" ht="43.5" x14ac:dyDescent="0.35">
      <c r="A1511" s="400">
        <v>1765</v>
      </c>
      <c r="B1511" s="400" t="s">
        <v>2923</v>
      </c>
      <c r="C1511" s="401" t="s">
        <v>2928</v>
      </c>
      <c r="D1511" s="402">
        <v>29711</v>
      </c>
      <c r="E1511" s="402">
        <v>41807</v>
      </c>
      <c r="F1511" s="400">
        <v>12096</v>
      </c>
      <c r="G1511" s="400">
        <v>33.117043121149898</v>
      </c>
      <c r="H1511" s="401" t="s">
        <v>12</v>
      </c>
      <c r="I1511" s="401" t="s">
        <v>341</v>
      </c>
      <c r="J1511" s="400" t="b">
        <v>0</v>
      </c>
      <c r="K1511" s="401" t="s">
        <v>211</v>
      </c>
      <c r="L1511" s="401" t="s">
        <v>1087</v>
      </c>
      <c r="M1511" s="401" t="s">
        <v>359</v>
      </c>
      <c r="N1511" s="401" t="s">
        <v>359</v>
      </c>
      <c r="O1511" s="401" t="s">
        <v>358</v>
      </c>
      <c r="P1511" s="401" t="s">
        <v>356</v>
      </c>
    </row>
    <row r="1512" spans="1:16" ht="43.5" x14ac:dyDescent="0.35">
      <c r="A1512" s="400">
        <v>1766</v>
      </c>
      <c r="B1512" s="400" t="s">
        <v>2923</v>
      </c>
      <c r="C1512" s="401" t="s">
        <v>2929</v>
      </c>
      <c r="D1512" s="402">
        <v>26757</v>
      </c>
      <c r="E1512" s="402">
        <v>41807</v>
      </c>
      <c r="F1512" s="400">
        <v>15050</v>
      </c>
      <c r="G1512" s="400">
        <v>41.204654346338103</v>
      </c>
      <c r="H1512" s="401" t="s">
        <v>12</v>
      </c>
      <c r="I1512" s="401" t="s">
        <v>341</v>
      </c>
      <c r="J1512" s="400" t="b">
        <v>0</v>
      </c>
      <c r="K1512" s="401" t="s">
        <v>211</v>
      </c>
      <c r="L1512" s="401" t="s">
        <v>1087</v>
      </c>
      <c r="M1512" s="401" t="s">
        <v>359</v>
      </c>
      <c r="N1512" s="401" t="s">
        <v>359</v>
      </c>
      <c r="O1512" s="401" t="s">
        <v>358</v>
      </c>
      <c r="P1512" s="401" t="s">
        <v>356</v>
      </c>
    </row>
    <row r="1513" spans="1:16" ht="43.5" x14ac:dyDescent="0.35">
      <c r="A1513" s="400">
        <v>1767</v>
      </c>
      <c r="B1513" s="400" t="s">
        <v>2923</v>
      </c>
      <c r="C1513" s="401" t="s">
        <v>2930</v>
      </c>
      <c r="D1513" s="402">
        <v>32161</v>
      </c>
      <c r="E1513" s="402">
        <v>41807</v>
      </c>
      <c r="F1513" s="400">
        <v>9646</v>
      </c>
      <c r="G1513" s="400">
        <v>26.409308692676301</v>
      </c>
      <c r="H1513" s="401" t="s">
        <v>12</v>
      </c>
      <c r="I1513" s="401" t="s">
        <v>341</v>
      </c>
      <c r="J1513" s="400" t="b">
        <v>0</v>
      </c>
      <c r="K1513" s="401" t="s">
        <v>211</v>
      </c>
      <c r="L1513" s="401" t="s">
        <v>1087</v>
      </c>
      <c r="M1513" s="401" t="s">
        <v>359</v>
      </c>
      <c r="N1513" s="401" t="s">
        <v>359</v>
      </c>
      <c r="O1513" s="401" t="s">
        <v>358</v>
      </c>
      <c r="P1513" s="401" t="s">
        <v>356</v>
      </c>
    </row>
    <row r="1514" spans="1:16" ht="43.5" x14ac:dyDescent="0.35">
      <c r="A1514" s="400">
        <v>1768</v>
      </c>
      <c r="B1514" s="400" t="s">
        <v>2923</v>
      </c>
      <c r="C1514" s="401" t="s">
        <v>2931</v>
      </c>
      <c r="D1514" s="402">
        <v>29221</v>
      </c>
      <c r="E1514" s="402">
        <v>41807</v>
      </c>
      <c r="F1514" s="400">
        <v>12586</v>
      </c>
      <c r="G1514" s="400">
        <v>34.458590006844602</v>
      </c>
      <c r="H1514" s="401" t="s">
        <v>11</v>
      </c>
      <c r="I1514" s="401" t="s">
        <v>341</v>
      </c>
      <c r="J1514" s="400" t="b">
        <v>0</v>
      </c>
      <c r="K1514" s="401" t="s">
        <v>211</v>
      </c>
      <c r="L1514" s="401" t="s">
        <v>1087</v>
      </c>
      <c r="M1514" s="401" t="s">
        <v>359</v>
      </c>
      <c r="N1514" s="401" t="s">
        <v>359</v>
      </c>
      <c r="O1514" s="401" t="s">
        <v>358</v>
      </c>
      <c r="P1514" s="401" t="s">
        <v>356</v>
      </c>
    </row>
    <row r="1515" spans="1:16" ht="43.5" x14ac:dyDescent="0.35">
      <c r="A1515" s="400">
        <v>1769</v>
      </c>
      <c r="B1515" s="400" t="s">
        <v>2932</v>
      </c>
      <c r="C1515" s="401" t="s">
        <v>2933</v>
      </c>
      <c r="D1515" s="402">
        <v>32633</v>
      </c>
      <c r="E1515" s="402">
        <v>41807</v>
      </c>
      <c r="F1515" s="400">
        <v>9174</v>
      </c>
      <c r="G1515" s="400">
        <v>25.117043121149901</v>
      </c>
      <c r="H1515" s="401" t="s">
        <v>12</v>
      </c>
      <c r="I1515" s="401" t="s">
        <v>341</v>
      </c>
      <c r="J1515" s="400" t="b">
        <v>0</v>
      </c>
      <c r="K1515" s="401" t="s">
        <v>211</v>
      </c>
      <c r="L1515" s="401" t="s">
        <v>927</v>
      </c>
      <c r="M1515" s="401" t="s">
        <v>359</v>
      </c>
      <c r="N1515" s="401" t="s">
        <v>359</v>
      </c>
      <c r="O1515" s="401" t="s">
        <v>358</v>
      </c>
      <c r="P1515" s="401" t="s">
        <v>356</v>
      </c>
    </row>
    <row r="1516" spans="1:16" ht="43.5" x14ac:dyDescent="0.35">
      <c r="A1516" s="400">
        <v>1770</v>
      </c>
      <c r="B1516" s="400" t="s">
        <v>2932</v>
      </c>
      <c r="C1516" s="401" t="s">
        <v>2934</v>
      </c>
      <c r="D1516" s="402">
        <v>34135</v>
      </c>
      <c r="E1516" s="402">
        <v>41807</v>
      </c>
      <c r="F1516" s="400">
        <v>7672</v>
      </c>
      <c r="G1516" s="400">
        <v>21.004791238877502</v>
      </c>
      <c r="H1516" s="401" t="s">
        <v>11</v>
      </c>
      <c r="I1516" s="401" t="s">
        <v>341</v>
      </c>
      <c r="J1516" s="400" t="b">
        <v>0</v>
      </c>
      <c r="K1516" s="401" t="s">
        <v>211</v>
      </c>
      <c r="L1516" s="401" t="s">
        <v>927</v>
      </c>
      <c r="M1516" s="401" t="s">
        <v>359</v>
      </c>
      <c r="N1516" s="401" t="s">
        <v>359</v>
      </c>
      <c r="O1516" s="401" t="s">
        <v>358</v>
      </c>
      <c r="P1516" s="401" t="s">
        <v>356</v>
      </c>
    </row>
    <row r="1517" spans="1:16" ht="43.5" x14ac:dyDescent="0.35">
      <c r="A1517" s="400">
        <v>1771</v>
      </c>
      <c r="B1517" s="400" t="s">
        <v>2932</v>
      </c>
      <c r="C1517" s="401" t="s">
        <v>2935</v>
      </c>
      <c r="D1517" s="402">
        <v>31016</v>
      </c>
      <c r="E1517" s="402">
        <v>41807</v>
      </c>
      <c r="F1517" s="400">
        <v>10791</v>
      </c>
      <c r="G1517" s="400">
        <v>29.5441478439425</v>
      </c>
      <c r="H1517" s="401" t="s">
        <v>12</v>
      </c>
      <c r="I1517" s="401" t="s">
        <v>341</v>
      </c>
      <c r="J1517" s="400" t="b">
        <v>0</v>
      </c>
      <c r="K1517" s="401" t="s">
        <v>211</v>
      </c>
      <c r="L1517" s="401" t="s">
        <v>927</v>
      </c>
      <c r="M1517" s="401" t="s">
        <v>359</v>
      </c>
      <c r="N1517" s="401" t="s">
        <v>359</v>
      </c>
      <c r="O1517" s="401" t="s">
        <v>358</v>
      </c>
      <c r="P1517" s="401" t="s">
        <v>356</v>
      </c>
    </row>
    <row r="1518" spans="1:16" ht="43.5" x14ac:dyDescent="0.35">
      <c r="A1518" s="400">
        <v>1772</v>
      </c>
      <c r="B1518" s="400" t="s">
        <v>2932</v>
      </c>
      <c r="C1518" s="401" t="s">
        <v>2936</v>
      </c>
      <c r="D1518" s="402">
        <v>34467</v>
      </c>
      <c r="E1518" s="402">
        <v>41807</v>
      </c>
      <c r="F1518" s="400">
        <v>7340</v>
      </c>
      <c r="G1518" s="400">
        <v>20.095824777549598</v>
      </c>
      <c r="H1518" s="401" t="s">
        <v>11</v>
      </c>
      <c r="I1518" s="401" t="s">
        <v>341</v>
      </c>
      <c r="J1518" s="400" t="b">
        <v>0</v>
      </c>
      <c r="K1518" s="401" t="s">
        <v>211</v>
      </c>
      <c r="L1518" s="401" t="s">
        <v>927</v>
      </c>
      <c r="M1518" s="401" t="s">
        <v>359</v>
      </c>
      <c r="N1518" s="401" t="s">
        <v>359</v>
      </c>
      <c r="O1518" s="401" t="s">
        <v>358</v>
      </c>
      <c r="P1518" s="401" t="s">
        <v>356</v>
      </c>
    </row>
    <row r="1519" spans="1:16" ht="43.5" x14ac:dyDescent="0.35">
      <c r="A1519" s="400">
        <v>1773</v>
      </c>
      <c r="B1519" s="400" t="s">
        <v>2932</v>
      </c>
      <c r="C1519" s="401" t="s">
        <v>2937</v>
      </c>
      <c r="D1519" s="402">
        <v>28836</v>
      </c>
      <c r="E1519" s="402">
        <v>41807</v>
      </c>
      <c r="F1519" s="400">
        <v>12971</v>
      </c>
      <c r="G1519" s="400">
        <v>35.512662559890501</v>
      </c>
      <c r="H1519" s="401" t="s">
        <v>11</v>
      </c>
      <c r="I1519" s="401" t="s">
        <v>341</v>
      </c>
      <c r="J1519" s="400" t="b">
        <v>0</v>
      </c>
      <c r="K1519" s="401" t="s">
        <v>211</v>
      </c>
      <c r="L1519" s="401" t="s">
        <v>927</v>
      </c>
      <c r="M1519" s="401" t="s">
        <v>359</v>
      </c>
      <c r="N1519" s="401" t="s">
        <v>359</v>
      </c>
      <c r="O1519" s="401" t="s">
        <v>358</v>
      </c>
      <c r="P1519" s="401" t="s">
        <v>356</v>
      </c>
    </row>
    <row r="1520" spans="1:16" ht="43.5" x14ac:dyDescent="0.35">
      <c r="A1520" s="400">
        <v>1774</v>
      </c>
      <c r="B1520" s="400" t="s">
        <v>2932</v>
      </c>
      <c r="C1520" s="401" t="s">
        <v>2938</v>
      </c>
      <c r="D1520" s="402">
        <v>30681</v>
      </c>
      <c r="E1520" s="402">
        <v>41807</v>
      </c>
      <c r="F1520" s="400">
        <v>11126</v>
      </c>
      <c r="G1520" s="400">
        <v>30.461327857631801</v>
      </c>
      <c r="H1520" s="401" t="s">
        <v>11</v>
      </c>
      <c r="I1520" s="401" t="s">
        <v>341</v>
      </c>
      <c r="J1520" s="400" t="b">
        <v>0</v>
      </c>
      <c r="K1520" s="401" t="s">
        <v>211</v>
      </c>
      <c r="L1520" s="401" t="s">
        <v>927</v>
      </c>
      <c r="M1520" s="401" t="s">
        <v>359</v>
      </c>
      <c r="N1520" s="401" t="s">
        <v>359</v>
      </c>
      <c r="O1520" s="401" t="s">
        <v>358</v>
      </c>
      <c r="P1520" s="401" t="s">
        <v>356</v>
      </c>
    </row>
    <row r="1521" spans="1:16" ht="43.5" x14ac:dyDescent="0.35">
      <c r="A1521" s="400">
        <v>1775</v>
      </c>
      <c r="B1521" s="400" t="s">
        <v>2939</v>
      </c>
      <c r="C1521" s="401" t="s">
        <v>2940</v>
      </c>
      <c r="D1521" s="402">
        <v>30902</v>
      </c>
      <c r="E1521" s="402">
        <v>41807</v>
      </c>
      <c r="F1521" s="400">
        <v>10905</v>
      </c>
      <c r="G1521" s="400">
        <v>29.856262833675601</v>
      </c>
      <c r="H1521" s="401" t="s">
        <v>12</v>
      </c>
      <c r="I1521" s="401" t="s">
        <v>341</v>
      </c>
      <c r="J1521" s="400" t="b">
        <v>0</v>
      </c>
      <c r="K1521" s="401" t="s">
        <v>211</v>
      </c>
      <c r="L1521" s="401" t="s">
        <v>626</v>
      </c>
      <c r="M1521" s="401" t="s">
        <v>359</v>
      </c>
      <c r="N1521" s="401" t="s">
        <v>359</v>
      </c>
      <c r="O1521" s="401" t="s">
        <v>358</v>
      </c>
      <c r="P1521" s="401" t="s">
        <v>356</v>
      </c>
    </row>
    <row r="1522" spans="1:16" ht="43.5" x14ac:dyDescent="0.35">
      <c r="A1522" s="400">
        <v>1776</v>
      </c>
      <c r="B1522" s="400" t="s">
        <v>2939</v>
      </c>
      <c r="C1522" s="401" t="s">
        <v>627</v>
      </c>
      <c r="D1522" s="402">
        <v>23534</v>
      </c>
      <c r="E1522" s="402">
        <v>41807</v>
      </c>
      <c r="F1522" s="400">
        <v>18273</v>
      </c>
      <c r="G1522" s="400">
        <v>50.028747433264897</v>
      </c>
      <c r="H1522" s="401" t="s">
        <v>11</v>
      </c>
      <c r="I1522" s="401" t="s">
        <v>341</v>
      </c>
      <c r="J1522" s="400" t="b">
        <v>0</v>
      </c>
      <c r="K1522" s="401" t="s">
        <v>211</v>
      </c>
      <c r="L1522" s="401" t="s">
        <v>626</v>
      </c>
      <c r="M1522" s="401" t="s">
        <v>359</v>
      </c>
      <c r="N1522" s="401" t="s">
        <v>359</v>
      </c>
      <c r="O1522" s="401" t="s">
        <v>358</v>
      </c>
      <c r="P1522" s="401" t="s">
        <v>356</v>
      </c>
    </row>
    <row r="1523" spans="1:16" ht="43.5" x14ac:dyDescent="0.35">
      <c r="A1523" s="400">
        <v>1777</v>
      </c>
      <c r="B1523" s="400" t="s">
        <v>2939</v>
      </c>
      <c r="C1523" s="401" t="s">
        <v>2941</v>
      </c>
      <c r="D1523" s="402">
        <v>32906</v>
      </c>
      <c r="E1523" s="402">
        <v>41807</v>
      </c>
      <c r="F1523" s="400">
        <v>8901</v>
      </c>
      <c r="G1523" s="400">
        <v>24.369609856262802</v>
      </c>
      <c r="H1523" s="401" t="s">
        <v>12</v>
      </c>
      <c r="I1523" s="401" t="s">
        <v>341</v>
      </c>
      <c r="J1523" s="400" t="b">
        <v>0</v>
      </c>
      <c r="K1523" s="401" t="s">
        <v>211</v>
      </c>
      <c r="L1523" s="401" t="s">
        <v>626</v>
      </c>
      <c r="M1523" s="401" t="s">
        <v>359</v>
      </c>
      <c r="N1523" s="401" t="s">
        <v>359</v>
      </c>
      <c r="O1523" s="401" t="s">
        <v>358</v>
      </c>
      <c r="P1523" s="401" t="s">
        <v>356</v>
      </c>
    </row>
    <row r="1524" spans="1:16" ht="43.5" x14ac:dyDescent="0.35">
      <c r="A1524" s="400">
        <v>1778</v>
      </c>
      <c r="B1524" s="400" t="s">
        <v>2939</v>
      </c>
      <c r="C1524" s="401" t="s">
        <v>2942</v>
      </c>
      <c r="D1524" s="402">
        <v>23606</v>
      </c>
      <c r="E1524" s="402">
        <v>41807</v>
      </c>
      <c r="F1524" s="400">
        <v>18201</v>
      </c>
      <c r="G1524" s="400">
        <v>49.831622176591402</v>
      </c>
      <c r="H1524" s="401" t="s">
        <v>12</v>
      </c>
      <c r="I1524" s="401" t="s">
        <v>341</v>
      </c>
      <c r="J1524" s="400" t="b">
        <v>0</v>
      </c>
      <c r="K1524" s="401" t="s">
        <v>211</v>
      </c>
      <c r="L1524" s="401" t="s">
        <v>626</v>
      </c>
      <c r="M1524" s="401" t="s">
        <v>359</v>
      </c>
      <c r="N1524" s="401" t="s">
        <v>359</v>
      </c>
      <c r="O1524" s="401" t="s">
        <v>358</v>
      </c>
      <c r="P1524" s="401" t="s">
        <v>356</v>
      </c>
    </row>
    <row r="1525" spans="1:16" ht="43.5" x14ac:dyDescent="0.35">
      <c r="A1525" s="400">
        <v>1779</v>
      </c>
      <c r="B1525" s="400" t="s">
        <v>2939</v>
      </c>
      <c r="C1525" s="401" t="s">
        <v>2943</v>
      </c>
      <c r="D1525" s="402">
        <v>31243</v>
      </c>
      <c r="E1525" s="402">
        <v>41807</v>
      </c>
      <c r="F1525" s="400">
        <v>10564</v>
      </c>
      <c r="G1525" s="400">
        <v>28.922655715263499</v>
      </c>
      <c r="H1525" s="401" t="s">
        <v>12</v>
      </c>
      <c r="I1525" s="401" t="s">
        <v>341</v>
      </c>
      <c r="J1525" s="400" t="b">
        <v>0</v>
      </c>
      <c r="K1525" s="401" t="s">
        <v>211</v>
      </c>
      <c r="L1525" s="401" t="s">
        <v>626</v>
      </c>
      <c r="M1525" s="401" t="s">
        <v>359</v>
      </c>
      <c r="N1525" s="401" t="s">
        <v>359</v>
      </c>
      <c r="O1525" s="401" t="s">
        <v>358</v>
      </c>
      <c r="P1525" s="401" t="s">
        <v>356</v>
      </c>
    </row>
    <row r="1526" spans="1:16" ht="43.5" x14ac:dyDescent="0.35">
      <c r="A1526" s="400">
        <v>1780</v>
      </c>
      <c r="B1526" s="400" t="s">
        <v>2939</v>
      </c>
      <c r="C1526" s="401" t="s">
        <v>2944</v>
      </c>
      <c r="D1526" s="402">
        <v>23082</v>
      </c>
      <c r="E1526" s="402">
        <v>41807</v>
      </c>
      <c r="F1526" s="400">
        <v>18725</v>
      </c>
      <c r="G1526" s="400">
        <v>51.266255989048602</v>
      </c>
      <c r="H1526" s="401" t="s">
        <v>11</v>
      </c>
      <c r="I1526" s="401" t="s">
        <v>341</v>
      </c>
      <c r="J1526" s="400" t="b">
        <v>0</v>
      </c>
      <c r="K1526" s="401" t="s">
        <v>211</v>
      </c>
      <c r="L1526" s="401" t="s">
        <v>626</v>
      </c>
      <c r="M1526" s="401" t="s">
        <v>359</v>
      </c>
      <c r="N1526" s="401" t="s">
        <v>359</v>
      </c>
      <c r="O1526" s="401" t="s">
        <v>358</v>
      </c>
      <c r="P1526" s="401" t="s">
        <v>356</v>
      </c>
    </row>
    <row r="1527" spans="1:16" ht="43.5" x14ac:dyDescent="0.35">
      <c r="A1527" s="400">
        <v>1781</v>
      </c>
      <c r="B1527" s="400" t="s">
        <v>2939</v>
      </c>
      <c r="C1527" s="401" t="s">
        <v>2945</v>
      </c>
      <c r="D1527" s="402">
        <v>30568</v>
      </c>
      <c r="E1527" s="402">
        <v>41807</v>
      </c>
      <c r="F1527" s="400">
        <v>11239</v>
      </c>
      <c r="G1527" s="400">
        <v>30.770704996577699</v>
      </c>
      <c r="H1527" s="401" t="s">
        <v>11</v>
      </c>
      <c r="I1527" s="401" t="s">
        <v>341</v>
      </c>
      <c r="J1527" s="400" t="b">
        <v>0</v>
      </c>
      <c r="K1527" s="401" t="s">
        <v>211</v>
      </c>
      <c r="L1527" s="401" t="s">
        <v>626</v>
      </c>
      <c r="M1527" s="401" t="s">
        <v>359</v>
      </c>
      <c r="N1527" s="401" t="s">
        <v>359</v>
      </c>
      <c r="O1527" s="401" t="s">
        <v>358</v>
      </c>
      <c r="P1527" s="401" t="s">
        <v>356</v>
      </c>
    </row>
    <row r="1528" spans="1:16" ht="43.5" x14ac:dyDescent="0.35">
      <c r="A1528" s="400">
        <v>1782</v>
      </c>
      <c r="B1528" s="400" t="s">
        <v>2939</v>
      </c>
      <c r="C1528" s="401" t="s">
        <v>2946</v>
      </c>
      <c r="D1528" s="402">
        <v>26979</v>
      </c>
      <c r="E1528" s="402">
        <v>41807</v>
      </c>
      <c r="F1528" s="400">
        <v>14828</v>
      </c>
      <c r="G1528" s="400">
        <v>40.596851471594803</v>
      </c>
      <c r="H1528" s="401" t="s">
        <v>12</v>
      </c>
      <c r="I1528" s="401" t="s">
        <v>341</v>
      </c>
      <c r="J1528" s="400" t="b">
        <v>0</v>
      </c>
      <c r="K1528" s="401" t="s">
        <v>211</v>
      </c>
      <c r="L1528" s="401" t="s">
        <v>626</v>
      </c>
      <c r="M1528" s="401" t="s">
        <v>359</v>
      </c>
      <c r="N1528" s="401" t="s">
        <v>359</v>
      </c>
      <c r="O1528" s="401" t="s">
        <v>358</v>
      </c>
      <c r="P1528" s="401" t="s">
        <v>356</v>
      </c>
    </row>
    <row r="1529" spans="1:16" ht="43.5" x14ac:dyDescent="0.35">
      <c r="A1529" s="400">
        <v>1783</v>
      </c>
      <c r="B1529" s="400" t="s">
        <v>2947</v>
      </c>
      <c r="C1529" s="401" t="s">
        <v>749</v>
      </c>
      <c r="D1529" s="402">
        <v>31565</v>
      </c>
      <c r="E1529" s="402">
        <v>41807</v>
      </c>
      <c r="F1529" s="400">
        <v>10242</v>
      </c>
      <c r="G1529" s="400">
        <v>28.041067761807</v>
      </c>
      <c r="H1529" s="401" t="s">
        <v>11</v>
      </c>
      <c r="I1529" s="401" t="s">
        <v>341</v>
      </c>
      <c r="J1529" s="400" t="b">
        <v>0</v>
      </c>
      <c r="K1529" s="401" t="s">
        <v>211</v>
      </c>
      <c r="L1529" s="401" t="s">
        <v>748</v>
      </c>
      <c r="M1529" s="401" t="s">
        <v>359</v>
      </c>
      <c r="N1529" s="401" t="s">
        <v>359</v>
      </c>
      <c r="O1529" s="401" t="s">
        <v>358</v>
      </c>
      <c r="P1529" s="401" t="s">
        <v>356</v>
      </c>
    </row>
    <row r="1530" spans="1:16" ht="43.5" x14ac:dyDescent="0.35">
      <c r="A1530" s="400">
        <v>1784</v>
      </c>
      <c r="B1530" s="400" t="s">
        <v>2947</v>
      </c>
      <c r="C1530" s="401" t="s">
        <v>2948</v>
      </c>
      <c r="D1530" s="402">
        <v>28480</v>
      </c>
      <c r="E1530" s="402">
        <v>41807</v>
      </c>
      <c r="F1530" s="400">
        <v>13327</v>
      </c>
      <c r="G1530" s="400">
        <v>36.487337440109499</v>
      </c>
      <c r="H1530" s="401" t="s">
        <v>12</v>
      </c>
      <c r="I1530" s="401" t="s">
        <v>341</v>
      </c>
      <c r="J1530" s="400" t="b">
        <v>0</v>
      </c>
      <c r="K1530" s="401" t="s">
        <v>211</v>
      </c>
      <c r="L1530" s="401" t="s">
        <v>748</v>
      </c>
      <c r="M1530" s="401" t="s">
        <v>359</v>
      </c>
      <c r="N1530" s="401" t="s">
        <v>359</v>
      </c>
      <c r="O1530" s="401" t="s">
        <v>358</v>
      </c>
      <c r="P1530" s="401" t="s">
        <v>356</v>
      </c>
    </row>
    <row r="1531" spans="1:16" ht="43.5" x14ac:dyDescent="0.35">
      <c r="A1531" s="400">
        <v>1785</v>
      </c>
      <c r="B1531" s="400" t="s">
        <v>2947</v>
      </c>
      <c r="C1531" s="401" t="s">
        <v>2949</v>
      </c>
      <c r="D1531" s="402">
        <v>28880</v>
      </c>
      <c r="E1531" s="402">
        <v>41807</v>
      </c>
      <c r="F1531" s="400">
        <v>12927</v>
      </c>
      <c r="G1531" s="400">
        <v>35.3921971252567</v>
      </c>
      <c r="H1531" s="401" t="s">
        <v>11</v>
      </c>
      <c r="I1531" s="401" t="s">
        <v>341</v>
      </c>
      <c r="J1531" s="400" t="b">
        <v>0</v>
      </c>
      <c r="K1531" s="401" t="s">
        <v>211</v>
      </c>
      <c r="L1531" s="401" t="s">
        <v>748</v>
      </c>
      <c r="M1531" s="401" t="s">
        <v>359</v>
      </c>
      <c r="N1531" s="401" t="s">
        <v>359</v>
      </c>
      <c r="O1531" s="401" t="s">
        <v>358</v>
      </c>
      <c r="P1531" s="401" t="s">
        <v>356</v>
      </c>
    </row>
    <row r="1532" spans="1:16" ht="43.5" x14ac:dyDescent="0.35">
      <c r="A1532" s="400">
        <v>1786</v>
      </c>
      <c r="B1532" s="400" t="s">
        <v>2947</v>
      </c>
      <c r="C1532" s="401" t="s">
        <v>2950</v>
      </c>
      <c r="D1532" s="402">
        <v>28917</v>
      </c>
      <c r="E1532" s="402">
        <v>41807</v>
      </c>
      <c r="F1532" s="400">
        <v>12890</v>
      </c>
      <c r="G1532" s="400">
        <v>35.290896646132801</v>
      </c>
      <c r="H1532" s="401" t="s">
        <v>12</v>
      </c>
      <c r="I1532" s="401" t="s">
        <v>341</v>
      </c>
      <c r="J1532" s="400" t="b">
        <v>0</v>
      </c>
      <c r="K1532" s="401" t="s">
        <v>211</v>
      </c>
      <c r="L1532" s="401" t="s">
        <v>748</v>
      </c>
      <c r="M1532" s="401" t="s">
        <v>359</v>
      </c>
      <c r="N1532" s="401" t="s">
        <v>359</v>
      </c>
      <c r="O1532" s="401" t="s">
        <v>358</v>
      </c>
      <c r="P1532" s="401" t="s">
        <v>356</v>
      </c>
    </row>
    <row r="1533" spans="1:16" ht="29" x14ac:dyDescent="0.35">
      <c r="A1533" s="400">
        <v>1787</v>
      </c>
      <c r="B1533" s="400" t="s">
        <v>2947</v>
      </c>
      <c r="C1533" s="401" t="s">
        <v>2951</v>
      </c>
      <c r="D1533" s="402">
        <v>31975</v>
      </c>
      <c r="E1533" s="402">
        <v>41807</v>
      </c>
      <c r="F1533" s="400">
        <v>9832</v>
      </c>
      <c r="G1533" s="400">
        <v>26.9185489390828</v>
      </c>
      <c r="H1533" s="401" t="s">
        <v>11</v>
      </c>
      <c r="I1533" s="401" t="s">
        <v>345</v>
      </c>
      <c r="J1533" s="400" t="b">
        <v>0</v>
      </c>
      <c r="K1533" s="401" t="s">
        <v>211</v>
      </c>
      <c r="L1533" s="401" t="s">
        <v>748</v>
      </c>
      <c r="M1533" s="401" t="s">
        <v>359</v>
      </c>
      <c r="N1533" s="401" t="s">
        <v>359</v>
      </c>
      <c r="O1533" s="401" t="s">
        <v>358</v>
      </c>
      <c r="P1533" s="401" t="s">
        <v>356</v>
      </c>
    </row>
    <row r="1534" spans="1:16" ht="43.5" x14ac:dyDescent="0.35">
      <c r="A1534" s="400">
        <v>1788</v>
      </c>
      <c r="B1534" s="400" t="s">
        <v>2947</v>
      </c>
      <c r="C1534" s="401" t="s">
        <v>2952</v>
      </c>
      <c r="D1534" s="402">
        <v>34660</v>
      </c>
      <c r="E1534" s="402">
        <v>41807</v>
      </c>
      <c r="F1534" s="400">
        <v>7147</v>
      </c>
      <c r="G1534" s="400">
        <v>19.5674195756331</v>
      </c>
      <c r="H1534" s="401" t="s">
        <v>12</v>
      </c>
      <c r="I1534" s="401" t="s">
        <v>341</v>
      </c>
      <c r="J1534" s="400" t="b">
        <v>0</v>
      </c>
      <c r="K1534" s="401" t="s">
        <v>211</v>
      </c>
      <c r="L1534" s="401" t="s">
        <v>748</v>
      </c>
      <c r="M1534" s="401" t="s">
        <v>359</v>
      </c>
      <c r="N1534" s="401" t="s">
        <v>359</v>
      </c>
      <c r="O1534" s="401" t="s">
        <v>358</v>
      </c>
      <c r="P1534" s="401" t="s">
        <v>356</v>
      </c>
    </row>
    <row r="1535" spans="1:16" ht="43.5" x14ac:dyDescent="0.35">
      <c r="A1535" s="400">
        <v>1789</v>
      </c>
      <c r="B1535" s="400" t="s">
        <v>2947</v>
      </c>
      <c r="C1535" s="401" t="s">
        <v>2953</v>
      </c>
      <c r="D1535" s="402">
        <v>32702</v>
      </c>
      <c r="E1535" s="402">
        <v>41807</v>
      </c>
      <c r="F1535" s="400">
        <v>9105</v>
      </c>
      <c r="G1535" s="400">
        <v>24.9281314168378</v>
      </c>
      <c r="H1535" s="401" t="s">
        <v>11</v>
      </c>
      <c r="I1535" s="401" t="s">
        <v>341</v>
      </c>
      <c r="J1535" s="400" t="b">
        <v>0</v>
      </c>
      <c r="K1535" s="401" t="s">
        <v>211</v>
      </c>
      <c r="L1535" s="401" t="s">
        <v>748</v>
      </c>
      <c r="M1535" s="401" t="s">
        <v>359</v>
      </c>
      <c r="N1535" s="401" t="s">
        <v>359</v>
      </c>
      <c r="O1535" s="401" t="s">
        <v>358</v>
      </c>
      <c r="P1535" s="401" t="s">
        <v>356</v>
      </c>
    </row>
    <row r="1536" spans="1:16" ht="43.5" x14ac:dyDescent="0.35">
      <c r="A1536" s="400">
        <v>1790</v>
      </c>
      <c r="B1536" s="400" t="s">
        <v>2947</v>
      </c>
      <c r="C1536" s="401" t="s">
        <v>2954</v>
      </c>
      <c r="D1536" s="402">
        <v>30542</v>
      </c>
      <c r="E1536" s="402">
        <v>41807</v>
      </c>
      <c r="F1536" s="400">
        <v>11265</v>
      </c>
      <c r="G1536" s="400">
        <v>30.841889117043099</v>
      </c>
      <c r="H1536" s="401" t="s">
        <v>12</v>
      </c>
      <c r="I1536" s="401" t="s">
        <v>341</v>
      </c>
      <c r="J1536" s="400" t="b">
        <v>0</v>
      </c>
      <c r="K1536" s="401" t="s">
        <v>211</v>
      </c>
      <c r="L1536" s="401" t="s">
        <v>748</v>
      </c>
      <c r="M1536" s="401" t="s">
        <v>359</v>
      </c>
      <c r="N1536" s="401" t="s">
        <v>359</v>
      </c>
      <c r="O1536" s="401" t="s">
        <v>358</v>
      </c>
      <c r="P1536" s="401" t="s">
        <v>356</v>
      </c>
    </row>
    <row r="1537" spans="1:16" ht="43.5" x14ac:dyDescent="0.35">
      <c r="A1537" s="400">
        <v>1791</v>
      </c>
      <c r="B1537" s="400" t="s">
        <v>2947</v>
      </c>
      <c r="C1537" s="401" t="s">
        <v>2955</v>
      </c>
      <c r="D1537" s="402">
        <v>33216</v>
      </c>
      <c r="E1537" s="402">
        <v>41807</v>
      </c>
      <c r="F1537" s="400">
        <v>8591</v>
      </c>
      <c r="G1537" s="400">
        <v>23.520876112251901</v>
      </c>
      <c r="H1537" s="401" t="s">
        <v>11</v>
      </c>
      <c r="I1537" s="401" t="s">
        <v>341</v>
      </c>
      <c r="J1537" s="400" t="b">
        <v>0</v>
      </c>
      <c r="K1537" s="401" t="s">
        <v>211</v>
      </c>
      <c r="L1537" s="401" t="s">
        <v>748</v>
      </c>
      <c r="M1537" s="401" t="s">
        <v>359</v>
      </c>
      <c r="N1537" s="401" t="s">
        <v>359</v>
      </c>
      <c r="O1537" s="401" t="s">
        <v>358</v>
      </c>
      <c r="P1537" s="401" t="s">
        <v>356</v>
      </c>
    </row>
    <row r="1538" spans="1:16" ht="43.5" x14ac:dyDescent="0.35">
      <c r="A1538" s="400">
        <v>1792</v>
      </c>
      <c r="B1538" s="400" t="s">
        <v>2947</v>
      </c>
      <c r="C1538" s="401" t="s">
        <v>2956</v>
      </c>
      <c r="D1538" s="402">
        <v>33264</v>
      </c>
      <c r="E1538" s="402">
        <v>41807</v>
      </c>
      <c r="F1538" s="400">
        <v>8543</v>
      </c>
      <c r="G1538" s="400">
        <v>23.389459274469498</v>
      </c>
      <c r="H1538" s="401" t="s">
        <v>12</v>
      </c>
      <c r="I1538" s="401" t="s">
        <v>341</v>
      </c>
      <c r="J1538" s="400" t="b">
        <v>0</v>
      </c>
      <c r="K1538" s="401" t="s">
        <v>211</v>
      </c>
      <c r="L1538" s="401" t="s">
        <v>748</v>
      </c>
      <c r="M1538" s="401" t="s">
        <v>359</v>
      </c>
      <c r="N1538" s="401" t="s">
        <v>359</v>
      </c>
      <c r="O1538" s="401" t="s">
        <v>358</v>
      </c>
      <c r="P1538" s="401" t="s">
        <v>356</v>
      </c>
    </row>
    <row r="1539" spans="1:16" ht="43.5" x14ac:dyDescent="0.35">
      <c r="A1539" s="400">
        <v>1793</v>
      </c>
      <c r="B1539" s="400" t="s">
        <v>2957</v>
      </c>
      <c r="C1539" s="401" t="s">
        <v>388</v>
      </c>
      <c r="D1539" s="402">
        <v>28503</v>
      </c>
      <c r="E1539" s="402">
        <v>41807</v>
      </c>
      <c r="F1539" s="400">
        <v>13304</v>
      </c>
      <c r="G1539" s="400">
        <v>36.4243668720055</v>
      </c>
      <c r="H1539" s="401" t="s">
        <v>11</v>
      </c>
      <c r="I1539" s="401" t="s">
        <v>347</v>
      </c>
      <c r="J1539" s="400" t="b">
        <v>1</v>
      </c>
      <c r="K1539" s="401" t="s">
        <v>211</v>
      </c>
      <c r="L1539" s="401" t="s">
        <v>387</v>
      </c>
      <c r="M1539" s="401" t="s">
        <v>359</v>
      </c>
      <c r="N1539" s="401" t="s">
        <v>359</v>
      </c>
      <c r="O1539" s="401" t="s">
        <v>358</v>
      </c>
      <c r="P1539" s="401" t="s">
        <v>356</v>
      </c>
    </row>
    <row r="1540" spans="1:16" ht="29" x14ac:dyDescent="0.35">
      <c r="A1540" s="400">
        <v>1794</v>
      </c>
      <c r="B1540" s="400" t="s">
        <v>2957</v>
      </c>
      <c r="C1540" s="401" t="s">
        <v>2958</v>
      </c>
      <c r="D1540" s="402">
        <v>26975</v>
      </c>
      <c r="E1540" s="402">
        <v>41807</v>
      </c>
      <c r="F1540" s="400">
        <v>14832</v>
      </c>
      <c r="G1540" s="400">
        <v>40.6078028747433</v>
      </c>
      <c r="H1540" s="401" t="s">
        <v>11</v>
      </c>
      <c r="I1540" s="401" t="s">
        <v>345</v>
      </c>
      <c r="J1540" s="400" t="b">
        <v>1</v>
      </c>
      <c r="K1540" s="401" t="s">
        <v>211</v>
      </c>
      <c r="L1540" s="401" t="s">
        <v>387</v>
      </c>
      <c r="M1540" s="401" t="s">
        <v>359</v>
      </c>
      <c r="N1540" s="401" t="s">
        <v>359</v>
      </c>
      <c r="O1540" s="401" t="s">
        <v>358</v>
      </c>
      <c r="P1540" s="401" t="s">
        <v>356</v>
      </c>
    </row>
    <row r="1541" spans="1:16" ht="43.5" x14ac:dyDescent="0.35">
      <c r="A1541" s="400">
        <v>1795</v>
      </c>
      <c r="B1541" s="400" t="s">
        <v>2957</v>
      </c>
      <c r="C1541" s="401" t="s">
        <v>2959</v>
      </c>
      <c r="D1541" s="402">
        <v>32854</v>
      </c>
      <c r="E1541" s="402">
        <v>41807</v>
      </c>
      <c r="F1541" s="400">
        <v>8953</v>
      </c>
      <c r="G1541" s="400">
        <v>24.511978097193701</v>
      </c>
      <c r="H1541" s="401" t="s">
        <v>12</v>
      </c>
      <c r="I1541" s="401" t="s">
        <v>341</v>
      </c>
      <c r="J1541" s="400" t="b">
        <v>0</v>
      </c>
      <c r="K1541" s="401" t="s">
        <v>211</v>
      </c>
      <c r="L1541" s="401" t="s">
        <v>387</v>
      </c>
      <c r="M1541" s="401" t="s">
        <v>359</v>
      </c>
      <c r="N1541" s="401" t="s">
        <v>359</v>
      </c>
      <c r="O1541" s="401" t="s">
        <v>358</v>
      </c>
      <c r="P1541" s="401" t="s">
        <v>356</v>
      </c>
    </row>
    <row r="1542" spans="1:16" ht="43.5" x14ac:dyDescent="0.35">
      <c r="A1542" s="400">
        <v>1796</v>
      </c>
      <c r="B1542" s="400" t="s">
        <v>2957</v>
      </c>
      <c r="C1542" s="401" t="s">
        <v>2960</v>
      </c>
      <c r="D1542" s="402">
        <v>32935</v>
      </c>
      <c r="E1542" s="402">
        <v>41807</v>
      </c>
      <c r="F1542" s="400">
        <v>8872</v>
      </c>
      <c r="G1542" s="400">
        <v>24.290212183436001</v>
      </c>
      <c r="H1542" s="401" t="s">
        <v>12</v>
      </c>
      <c r="I1542" s="401" t="s">
        <v>341</v>
      </c>
      <c r="J1542" s="400" t="b">
        <v>0</v>
      </c>
      <c r="K1542" s="401" t="s">
        <v>211</v>
      </c>
      <c r="L1542" s="401" t="s">
        <v>387</v>
      </c>
      <c r="M1542" s="401" t="s">
        <v>359</v>
      </c>
      <c r="N1542" s="401" t="s">
        <v>359</v>
      </c>
      <c r="O1542" s="401" t="s">
        <v>358</v>
      </c>
      <c r="P1542" s="401" t="s">
        <v>356</v>
      </c>
    </row>
    <row r="1543" spans="1:16" ht="43.5" x14ac:dyDescent="0.35">
      <c r="A1543" s="400">
        <v>1797</v>
      </c>
      <c r="B1543" s="400" t="s">
        <v>2957</v>
      </c>
      <c r="C1543" s="401" t="s">
        <v>2961</v>
      </c>
      <c r="D1543" s="402">
        <v>30712</v>
      </c>
      <c r="E1543" s="402">
        <v>41807</v>
      </c>
      <c r="F1543" s="400">
        <v>11095</v>
      </c>
      <c r="G1543" s="400">
        <v>30.376454483230699</v>
      </c>
      <c r="H1543" s="401" t="s">
        <v>11</v>
      </c>
      <c r="I1543" s="401" t="s">
        <v>341</v>
      </c>
      <c r="J1543" s="400" t="b">
        <v>0</v>
      </c>
      <c r="K1543" s="401" t="s">
        <v>211</v>
      </c>
      <c r="L1543" s="401" t="s">
        <v>387</v>
      </c>
      <c r="M1543" s="401" t="s">
        <v>359</v>
      </c>
      <c r="N1543" s="401" t="s">
        <v>359</v>
      </c>
      <c r="O1543" s="401" t="s">
        <v>358</v>
      </c>
      <c r="P1543" s="401" t="s">
        <v>356</v>
      </c>
    </row>
    <row r="1544" spans="1:16" ht="29" x14ac:dyDescent="0.35">
      <c r="A1544" s="400">
        <v>1798</v>
      </c>
      <c r="B1544" s="400" t="s">
        <v>2957</v>
      </c>
      <c r="C1544" s="401" t="s">
        <v>2962</v>
      </c>
      <c r="D1544" s="402">
        <v>32371</v>
      </c>
      <c r="E1544" s="402">
        <v>41807</v>
      </c>
      <c r="F1544" s="400">
        <v>9436</v>
      </c>
      <c r="G1544" s="400">
        <v>25.834360027378501</v>
      </c>
      <c r="H1544" s="401" t="s">
        <v>12</v>
      </c>
      <c r="I1544" s="401" t="s">
        <v>345</v>
      </c>
      <c r="J1544" s="400" t="b">
        <v>0</v>
      </c>
      <c r="K1544" s="401" t="s">
        <v>211</v>
      </c>
      <c r="L1544" s="401" t="s">
        <v>387</v>
      </c>
      <c r="M1544" s="401" t="s">
        <v>359</v>
      </c>
      <c r="N1544" s="401" t="s">
        <v>359</v>
      </c>
      <c r="O1544" s="401" t="s">
        <v>358</v>
      </c>
      <c r="P1544" s="401" t="s">
        <v>356</v>
      </c>
    </row>
    <row r="1545" spans="1:16" ht="43.5" x14ac:dyDescent="0.35">
      <c r="A1545" s="400">
        <v>1799</v>
      </c>
      <c r="B1545" s="400" t="s">
        <v>2957</v>
      </c>
      <c r="C1545" s="401" t="s">
        <v>2963</v>
      </c>
      <c r="D1545" s="402">
        <v>31158</v>
      </c>
      <c r="E1545" s="402">
        <v>41807</v>
      </c>
      <c r="F1545" s="400">
        <v>10649</v>
      </c>
      <c r="G1545" s="400">
        <v>29.155373032169699</v>
      </c>
      <c r="H1545" s="401" t="s">
        <v>12</v>
      </c>
      <c r="I1545" s="401" t="s">
        <v>341</v>
      </c>
      <c r="J1545" s="400" t="b">
        <v>0</v>
      </c>
      <c r="K1545" s="401" t="s">
        <v>211</v>
      </c>
      <c r="L1545" s="401" t="s">
        <v>387</v>
      </c>
      <c r="M1545" s="401" t="s">
        <v>359</v>
      </c>
      <c r="N1545" s="401" t="s">
        <v>359</v>
      </c>
      <c r="O1545" s="401" t="s">
        <v>358</v>
      </c>
      <c r="P1545" s="401" t="s">
        <v>356</v>
      </c>
    </row>
    <row r="1546" spans="1:16" ht="43.5" x14ac:dyDescent="0.35">
      <c r="A1546" s="400">
        <v>1800</v>
      </c>
      <c r="B1546" s="400" t="s">
        <v>2957</v>
      </c>
      <c r="C1546" s="401" t="s">
        <v>2964</v>
      </c>
      <c r="D1546" s="402">
        <v>28294</v>
      </c>
      <c r="E1546" s="402">
        <v>41807</v>
      </c>
      <c r="F1546" s="400">
        <v>13513</v>
      </c>
      <c r="G1546" s="400">
        <v>36.996577686516098</v>
      </c>
      <c r="H1546" s="401" t="s">
        <v>11</v>
      </c>
      <c r="I1546" s="401" t="s">
        <v>341</v>
      </c>
      <c r="J1546" s="400" t="b">
        <v>0</v>
      </c>
      <c r="K1546" s="401" t="s">
        <v>211</v>
      </c>
      <c r="L1546" s="401" t="s">
        <v>387</v>
      </c>
      <c r="M1546" s="401" t="s">
        <v>359</v>
      </c>
      <c r="N1546" s="401" t="s">
        <v>359</v>
      </c>
      <c r="O1546" s="401" t="s">
        <v>358</v>
      </c>
      <c r="P1546" s="401" t="s">
        <v>356</v>
      </c>
    </row>
    <row r="1547" spans="1:16" ht="43.5" x14ac:dyDescent="0.35">
      <c r="A1547" s="400">
        <v>1801</v>
      </c>
      <c r="B1547" s="400" t="s">
        <v>2957</v>
      </c>
      <c r="C1547" s="401" t="s">
        <v>2965</v>
      </c>
      <c r="D1547" s="402">
        <v>33129</v>
      </c>
      <c r="E1547" s="402">
        <v>41807</v>
      </c>
      <c r="F1547" s="400">
        <v>8678</v>
      </c>
      <c r="G1547" s="400">
        <v>23.759069130732399</v>
      </c>
      <c r="H1547" s="401" t="s">
        <v>12</v>
      </c>
      <c r="I1547" s="401" t="s">
        <v>341</v>
      </c>
      <c r="J1547" s="400" t="b">
        <v>0</v>
      </c>
      <c r="K1547" s="401" t="s">
        <v>211</v>
      </c>
      <c r="L1547" s="401" t="s">
        <v>387</v>
      </c>
      <c r="M1547" s="401" t="s">
        <v>359</v>
      </c>
      <c r="N1547" s="401" t="s">
        <v>359</v>
      </c>
      <c r="O1547" s="401" t="s">
        <v>358</v>
      </c>
      <c r="P1547" s="401" t="s">
        <v>356</v>
      </c>
    </row>
    <row r="1548" spans="1:16" ht="43.5" x14ac:dyDescent="0.35">
      <c r="A1548" s="400">
        <v>1802</v>
      </c>
      <c r="B1548" s="400" t="s">
        <v>2957</v>
      </c>
      <c r="C1548" s="401" t="s">
        <v>2966</v>
      </c>
      <c r="D1548" s="402">
        <v>32426</v>
      </c>
      <c r="E1548" s="402">
        <v>41807</v>
      </c>
      <c r="F1548" s="400">
        <v>9381</v>
      </c>
      <c r="G1548" s="400">
        <v>25.683778234086201</v>
      </c>
      <c r="H1548" s="401" t="s">
        <v>11</v>
      </c>
      <c r="I1548" s="401" t="s">
        <v>341</v>
      </c>
      <c r="J1548" s="400" t="b">
        <v>0</v>
      </c>
      <c r="K1548" s="401" t="s">
        <v>211</v>
      </c>
      <c r="L1548" s="401" t="s">
        <v>387</v>
      </c>
      <c r="M1548" s="401" t="s">
        <v>359</v>
      </c>
      <c r="N1548" s="401" t="s">
        <v>359</v>
      </c>
      <c r="O1548" s="401" t="s">
        <v>358</v>
      </c>
      <c r="P1548" s="401" t="s">
        <v>356</v>
      </c>
    </row>
    <row r="1549" spans="1:16" ht="43.5" x14ac:dyDescent="0.35">
      <c r="A1549" s="400">
        <v>1803</v>
      </c>
      <c r="B1549" s="400" t="s">
        <v>2967</v>
      </c>
      <c r="C1549" s="401" t="s">
        <v>2968</v>
      </c>
      <c r="D1549" s="402">
        <v>27748</v>
      </c>
      <c r="E1549" s="402">
        <v>41807</v>
      </c>
      <c r="F1549" s="400">
        <v>14059</v>
      </c>
      <c r="G1549" s="400">
        <v>38.491444216290198</v>
      </c>
      <c r="H1549" s="401" t="s">
        <v>11</v>
      </c>
      <c r="I1549" s="401" t="s">
        <v>341</v>
      </c>
      <c r="J1549" s="400" t="b">
        <v>0</v>
      </c>
      <c r="K1549" s="401" t="s">
        <v>211</v>
      </c>
      <c r="L1549" s="401" t="s">
        <v>1027</v>
      </c>
      <c r="M1549" s="401" t="s">
        <v>359</v>
      </c>
      <c r="N1549" s="401" t="s">
        <v>359</v>
      </c>
      <c r="O1549" s="401" t="s">
        <v>358</v>
      </c>
      <c r="P1549" s="401" t="s">
        <v>356</v>
      </c>
    </row>
    <row r="1550" spans="1:16" ht="43.5" x14ac:dyDescent="0.35">
      <c r="A1550" s="400">
        <v>1804</v>
      </c>
      <c r="B1550" s="400" t="s">
        <v>2967</v>
      </c>
      <c r="C1550" s="401" t="s">
        <v>2969</v>
      </c>
      <c r="D1550" s="402">
        <v>33986</v>
      </c>
      <c r="E1550" s="402">
        <v>41807</v>
      </c>
      <c r="F1550" s="400">
        <v>7821</v>
      </c>
      <c r="G1550" s="400">
        <v>21.4127310061602</v>
      </c>
      <c r="H1550" s="401" t="s">
        <v>11</v>
      </c>
      <c r="I1550" s="401" t="s">
        <v>341</v>
      </c>
      <c r="J1550" s="400" t="b">
        <v>0</v>
      </c>
      <c r="K1550" s="401" t="s">
        <v>211</v>
      </c>
      <c r="L1550" s="401" t="s">
        <v>1027</v>
      </c>
      <c r="M1550" s="401" t="s">
        <v>359</v>
      </c>
      <c r="N1550" s="401" t="s">
        <v>359</v>
      </c>
      <c r="O1550" s="401" t="s">
        <v>358</v>
      </c>
      <c r="P1550" s="401" t="s">
        <v>356</v>
      </c>
    </row>
    <row r="1551" spans="1:16" ht="43.5" x14ac:dyDescent="0.35">
      <c r="A1551" s="400">
        <v>1805</v>
      </c>
      <c r="B1551" s="400" t="s">
        <v>2967</v>
      </c>
      <c r="C1551" s="401" t="s">
        <v>2970</v>
      </c>
      <c r="D1551" s="402">
        <v>31577</v>
      </c>
      <c r="E1551" s="402">
        <v>41807</v>
      </c>
      <c r="F1551" s="400">
        <v>10230</v>
      </c>
      <c r="G1551" s="400">
        <v>28.008213552361401</v>
      </c>
      <c r="H1551" s="401" t="s">
        <v>12</v>
      </c>
      <c r="I1551" s="401" t="s">
        <v>341</v>
      </c>
      <c r="J1551" s="400" t="b">
        <v>0</v>
      </c>
      <c r="K1551" s="401" t="s">
        <v>211</v>
      </c>
      <c r="L1551" s="401" t="s">
        <v>1027</v>
      </c>
      <c r="M1551" s="401" t="s">
        <v>359</v>
      </c>
      <c r="N1551" s="401" t="s">
        <v>359</v>
      </c>
      <c r="O1551" s="401" t="s">
        <v>358</v>
      </c>
      <c r="P1551" s="401" t="s">
        <v>356</v>
      </c>
    </row>
    <row r="1552" spans="1:16" ht="43.5" x14ac:dyDescent="0.35">
      <c r="A1552" s="400">
        <v>1806</v>
      </c>
      <c r="B1552" s="400" t="s">
        <v>2967</v>
      </c>
      <c r="C1552" s="401" t="s">
        <v>2971</v>
      </c>
      <c r="D1552" s="402">
        <v>34616</v>
      </c>
      <c r="E1552" s="402">
        <v>41807</v>
      </c>
      <c r="F1552" s="400">
        <v>7191</v>
      </c>
      <c r="G1552" s="400">
        <v>19.6878850102669</v>
      </c>
      <c r="H1552" s="401" t="s">
        <v>12</v>
      </c>
      <c r="I1552" s="401" t="s">
        <v>341</v>
      </c>
      <c r="J1552" s="400" t="b">
        <v>0</v>
      </c>
      <c r="K1552" s="401" t="s">
        <v>211</v>
      </c>
      <c r="L1552" s="401" t="s">
        <v>1027</v>
      </c>
      <c r="M1552" s="401" t="s">
        <v>359</v>
      </c>
      <c r="N1552" s="401" t="s">
        <v>359</v>
      </c>
      <c r="O1552" s="401" t="s">
        <v>358</v>
      </c>
      <c r="P1552" s="401" t="s">
        <v>356</v>
      </c>
    </row>
    <row r="1553" spans="1:16" ht="43.5" x14ac:dyDescent="0.35">
      <c r="A1553" s="400">
        <v>1807</v>
      </c>
      <c r="B1553" s="400" t="s">
        <v>2967</v>
      </c>
      <c r="C1553" s="401" t="s">
        <v>2972</v>
      </c>
      <c r="D1553" s="402">
        <v>32658</v>
      </c>
      <c r="E1553" s="402">
        <v>41807</v>
      </c>
      <c r="F1553" s="400">
        <v>9149</v>
      </c>
      <c r="G1553" s="400">
        <v>25.048596851471601</v>
      </c>
      <c r="H1553" s="401" t="s">
        <v>12</v>
      </c>
      <c r="I1553" s="401" t="s">
        <v>341</v>
      </c>
      <c r="J1553" s="400" t="b">
        <v>0</v>
      </c>
      <c r="K1553" s="401" t="s">
        <v>211</v>
      </c>
      <c r="L1553" s="401" t="s">
        <v>1027</v>
      </c>
      <c r="M1553" s="401" t="s">
        <v>359</v>
      </c>
      <c r="N1553" s="401" t="s">
        <v>359</v>
      </c>
      <c r="O1553" s="401" t="s">
        <v>358</v>
      </c>
      <c r="P1553" s="401" t="s">
        <v>356</v>
      </c>
    </row>
    <row r="1554" spans="1:16" ht="43.5" x14ac:dyDescent="0.35">
      <c r="A1554" s="400">
        <v>1808</v>
      </c>
      <c r="B1554" s="400" t="s">
        <v>2967</v>
      </c>
      <c r="C1554" s="401" t="s">
        <v>2973</v>
      </c>
      <c r="D1554" s="402">
        <v>31471</v>
      </c>
      <c r="E1554" s="402">
        <v>41807</v>
      </c>
      <c r="F1554" s="400">
        <v>10336</v>
      </c>
      <c r="G1554" s="400">
        <v>28.298425735797402</v>
      </c>
      <c r="H1554" s="401" t="s">
        <v>12</v>
      </c>
      <c r="I1554" s="401" t="s">
        <v>341</v>
      </c>
      <c r="J1554" s="400" t="b">
        <v>0</v>
      </c>
      <c r="K1554" s="401" t="s">
        <v>211</v>
      </c>
      <c r="L1554" s="401" t="s">
        <v>1027</v>
      </c>
      <c r="M1554" s="401" t="s">
        <v>359</v>
      </c>
      <c r="N1554" s="401" t="s">
        <v>359</v>
      </c>
      <c r="O1554" s="401" t="s">
        <v>358</v>
      </c>
      <c r="P1554" s="401" t="s">
        <v>356</v>
      </c>
    </row>
    <row r="1555" spans="1:16" ht="29" x14ac:dyDescent="0.35">
      <c r="A1555" s="400">
        <v>1809</v>
      </c>
      <c r="B1555" s="400" t="s">
        <v>2967</v>
      </c>
      <c r="C1555" s="401" t="s">
        <v>2974</v>
      </c>
      <c r="D1555" s="402">
        <v>31490</v>
      </c>
      <c r="E1555" s="402">
        <v>41807</v>
      </c>
      <c r="F1555" s="400">
        <v>10317</v>
      </c>
      <c r="G1555" s="400">
        <v>28.246406570841899</v>
      </c>
      <c r="H1555" s="401" t="s">
        <v>11</v>
      </c>
      <c r="I1555" s="401" t="s">
        <v>345</v>
      </c>
      <c r="J1555" s="400" t="b">
        <v>0</v>
      </c>
      <c r="K1555" s="401" t="s">
        <v>211</v>
      </c>
      <c r="L1555" s="401" t="s">
        <v>1027</v>
      </c>
      <c r="M1555" s="401" t="s">
        <v>359</v>
      </c>
      <c r="N1555" s="401" t="s">
        <v>359</v>
      </c>
      <c r="O1555" s="401" t="s">
        <v>358</v>
      </c>
      <c r="P1555" s="401" t="s">
        <v>356</v>
      </c>
    </row>
    <row r="1556" spans="1:16" ht="43.5" x14ac:dyDescent="0.35">
      <c r="A1556" s="400">
        <v>1810</v>
      </c>
      <c r="B1556" s="400" t="s">
        <v>2967</v>
      </c>
      <c r="C1556" s="401" t="s">
        <v>2975</v>
      </c>
      <c r="D1556" s="402">
        <v>31622</v>
      </c>
      <c r="E1556" s="402">
        <v>41807</v>
      </c>
      <c r="F1556" s="400">
        <v>10185</v>
      </c>
      <c r="G1556" s="400">
        <v>27.885010266940501</v>
      </c>
      <c r="H1556" s="401" t="s">
        <v>12</v>
      </c>
      <c r="I1556" s="401" t="s">
        <v>341</v>
      </c>
      <c r="J1556" s="400" t="b">
        <v>0</v>
      </c>
      <c r="K1556" s="401" t="s">
        <v>211</v>
      </c>
      <c r="L1556" s="401" t="s">
        <v>1027</v>
      </c>
      <c r="M1556" s="401" t="s">
        <v>359</v>
      </c>
      <c r="N1556" s="401" t="s">
        <v>359</v>
      </c>
      <c r="O1556" s="401" t="s">
        <v>358</v>
      </c>
      <c r="P1556" s="401" t="s">
        <v>356</v>
      </c>
    </row>
    <row r="1557" spans="1:16" ht="43.5" x14ac:dyDescent="0.35">
      <c r="A1557" s="400">
        <v>1811</v>
      </c>
      <c r="B1557" s="400" t="s">
        <v>2967</v>
      </c>
      <c r="C1557" s="401" t="s">
        <v>2976</v>
      </c>
      <c r="D1557" s="402">
        <v>27354</v>
      </c>
      <c r="E1557" s="402">
        <v>41807</v>
      </c>
      <c r="F1557" s="400">
        <v>14453</v>
      </c>
      <c r="G1557" s="400">
        <v>39.570157426420302</v>
      </c>
      <c r="H1557" s="401" t="s">
        <v>12</v>
      </c>
      <c r="I1557" s="401" t="s">
        <v>341</v>
      </c>
      <c r="J1557" s="400" t="b">
        <v>0</v>
      </c>
      <c r="K1557" s="401" t="s">
        <v>211</v>
      </c>
      <c r="L1557" s="401" t="s">
        <v>1027</v>
      </c>
      <c r="M1557" s="401" t="s">
        <v>359</v>
      </c>
      <c r="N1557" s="401" t="s">
        <v>359</v>
      </c>
      <c r="O1557" s="401" t="s">
        <v>358</v>
      </c>
      <c r="P1557" s="401" t="s">
        <v>356</v>
      </c>
    </row>
    <row r="1558" spans="1:16" ht="43.5" x14ac:dyDescent="0.35">
      <c r="A1558" s="400">
        <v>1812</v>
      </c>
      <c r="B1558" s="400" t="s">
        <v>2967</v>
      </c>
      <c r="C1558" s="401" t="s">
        <v>2977</v>
      </c>
      <c r="D1558" s="402">
        <v>31855</v>
      </c>
      <c r="E1558" s="402">
        <v>41807</v>
      </c>
      <c r="F1558" s="400">
        <v>9952</v>
      </c>
      <c r="G1558" s="400">
        <v>27.247091033538702</v>
      </c>
      <c r="H1558" s="401" t="s">
        <v>11</v>
      </c>
      <c r="I1558" s="401" t="s">
        <v>341</v>
      </c>
      <c r="J1558" s="400" t="b">
        <v>0</v>
      </c>
      <c r="K1558" s="401" t="s">
        <v>211</v>
      </c>
      <c r="L1558" s="401" t="s">
        <v>1027</v>
      </c>
      <c r="M1558" s="401" t="s">
        <v>359</v>
      </c>
      <c r="N1558" s="401" t="s">
        <v>359</v>
      </c>
      <c r="O1558" s="401" t="s">
        <v>358</v>
      </c>
      <c r="P1558" s="401" t="s">
        <v>356</v>
      </c>
    </row>
    <row r="1559" spans="1:16" ht="43.5" x14ac:dyDescent="0.35">
      <c r="A1559" s="400">
        <v>1813</v>
      </c>
      <c r="B1559" s="400" t="s">
        <v>2978</v>
      </c>
      <c r="C1559" s="401" t="s">
        <v>783</v>
      </c>
      <c r="D1559" s="402">
        <v>24562</v>
      </c>
      <c r="E1559" s="402">
        <v>41807</v>
      </c>
      <c r="F1559" s="400">
        <v>17245</v>
      </c>
      <c r="G1559" s="400">
        <v>47.214236824093099</v>
      </c>
      <c r="H1559" s="401" t="s">
        <v>12</v>
      </c>
      <c r="I1559" s="401" t="s">
        <v>341</v>
      </c>
      <c r="J1559" s="400" t="b">
        <v>0</v>
      </c>
      <c r="K1559" s="401" t="s">
        <v>211</v>
      </c>
      <c r="L1559" s="401" t="s">
        <v>782</v>
      </c>
      <c r="M1559" s="401" t="s">
        <v>359</v>
      </c>
      <c r="N1559" s="401" t="s">
        <v>359</v>
      </c>
      <c r="O1559" s="401" t="s">
        <v>358</v>
      </c>
      <c r="P1559" s="401" t="s">
        <v>356</v>
      </c>
    </row>
    <row r="1560" spans="1:16" ht="43.5" x14ac:dyDescent="0.35">
      <c r="A1560" s="400">
        <v>1814</v>
      </c>
      <c r="B1560" s="400" t="s">
        <v>2978</v>
      </c>
      <c r="C1560" s="401" t="s">
        <v>2979</v>
      </c>
      <c r="D1560" s="402">
        <v>27339</v>
      </c>
      <c r="E1560" s="402">
        <v>41807</v>
      </c>
      <c r="F1560" s="400">
        <v>14468</v>
      </c>
      <c r="G1560" s="400">
        <v>39.611225188227202</v>
      </c>
      <c r="H1560" s="401" t="s">
        <v>12</v>
      </c>
      <c r="I1560" s="401" t="s">
        <v>341</v>
      </c>
      <c r="J1560" s="400" t="b">
        <v>0</v>
      </c>
      <c r="K1560" s="401" t="s">
        <v>211</v>
      </c>
      <c r="L1560" s="401" t="s">
        <v>782</v>
      </c>
      <c r="M1560" s="401" t="s">
        <v>359</v>
      </c>
      <c r="N1560" s="401" t="s">
        <v>359</v>
      </c>
      <c r="O1560" s="401" t="s">
        <v>358</v>
      </c>
      <c r="P1560" s="401" t="s">
        <v>356</v>
      </c>
    </row>
    <row r="1561" spans="1:16" ht="29" x14ac:dyDescent="0.35">
      <c r="A1561" s="400">
        <v>1815</v>
      </c>
      <c r="B1561" s="400" t="s">
        <v>2978</v>
      </c>
      <c r="C1561" s="401" t="s">
        <v>2980</v>
      </c>
      <c r="D1561" s="402">
        <v>27383</v>
      </c>
      <c r="E1561" s="402">
        <v>41807</v>
      </c>
      <c r="F1561" s="400">
        <v>14424</v>
      </c>
      <c r="G1561" s="400">
        <v>39.490759753593402</v>
      </c>
      <c r="H1561" s="401" t="s">
        <v>12</v>
      </c>
      <c r="I1561" s="401" t="s">
        <v>345</v>
      </c>
      <c r="J1561" s="400" t="b">
        <v>0</v>
      </c>
      <c r="K1561" s="401" t="s">
        <v>211</v>
      </c>
      <c r="L1561" s="401" t="s">
        <v>782</v>
      </c>
      <c r="M1561" s="401" t="s">
        <v>359</v>
      </c>
      <c r="N1561" s="401" t="s">
        <v>359</v>
      </c>
      <c r="O1561" s="401" t="s">
        <v>358</v>
      </c>
      <c r="P1561" s="401" t="s">
        <v>356</v>
      </c>
    </row>
    <row r="1562" spans="1:16" ht="43.5" x14ac:dyDescent="0.35">
      <c r="A1562" s="400">
        <v>1816</v>
      </c>
      <c r="B1562" s="400" t="s">
        <v>2978</v>
      </c>
      <c r="C1562" s="401" t="s">
        <v>2981</v>
      </c>
      <c r="D1562" s="402">
        <v>29784</v>
      </c>
      <c r="E1562" s="402">
        <v>41807</v>
      </c>
      <c r="F1562" s="400">
        <v>12023</v>
      </c>
      <c r="G1562" s="400">
        <v>32.917180013689297</v>
      </c>
      <c r="H1562" s="401" t="s">
        <v>12</v>
      </c>
      <c r="I1562" s="401" t="s">
        <v>341</v>
      </c>
      <c r="J1562" s="400" t="b">
        <v>0</v>
      </c>
      <c r="K1562" s="401" t="s">
        <v>211</v>
      </c>
      <c r="L1562" s="401" t="s">
        <v>782</v>
      </c>
      <c r="M1562" s="401" t="s">
        <v>359</v>
      </c>
      <c r="N1562" s="401" t="s">
        <v>359</v>
      </c>
      <c r="O1562" s="401" t="s">
        <v>358</v>
      </c>
      <c r="P1562" s="401" t="s">
        <v>356</v>
      </c>
    </row>
    <row r="1563" spans="1:16" ht="43.5" x14ac:dyDescent="0.35">
      <c r="A1563" s="400">
        <v>1817</v>
      </c>
      <c r="B1563" s="400" t="s">
        <v>2978</v>
      </c>
      <c r="C1563" s="401" t="s">
        <v>2982</v>
      </c>
      <c r="D1563" s="402">
        <v>24197</v>
      </c>
      <c r="E1563" s="402">
        <v>41807</v>
      </c>
      <c r="F1563" s="400">
        <v>17610</v>
      </c>
      <c r="G1563" s="400">
        <v>48.213552361396303</v>
      </c>
      <c r="H1563" s="401" t="s">
        <v>12</v>
      </c>
      <c r="I1563" s="401" t="s">
        <v>341</v>
      </c>
      <c r="J1563" s="400" t="b">
        <v>0</v>
      </c>
      <c r="K1563" s="401" t="s">
        <v>211</v>
      </c>
      <c r="L1563" s="401" t="s">
        <v>782</v>
      </c>
      <c r="M1563" s="401" t="s">
        <v>359</v>
      </c>
      <c r="N1563" s="401" t="s">
        <v>359</v>
      </c>
      <c r="O1563" s="401" t="s">
        <v>358</v>
      </c>
      <c r="P1563" s="401" t="s">
        <v>356</v>
      </c>
    </row>
    <row r="1564" spans="1:16" ht="43.5" x14ac:dyDescent="0.35">
      <c r="A1564" s="400">
        <v>1818</v>
      </c>
      <c r="B1564" s="400" t="s">
        <v>2978</v>
      </c>
      <c r="C1564" s="401" t="s">
        <v>2983</v>
      </c>
      <c r="D1564" s="402">
        <v>28158</v>
      </c>
      <c r="E1564" s="402">
        <v>41807</v>
      </c>
      <c r="F1564" s="400">
        <v>13649</v>
      </c>
      <c r="G1564" s="400">
        <v>37.368925393566101</v>
      </c>
      <c r="H1564" s="401" t="s">
        <v>12</v>
      </c>
      <c r="I1564" s="401" t="s">
        <v>341</v>
      </c>
      <c r="J1564" s="400" t="b">
        <v>0</v>
      </c>
      <c r="K1564" s="401" t="s">
        <v>211</v>
      </c>
      <c r="L1564" s="401" t="s">
        <v>782</v>
      </c>
      <c r="M1564" s="401" t="s">
        <v>359</v>
      </c>
      <c r="N1564" s="401" t="s">
        <v>359</v>
      </c>
      <c r="O1564" s="401" t="s">
        <v>358</v>
      </c>
      <c r="P1564" s="401" t="s">
        <v>356</v>
      </c>
    </row>
    <row r="1565" spans="1:16" ht="43.5" x14ac:dyDescent="0.35">
      <c r="A1565" s="400">
        <v>1819</v>
      </c>
      <c r="B1565" s="400" t="s">
        <v>2978</v>
      </c>
      <c r="C1565" s="401" t="s">
        <v>2984</v>
      </c>
      <c r="D1565" s="402">
        <v>29780</v>
      </c>
      <c r="E1565" s="402">
        <v>41807</v>
      </c>
      <c r="F1565" s="400">
        <v>12027</v>
      </c>
      <c r="G1565" s="400">
        <v>32.9281314168378</v>
      </c>
      <c r="H1565" s="401" t="s">
        <v>12</v>
      </c>
      <c r="I1565" s="401" t="s">
        <v>341</v>
      </c>
      <c r="J1565" s="400" t="b">
        <v>0</v>
      </c>
      <c r="K1565" s="401" t="s">
        <v>211</v>
      </c>
      <c r="L1565" s="401" t="s">
        <v>782</v>
      </c>
      <c r="M1565" s="401" t="s">
        <v>359</v>
      </c>
      <c r="N1565" s="401" t="s">
        <v>359</v>
      </c>
      <c r="O1565" s="401" t="s">
        <v>358</v>
      </c>
      <c r="P1565" s="401" t="s">
        <v>356</v>
      </c>
    </row>
    <row r="1566" spans="1:16" ht="29" x14ac:dyDescent="0.35">
      <c r="A1566" s="400">
        <v>1820</v>
      </c>
      <c r="B1566" s="400" t="s">
        <v>2978</v>
      </c>
      <c r="C1566" s="401" t="s">
        <v>2985</v>
      </c>
      <c r="D1566" s="402">
        <v>28394</v>
      </c>
      <c r="E1566" s="402">
        <v>41807</v>
      </c>
      <c r="F1566" s="400">
        <v>13413</v>
      </c>
      <c r="G1566" s="400">
        <v>36.722792607802901</v>
      </c>
      <c r="H1566" s="401" t="s">
        <v>12</v>
      </c>
      <c r="I1566" s="401" t="s">
        <v>345</v>
      </c>
      <c r="J1566" s="400" t="b">
        <v>0</v>
      </c>
      <c r="K1566" s="401" t="s">
        <v>211</v>
      </c>
      <c r="L1566" s="401" t="s">
        <v>782</v>
      </c>
      <c r="M1566" s="401" t="s">
        <v>359</v>
      </c>
      <c r="N1566" s="401" t="s">
        <v>359</v>
      </c>
      <c r="O1566" s="401" t="s">
        <v>358</v>
      </c>
      <c r="P1566" s="401" t="s">
        <v>356</v>
      </c>
    </row>
    <row r="1567" spans="1:16" ht="43.5" x14ac:dyDescent="0.35">
      <c r="A1567" s="400">
        <v>1821</v>
      </c>
      <c r="B1567" s="400" t="s">
        <v>2978</v>
      </c>
      <c r="C1567" s="401" t="s">
        <v>2986</v>
      </c>
      <c r="D1567" s="402">
        <v>26772</v>
      </c>
      <c r="E1567" s="402">
        <v>41807</v>
      </c>
      <c r="F1567" s="400">
        <v>15035</v>
      </c>
      <c r="G1567" s="400">
        <v>41.163586584531103</v>
      </c>
      <c r="H1567" s="401" t="s">
        <v>12</v>
      </c>
      <c r="I1567" s="401" t="s">
        <v>341</v>
      </c>
      <c r="J1567" s="400" t="b">
        <v>0</v>
      </c>
      <c r="K1567" s="401" t="s">
        <v>211</v>
      </c>
      <c r="L1567" s="401" t="s">
        <v>782</v>
      </c>
      <c r="M1567" s="401" t="s">
        <v>359</v>
      </c>
      <c r="N1567" s="401" t="s">
        <v>359</v>
      </c>
      <c r="O1567" s="401" t="s">
        <v>358</v>
      </c>
      <c r="P1567" s="401" t="s">
        <v>356</v>
      </c>
    </row>
    <row r="1568" spans="1:16" ht="29" x14ac:dyDescent="0.35">
      <c r="A1568" s="400">
        <v>1822</v>
      </c>
      <c r="B1568" s="400" t="s">
        <v>2978</v>
      </c>
      <c r="C1568" s="401" t="s">
        <v>2987</v>
      </c>
      <c r="D1568" s="402">
        <v>27401</v>
      </c>
      <c r="E1568" s="402">
        <v>41807</v>
      </c>
      <c r="F1568" s="400">
        <v>14406</v>
      </c>
      <c r="G1568" s="400">
        <v>39.441478439425097</v>
      </c>
      <c r="H1568" s="401" t="s">
        <v>12</v>
      </c>
      <c r="I1568" s="401" t="s">
        <v>345</v>
      </c>
      <c r="J1568" s="400" t="b">
        <v>0</v>
      </c>
      <c r="K1568" s="401" t="s">
        <v>211</v>
      </c>
      <c r="L1568" s="401" t="s">
        <v>782</v>
      </c>
      <c r="M1568" s="401" t="s">
        <v>359</v>
      </c>
      <c r="N1568" s="401" t="s">
        <v>359</v>
      </c>
      <c r="O1568" s="401" t="s">
        <v>358</v>
      </c>
      <c r="P1568" s="401" t="s">
        <v>356</v>
      </c>
    </row>
    <row r="1569" spans="1:16" ht="43.5" x14ac:dyDescent="0.35">
      <c r="A1569" s="400">
        <v>1823</v>
      </c>
      <c r="B1569" s="400" t="s">
        <v>2988</v>
      </c>
      <c r="C1569" s="401" t="s">
        <v>2989</v>
      </c>
      <c r="D1569" s="402">
        <v>33617</v>
      </c>
      <c r="H1569" s="401" t="s">
        <v>12</v>
      </c>
      <c r="I1569" s="401" t="s">
        <v>347</v>
      </c>
      <c r="J1569" s="400" t="b">
        <v>0</v>
      </c>
      <c r="K1569" s="401" t="s">
        <v>211</v>
      </c>
      <c r="L1569" s="401" t="s">
        <v>1169</v>
      </c>
      <c r="M1569" s="401" t="s">
        <v>359</v>
      </c>
      <c r="N1569" s="401" t="s">
        <v>359</v>
      </c>
      <c r="O1569" s="401" t="s">
        <v>358</v>
      </c>
      <c r="P1569" s="401" t="s">
        <v>356</v>
      </c>
    </row>
    <row r="1570" spans="1:16" ht="29" x14ac:dyDescent="0.35">
      <c r="A1570" s="400">
        <v>1824</v>
      </c>
      <c r="B1570" s="400" t="s">
        <v>2988</v>
      </c>
      <c r="C1570" s="401" t="s">
        <v>2990</v>
      </c>
      <c r="D1570" s="402">
        <v>34680</v>
      </c>
      <c r="H1570" s="401" t="s">
        <v>12</v>
      </c>
      <c r="I1570" s="401" t="s">
        <v>345</v>
      </c>
      <c r="J1570" s="400" t="b">
        <v>0</v>
      </c>
      <c r="K1570" s="401" t="s">
        <v>211</v>
      </c>
      <c r="L1570" s="401" t="s">
        <v>1169</v>
      </c>
      <c r="M1570" s="401" t="s">
        <v>359</v>
      </c>
      <c r="N1570" s="401" t="s">
        <v>359</v>
      </c>
      <c r="O1570" s="401" t="s">
        <v>358</v>
      </c>
      <c r="P1570" s="401" t="s">
        <v>356</v>
      </c>
    </row>
    <row r="1571" spans="1:16" ht="43.5" x14ac:dyDescent="0.35">
      <c r="A1571" s="400">
        <v>1825</v>
      </c>
      <c r="B1571" s="400" t="s">
        <v>2988</v>
      </c>
      <c r="C1571" s="401" t="s">
        <v>2991</v>
      </c>
      <c r="D1571" s="402">
        <v>32136</v>
      </c>
      <c r="H1571" s="401" t="s">
        <v>11</v>
      </c>
      <c r="I1571" s="401" t="s">
        <v>341</v>
      </c>
      <c r="J1571" s="400" t="b">
        <v>0</v>
      </c>
      <c r="K1571" s="401" t="s">
        <v>211</v>
      </c>
      <c r="L1571" s="401" t="s">
        <v>1169</v>
      </c>
      <c r="M1571" s="401" t="s">
        <v>359</v>
      </c>
      <c r="N1571" s="401" t="s">
        <v>359</v>
      </c>
      <c r="O1571" s="401" t="s">
        <v>358</v>
      </c>
      <c r="P1571" s="401" t="s">
        <v>356</v>
      </c>
    </row>
    <row r="1572" spans="1:16" ht="43.5" x14ac:dyDescent="0.35">
      <c r="A1572" s="400">
        <v>1826</v>
      </c>
      <c r="B1572" s="400" t="s">
        <v>2988</v>
      </c>
      <c r="C1572" s="401" t="s">
        <v>2992</v>
      </c>
      <c r="D1572" s="402">
        <v>31137</v>
      </c>
      <c r="H1572" s="401" t="s">
        <v>11</v>
      </c>
      <c r="I1572" s="401" t="s">
        <v>341</v>
      </c>
      <c r="J1572" s="400" t="b">
        <v>0</v>
      </c>
      <c r="K1572" s="401" t="s">
        <v>211</v>
      </c>
      <c r="L1572" s="401" t="s">
        <v>1169</v>
      </c>
      <c r="M1572" s="401" t="s">
        <v>359</v>
      </c>
      <c r="N1572" s="401" t="s">
        <v>359</v>
      </c>
      <c r="O1572" s="401" t="s">
        <v>358</v>
      </c>
      <c r="P1572" s="401" t="s">
        <v>356</v>
      </c>
    </row>
    <row r="1573" spans="1:16" ht="43.5" x14ac:dyDescent="0.35">
      <c r="A1573" s="400">
        <v>1827</v>
      </c>
      <c r="B1573" s="400" t="s">
        <v>2988</v>
      </c>
      <c r="C1573" s="401" t="s">
        <v>2993</v>
      </c>
      <c r="D1573" s="402">
        <v>31291</v>
      </c>
      <c r="H1573" s="401" t="s">
        <v>12</v>
      </c>
      <c r="I1573" s="401" t="s">
        <v>341</v>
      </c>
      <c r="J1573" s="400" t="b">
        <v>0</v>
      </c>
      <c r="K1573" s="401" t="s">
        <v>211</v>
      </c>
      <c r="L1573" s="401" t="s">
        <v>1169</v>
      </c>
      <c r="M1573" s="401" t="s">
        <v>359</v>
      </c>
      <c r="N1573" s="401" t="s">
        <v>359</v>
      </c>
      <c r="O1573" s="401" t="s">
        <v>358</v>
      </c>
      <c r="P1573" s="401" t="s">
        <v>356</v>
      </c>
    </row>
    <row r="1574" spans="1:16" ht="29" x14ac:dyDescent="0.35">
      <c r="A1574" s="400">
        <v>1828</v>
      </c>
      <c r="B1574" s="400" t="s">
        <v>2988</v>
      </c>
      <c r="C1574" s="401" t="s">
        <v>2994</v>
      </c>
      <c r="D1574" s="402">
        <v>32790</v>
      </c>
      <c r="H1574" s="401" t="s">
        <v>11</v>
      </c>
      <c r="I1574" s="401" t="s">
        <v>345</v>
      </c>
      <c r="J1574" s="400" t="b">
        <v>0</v>
      </c>
      <c r="K1574" s="401" t="s">
        <v>211</v>
      </c>
      <c r="L1574" s="401" t="s">
        <v>1169</v>
      </c>
      <c r="M1574" s="401" t="s">
        <v>359</v>
      </c>
      <c r="N1574" s="401" t="s">
        <v>359</v>
      </c>
      <c r="O1574" s="401" t="s">
        <v>358</v>
      </c>
      <c r="P1574" s="401" t="s">
        <v>356</v>
      </c>
    </row>
    <row r="1575" spans="1:16" ht="43.5" x14ac:dyDescent="0.35">
      <c r="A1575" s="400">
        <v>1829</v>
      </c>
      <c r="B1575" s="400" t="s">
        <v>2988</v>
      </c>
      <c r="C1575" s="401" t="s">
        <v>2995</v>
      </c>
      <c r="D1575" s="402">
        <v>33156</v>
      </c>
      <c r="H1575" s="401" t="s">
        <v>11</v>
      </c>
      <c r="I1575" s="401" t="s">
        <v>341</v>
      </c>
      <c r="J1575" s="400" t="b">
        <v>0</v>
      </c>
      <c r="K1575" s="401" t="s">
        <v>211</v>
      </c>
      <c r="L1575" s="401" t="s">
        <v>1169</v>
      </c>
      <c r="M1575" s="401" t="s">
        <v>359</v>
      </c>
      <c r="N1575" s="401" t="s">
        <v>359</v>
      </c>
      <c r="O1575" s="401" t="s">
        <v>358</v>
      </c>
      <c r="P1575" s="401" t="s">
        <v>356</v>
      </c>
    </row>
    <row r="1576" spans="1:16" ht="29" x14ac:dyDescent="0.35">
      <c r="A1576" s="400">
        <v>1830</v>
      </c>
      <c r="B1576" s="400" t="s">
        <v>2988</v>
      </c>
      <c r="C1576" s="401" t="s">
        <v>2996</v>
      </c>
      <c r="D1576" s="402">
        <v>33735</v>
      </c>
      <c r="H1576" s="401" t="s">
        <v>11</v>
      </c>
      <c r="I1576" s="401" t="s">
        <v>345</v>
      </c>
      <c r="J1576" s="400" t="b">
        <v>0</v>
      </c>
      <c r="K1576" s="401" t="s">
        <v>211</v>
      </c>
      <c r="L1576" s="401" t="s">
        <v>1169</v>
      </c>
      <c r="M1576" s="401" t="s">
        <v>359</v>
      </c>
      <c r="N1576" s="401" t="s">
        <v>359</v>
      </c>
      <c r="O1576" s="401" t="s">
        <v>358</v>
      </c>
      <c r="P1576" s="401" t="s">
        <v>356</v>
      </c>
    </row>
    <row r="1577" spans="1:16" ht="29" x14ac:dyDescent="0.35">
      <c r="A1577" s="400">
        <v>1831</v>
      </c>
      <c r="B1577" s="400" t="s">
        <v>2988</v>
      </c>
      <c r="C1577" s="401" t="s">
        <v>2997</v>
      </c>
      <c r="D1577" s="402">
        <v>30656</v>
      </c>
      <c r="H1577" s="401" t="s">
        <v>12</v>
      </c>
      <c r="I1577" s="401" t="s">
        <v>345</v>
      </c>
      <c r="J1577" s="400" t="b">
        <v>0</v>
      </c>
      <c r="K1577" s="401" t="s">
        <v>211</v>
      </c>
      <c r="L1577" s="401" t="s">
        <v>1169</v>
      </c>
      <c r="M1577" s="401" t="s">
        <v>359</v>
      </c>
      <c r="N1577" s="401" t="s">
        <v>359</v>
      </c>
      <c r="O1577" s="401" t="s">
        <v>358</v>
      </c>
      <c r="P1577" s="401" t="s">
        <v>356</v>
      </c>
    </row>
    <row r="1578" spans="1:16" ht="29" x14ac:dyDescent="0.35">
      <c r="A1578" s="400">
        <v>1832</v>
      </c>
      <c r="B1578" s="400" t="s">
        <v>2988</v>
      </c>
      <c r="C1578" s="401" t="s">
        <v>2998</v>
      </c>
      <c r="D1578" s="402">
        <v>31635</v>
      </c>
      <c r="H1578" s="401" t="s">
        <v>11</v>
      </c>
      <c r="I1578" s="401" t="s">
        <v>345</v>
      </c>
      <c r="J1578" s="400" t="b">
        <v>0</v>
      </c>
      <c r="K1578" s="401" t="s">
        <v>211</v>
      </c>
      <c r="L1578" s="401" t="s">
        <v>1169</v>
      </c>
      <c r="M1578" s="401" t="s">
        <v>359</v>
      </c>
      <c r="N1578" s="401" t="s">
        <v>359</v>
      </c>
      <c r="O1578" s="401" t="s">
        <v>358</v>
      </c>
      <c r="P1578" s="401" t="s">
        <v>356</v>
      </c>
    </row>
    <row r="1579" spans="1:16" ht="43.5" x14ac:dyDescent="0.35">
      <c r="A1579" s="400">
        <v>1833</v>
      </c>
      <c r="B1579" s="400" t="s">
        <v>2999</v>
      </c>
      <c r="C1579" s="401" t="s">
        <v>3000</v>
      </c>
      <c r="D1579" s="402">
        <v>30675</v>
      </c>
      <c r="H1579" s="401" t="s">
        <v>12</v>
      </c>
      <c r="I1579" s="401" t="s">
        <v>341</v>
      </c>
      <c r="J1579" s="400" t="b">
        <v>0</v>
      </c>
      <c r="K1579" s="401" t="s">
        <v>211</v>
      </c>
      <c r="L1579" s="401" t="s">
        <v>446</v>
      </c>
      <c r="M1579" s="401" t="s">
        <v>359</v>
      </c>
      <c r="N1579" s="401" t="s">
        <v>359</v>
      </c>
      <c r="O1579" s="401" t="s">
        <v>358</v>
      </c>
      <c r="P1579" s="401" t="s">
        <v>356</v>
      </c>
    </row>
    <row r="1580" spans="1:16" ht="43.5" x14ac:dyDescent="0.35">
      <c r="A1580" s="400">
        <v>1834</v>
      </c>
      <c r="B1580" s="400" t="s">
        <v>2999</v>
      </c>
      <c r="C1580" s="401" t="s">
        <v>3001</v>
      </c>
      <c r="D1580" s="402">
        <v>31137</v>
      </c>
      <c r="H1580" s="401" t="s">
        <v>12</v>
      </c>
      <c r="I1580" s="401" t="s">
        <v>341</v>
      </c>
      <c r="J1580" s="400" t="b">
        <v>0</v>
      </c>
      <c r="K1580" s="401" t="s">
        <v>211</v>
      </c>
      <c r="L1580" s="401" t="s">
        <v>446</v>
      </c>
      <c r="M1580" s="401" t="s">
        <v>359</v>
      </c>
      <c r="N1580" s="401" t="s">
        <v>359</v>
      </c>
      <c r="O1580" s="401" t="s">
        <v>358</v>
      </c>
      <c r="P1580" s="401" t="s">
        <v>356</v>
      </c>
    </row>
    <row r="1581" spans="1:16" ht="43.5" x14ac:dyDescent="0.35">
      <c r="A1581" s="400">
        <v>1835</v>
      </c>
      <c r="B1581" s="400" t="s">
        <v>2999</v>
      </c>
      <c r="C1581" s="401" t="s">
        <v>3002</v>
      </c>
      <c r="D1581" s="402">
        <v>27395</v>
      </c>
      <c r="H1581" s="401" t="s">
        <v>11</v>
      </c>
      <c r="I1581" s="401" t="s">
        <v>341</v>
      </c>
      <c r="J1581" s="400" t="b">
        <v>0</v>
      </c>
      <c r="K1581" s="401" t="s">
        <v>211</v>
      </c>
      <c r="L1581" s="401" t="s">
        <v>446</v>
      </c>
      <c r="M1581" s="401" t="s">
        <v>359</v>
      </c>
      <c r="N1581" s="401" t="s">
        <v>359</v>
      </c>
      <c r="O1581" s="401" t="s">
        <v>358</v>
      </c>
      <c r="P1581" s="401" t="s">
        <v>356</v>
      </c>
    </row>
    <row r="1582" spans="1:16" ht="43.5" x14ac:dyDescent="0.35">
      <c r="A1582" s="400">
        <v>1836</v>
      </c>
      <c r="B1582" s="400" t="s">
        <v>2999</v>
      </c>
      <c r="C1582" s="401" t="s">
        <v>3003</v>
      </c>
      <c r="D1582" s="402">
        <v>29506</v>
      </c>
      <c r="H1582" s="401" t="s">
        <v>11</v>
      </c>
      <c r="I1582" s="401" t="s">
        <v>341</v>
      </c>
      <c r="J1582" s="400" t="b">
        <v>0</v>
      </c>
      <c r="K1582" s="401" t="s">
        <v>211</v>
      </c>
      <c r="L1582" s="401" t="s">
        <v>446</v>
      </c>
      <c r="M1582" s="401" t="s">
        <v>359</v>
      </c>
      <c r="N1582" s="401" t="s">
        <v>359</v>
      </c>
      <c r="O1582" s="401" t="s">
        <v>358</v>
      </c>
      <c r="P1582" s="401" t="s">
        <v>356</v>
      </c>
    </row>
    <row r="1583" spans="1:16" ht="43.5" x14ac:dyDescent="0.35">
      <c r="A1583" s="400">
        <v>1837</v>
      </c>
      <c r="B1583" s="400" t="s">
        <v>2999</v>
      </c>
      <c r="C1583" s="401" t="s">
        <v>3004</v>
      </c>
      <c r="D1583" s="402">
        <v>25695</v>
      </c>
      <c r="H1583" s="401" t="s">
        <v>12</v>
      </c>
      <c r="I1583" s="401" t="s">
        <v>341</v>
      </c>
      <c r="J1583" s="400" t="b">
        <v>0</v>
      </c>
      <c r="K1583" s="401" t="s">
        <v>211</v>
      </c>
      <c r="L1583" s="401" t="s">
        <v>446</v>
      </c>
      <c r="M1583" s="401" t="s">
        <v>359</v>
      </c>
      <c r="N1583" s="401" t="s">
        <v>359</v>
      </c>
      <c r="O1583" s="401" t="s">
        <v>358</v>
      </c>
      <c r="P1583" s="401" t="s">
        <v>356</v>
      </c>
    </row>
    <row r="1584" spans="1:16" ht="43.5" x14ac:dyDescent="0.35">
      <c r="A1584" s="400">
        <v>1838</v>
      </c>
      <c r="B1584" s="400" t="s">
        <v>2999</v>
      </c>
      <c r="C1584" s="401" t="s">
        <v>3005</v>
      </c>
      <c r="D1584" s="402">
        <v>29136</v>
      </c>
      <c r="H1584" s="401" t="s">
        <v>11</v>
      </c>
      <c r="I1584" s="401" t="s">
        <v>341</v>
      </c>
      <c r="J1584" s="400" t="b">
        <v>0</v>
      </c>
      <c r="K1584" s="401" t="s">
        <v>211</v>
      </c>
      <c r="L1584" s="401" t="s">
        <v>446</v>
      </c>
      <c r="M1584" s="401" t="s">
        <v>359</v>
      </c>
      <c r="N1584" s="401" t="s">
        <v>359</v>
      </c>
      <c r="O1584" s="401" t="s">
        <v>358</v>
      </c>
      <c r="P1584" s="401" t="s">
        <v>356</v>
      </c>
    </row>
    <row r="1585" spans="1:16" ht="43.5" x14ac:dyDescent="0.35">
      <c r="A1585" s="400">
        <v>1839</v>
      </c>
      <c r="B1585" s="400" t="s">
        <v>2999</v>
      </c>
      <c r="C1585" s="401" t="s">
        <v>3006</v>
      </c>
      <c r="D1585" s="402">
        <v>30621</v>
      </c>
      <c r="H1585" s="401" t="s">
        <v>12</v>
      </c>
      <c r="I1585" s="401" t="s">
        <v>341</v>
      </c>
      <c r="J1585" s="400" t="b">
        <v>0</v>
      </c>
      <c r="K1585" s="401" t="s">
        <v>211</v>
      </c>
      <c r="L1585" s="401" t="s">
        <v>446</v>
      </c>
      <c r="M1585" s="401" t="s">
        <v>359</v>
      </c>
      <c r="N1585" s="401" t="s">
        <v>359</v>
      </c>
      <c r="O1585" s="401" t="s">
        <v>358</v>
      </c>
      <c r="P1585" s="401" t="s">
        <v>356</v>
      </c>
    </row>
    <row r="1586" spans="1:16" ht="43.5" x14ac:dyDescent="0.35">
      <c r="A1586" s="400">
        <v>1840</v>
      </c>
      <c r="B1586" s="400" t="s">
        <v>2999</v>
      </c>
      <c r="C1586" s="401" t="s">
        <v>3007</v>
      </c>
      <c r="D1586" s="402">
        <v>30878</v>
      </c>
      <c r="H1586" s="401" t="s">
        <v>12</v>
      </c>
      <c r="I1586" s="401" t="s">
        <v>341</v>
      </c>
      <c r="J1586" s="400" t="b">
        <v>0</v>
      </c>
      <c r="K1586" s="401" t="s">
        <v>211</v>
      </c>
      <c r="L1586" s="401" t="s">
        <v>446</v>
      </c>
      <c r="M1586" s="401" t="s">
        <v>359</v>
      </c>
      <c r="N1586" s="401" t="s">
        <v>359</v>
      </c>
      <c r="O1586" s="401" t="s">
        <v>358</v>
      </c>
      <c r="P1586" s="401" t="s">
        <v>356</v>
      </c>
    </row>
    <row r="1587" spans="1:16" ht="43.5" x14ac:dyDescent="0.35">
      <c r="A1587" s="400">
        <v>1841</v>
      </c>
      <c r="B1587" s="400" t="s">
        <v>2999</v>
      </c>
      <c r="C1587" s="401" t="s">
        <v>3008</v>
      </c>
      <c r="D1587" s="402">
        <v>29797</v>
      </c>
      <c r="H1587" s="401" t="s">
        <v>11</v>
      </c>
      <c r="I1587" s="401" t="s">
        <v>341</v>
      </c>
      <c r="J1587" s="400" t="b">
        <v>0</v>
      </c>
      <c r="K1587" s="401" t="s">
        <v>211</v>
      </c>
      <c r="L1587" s="401" t="s">
        <v>446</v>
      </c>
      <c r="M1587" s="401" t="s">
        <v>359</v>
      </c>
      <c r="N1587" s="401" t="s">
        <v>359</v>
      </c>
      <c r="O1587" s="401" t="s">
        <v>358</v>
      </c>
      <c r="P1587" s="401" t="s">
        <v>356</v>
      </c>
    </row>
    <row r="1588" spans="1:16" ht="43.5" x14ac:dyDescent="0.35">
      <c r="A1588" s="400">
        <v>1842</v>
      </c>
      <c r="B1588" s="400" t="s">
        <v>2999</v>
      </c>
      <c r="C1588" s="401" t="s">
        <v>3009</v>
      </c>
      <c r="D1588" s="402">
        <v>32173</v>
      </c>
      <c r="H1588" s="401" t="s">
        <v>11</v>
      </c>
      <c r="I1588" s="401" t="s">
        <v>341</v>
      </c>
      <c r="J1588" s="400" t="b">
        <v>0</v>
      </c>
      <c r="K1588" s="401" t="s">
        <v>211</v>
      </c>
      <c r="L1588" s="401" t="s">
        <v>446</v>
      </c>
      <c r="M1588" s="401" t="s">
        <v>359</v>
      </c>
      <c r="N1588" s="401" t="s">
        <v>359</v>
      </c>
      <c r="O1588" s="401" t="s">
        <v>358</v>
      </c>
      <c r="P1588" s="401" t="s">
        <v>356</v>
      </c>
    </row>
    <row r="1589" spans="1:16" ht="29" x14ac:dyDescent="0.35">
      <c r="A1589" s="400">
        <v>1843</v>
      </c>
      <c r="B1589" s="400" t="s">
        <v>3010</v>
      </c>
      <c r="C1589" s="401" t="s">
        <v>3011</v>
      </c>
      <c r="D1589" s="402">
        <v>30764</v>
      </c>
      <c r="H1589" s="401" t="s">
        <v>11</v>
      </c>
      <c r="I1589" s="401" t="s">
        <v>345</v>
      </c>
      <c r="J1589" s="400" t="b">
        <v>0</v>
      </c>
      <c r="K1589" s="401" t="s">
        <v>211</v>
      </c>
      <c r="L1589" s="401" t="s">
        <v>915</v>
      </c>
      <c r="M1589" s="401" t="s">
        <v>359</v>
      </c>
      <c r="N1589" s="401" t="s">
        <v>359</v>
      </c>
      <c r="O1589" s="401" t="s">
        <v>358</v>
      </c>
      <c r="P1589" s="401" t="s">
        <v>356</v>
      </c>
    </row>
    <row r="1590" spans="1:16" ht="43.5" x14ac:dyDescent="0.35">
      <c r="A1590" s="400">
        <v>1844</v>
      </c>
      <c r="B1590" s="400" t="s">
        <v>3010</v>
      </c>
      <c r="C1590" s="401" t="s">
        <v>3012</v>
      </c>
      <c r="D1590" s="402">
        <v>28700</v>
      </c>
      <c r="H1590" s="401" t="s">
        <v>11</v>
      </c>
      <c r="I1590" s="401" t="s">
        <v>341</v>
      </c>
      <c r="J1590" s="400" t="b">
        <v>0</v>
      </c>
      <c r="K1590" s="401" t="s">
        <v>211</v>
      </c>
      <c r="L1590" s="401" t="s">
        <v>915</v>
      </c>
      <c r="M1590" s="401" t="s">
        <v>359</v>
      </c>
      <c r="N1590" s="401" t="s">
        <v>359</v>
      </c>
      <c r="O1590" s="401" t="s">
        <v>358</v>
      </c>
      <c r="P1590" s="401" t="s">
        <v>356</v>
      </c>
    </row>
    <row r="1591" spans="1:16" ht="43.5" x14ac:dyDescent="0.35">
      <c r="A1591" s="400">
        <v>1845</v>
      </c>
      <c r="B1591" s="400" t="s">
        <v>3010</v>
      </c>
      <c r="C1591" s="401" t="s">
        <v>3013</v>
      </c>
      <c r="D1591" s="402">
        <v>30037</v>
      </c>
      <c r="H1591" s="401" t="s">
        <v>12</v>
      </c>
      <c r="I1591" s="401" t="s">
        <v>341</v>
      </c>
      <c r="J1591" s="400" t="b">
        <v>0</v>
      </c>
      <c r="K1591" s="401" t="s">
        <v>211</v>
      </c>
      <c r="L1591" s="401" t="s">
        <v>915</v>
      </c>
      <c r="M1591" s="401" t="s">
        <v>359</v>
      </c>
      <c r="N1591" s="401" t="s">
        <v>359</v>
      </c>
      <c r="O1591" s="401" t="s">
        <v>358</v>
      </c>
      <c r="P1591" s="401" t="s">
        <v>356</v>
      </c>
    </row>
    <row r="1592" spans="1:16" ht="43.5" x14ac:dyDescent="0.35">
      <c r="A1592" s="400">
        <v>1846</v>
      </c>
      <c r="B1592" s="400" t="s">
        <v>3010</v>
      </c>
      <c r="C1592" s="401" t="s">
        <v>3014</v>
      </c>
      <c r="D1592" s="402">
        <v>29009</v>
      </c>
      <c r="H1592" s="401" t="s">
        <v>12</v>
      </c>
      <c r="I1592" s="401" t="s">
        <v>341</v>
      </c>
      <c r="J1592" s="400" t="b">
        <v>0</v>
      </c>
      <c r="K1592" s="401" t="s">
        <v>211</v>
      </c>
      <c r="L1592" s="401" t="s">
        <v>915</v>
      </c>
      <c r="M1592" s="401" t="s">
        <v>359</v>
      </c>
      <c r="N1592" s="401" t="s">
        <v>359</v>
      </c>
      <c r="O1592" s="401" t="s">
        <v>358</v>
      </c>
      <c r="P1592" s="401" t="s">
        <v>356</v>
      </c>
    </row>
    <row r="1593" spans="1:16" ht="43.5" x14ac:dyDescent="0.35">
      <c r="A1593" s="400">
        <v>1847</v>
      </c>
      <c r="B1593" s="400" t="s">
        <v>3010</v>
      </c>
      <c r="C1593" s="401" t="s">
        <v>3015</v>
      </c>
      <c r="D1593" s="402">
        <v>30442</v>
      </c>
      <c r="H1593" s="401" t="s">
        <v>12</v>
      </c>
      <c r="I1593" s="401" t="s">
        <v>341</v>
      </c>
      <c r="J1593" s="400" t="b">
        <v>0</v>
      </c>
      <c r="K1593" s="401" t="s">
        <v>211</v>
      </c>
      <c r="L1593" s="401" t="s">
        <v>915</v>
      </c>
      <c r="M1593" s="401" t="s">
        <v>359</v>
      </c>
      <c r="N1593" s="401" t="s">
        <v>359</v>
      </c>
      <c r="O1593" s="401" t="s">
        <v>358</v>
      </c>
      <c r="P1593" s="401" t="s">
        <v>356</v>
      </c>
    </row>
    <row r="1594" spans="1:16" ht="43.5" x14ac:dyDescent="0.35">
      <c r="A1594" s="400">
        <v>1848</v>
      </c>
      <c r="B1594" s="400" t="s">
        <v>3010</v>
      </c>
      <c r="C1594" s="401" t="s">
        <v>3016</v>
      </c>
      <c r="D1594" s="402">
        <v>28825</v>
      </c>
      <c r="H1594" s="401" t="s">
        <v>12</v>
      </c>
      <c r="I1594" s="401" t="s">
        <v>341</v>
      </c>
      <c r="J1594" s="400" t="b">
        <v>0</v>
      </c>
      <c r="K1594" s="401" t="s">
        <v>211</v>
      </c>
      <c r="L1594" s="401" t="s">
        <v>915</v>
      </c>
      <c r="M1594" s="401" t="s">
        <v>359</v>
      </c>
      <c r="N1594" s="401" t="s">
        <v>359</v>
      </c>
      <c r="O1594" s="401" t="s">
        <v>358</v>
      </c>
      <c r="P1594" s="401" t="s">
        <v>356</v>
      </c>
    </row>
    <row r="1595" spans="1:16" ht="43.5" x14ac:dyDescent="0.35">
      <c r="A1595" s="400">
        <v>1849</v>
      </c>
      <c r="B1595" s="400" t="s">
        <v>3010</v>
      </c>
      <c r="C1595" s="401" t="s">
        <v>3017</v>
      </c>
      <c r="D1595" s="402">
        <v>31002</v>
      </c>
      <c r="H1595" s="401" t="s">
        <v>12</v>
      </c>
      <c r="I1595" s="401" t="s">
        <v>341</v>
      </c>
      <c r="J1595" s="400" t="b">
        <v>0</v>
      </c>
      <c r="K1595" s="401" t="s">
        <v>211</v>
      </c>
      <c r="L1595" s="401" t="s">
        <v>915</v>
      </c>
      <c r="M1595" s="401" t="s">
        <v>359</v>
      </c>
      <c r="N1595" s="401" t="s">
        <v>359</v>
      </c>
      <c r="O1595" s="401" t="s">
        <v>358</v>
      </c>
      <c r="P1595" s="401" t="s">
        <v>356</v>
      </c>
    </row>
    <row r="1596" spans="1:16" ht="43.5" x14ac:dyDescent="0.35">
      <c r="A1596" s="400">
        <v>1850</v>
      </c>
      <c r="B1596" s="400" t="s">
        <v>3010</v>
      </c>
      <c r="C1596" s="401" t="s">
        <v>3018</v>
      </c>
      <c r="D1596" s="402">
        <v>21498</v>
      </c>
      <c r="H1596" s="401" t="s">
        <v>12</v>
      </c>
      <c r="I1596" s="401" t="s">
        <v>341</v>
      </c>
      <c r="J1596" s="400" t="b">
        <v>0</v>
      </c>
      <c r="K1596" s="401" t="s">
        <v>211</v>
      </c>
      <c r="L1596" s="401" t="s">
        <v>915</v>
      </c>
      <c r="M1596" s="401" t="s">
        <v>359</v>
      </c>
      <c r="N1596" s="401" t="s">
        <v>359</v>
      </c>
      <c r="O1596" s="401" t="s">
        <v>358</v>
      </c>
      <c r="P1596" s="401" t="s">
        <v>356</v>
      </c>
    </row>
    <row r="1597" spans="1:16" ht="43.5" x14ac:dyDescent="0.35">
      <c r="A1597" s="400">
        <v>1851</v>
      </c>
      <c r="B1597" s="400" t="s">
        <v>3010</v>
      </c>
      <c r="C1597" s="401" t="s">
        <v>3019</v>
      </c>
      <c r="D1597" s="402">
        <v>27885</v>
      </c>
      <c r="H1597" s="401" t="s">
        <v>11</v>
      </c>
      <c r="I1597" s="401" t="s">
        <v>341</v>
      </c>
      <c r="J1597" s="400" t="b">
        <v>0</v>
      </c>
      <c r="K1597" s="401" t="s">
        <v>211</v>
      </c>
      <c r="L1597" s="401" t="s">
        <v>915</v>
      </c>
      <c r="M1597" s="401" t="s">
        <v>359</v>
      </c>
      <c r="N1597" s="401" t="s">
        <v>359</v>
      </c>
      <c r="O1597" s="401" t="s">
        <v>358</v>
      </c>
      <c r="P1597" s="401" t="s">
        <v>356</v>
      </c>
    </row>
    <row r="1598" spans="1:16" ht="43.5" x14ac:dyDescent="0.35">
      <c r="A1598" s="400">
        <v>1852</v>
      </c>
      <c r="B1598" s="400" t="s">
        <v>3010</v>
      </c>
      <c r="C1598" s="401" t="s">
        <v>3020</v>
      </c>
      <c r="D1598" s="402">
        <v>28225</v>
      </c>
      <c r="H1598" s="401" t="s">
        <v>12</v>
      </c>
      <c r="I1598" s="401" t="s">
        <v>341</v>
      </c>
      <c r="J1598" s="400" t="b">
        <v>0</v>
      </c>
      <c r="K1598" s="401" t="s">
        <v>211</v>
      </c>
      <c r="L1598" s="401" t="s">
        <v>915</v>
      </c>
      <c r="M1598" s="401" t="s">
        <v>359</v>
      </c>
      <c r="N1598" s="401" t="s">
        <v>359</v>
      </c>
      <c r="O1598" s="401" t="s">
        <v>358</v>
      </c>
      <c r="P1598" s="401" t="s">
        <v>356</v>
      </c>
    </row>
    <row r="1599" spans="1:16" ht="43.5" x14ac:dyDescent="0.35">
      <c r="A1599" s="400">
        <v>1853</v>
      </c>
      <c r="B1599" s="400" t="s">
        <v>3021</v>
      </c>
      <c r="C1599" s="401" t="s">
        <v>3022</v>
      </c>
      <c r="D1599" s="402">
        <v>31043</v>
      </c>
      <c r="E1599" s="402">
        <v>41807</v>
      </c>
      <c r="F1599" s="400">
        <v>10764</v>
      </c>
      <c r="G1599" s="400">
        <v>29.470225872689898</v>
      </c>
      <c r="H1599" s="401" t="s">
        <v>11</v>
      </c>
      <c r="I1599" s="401" t="s">
        <v>341</v>
      </c>
      <c r="J1599" s="400" t="b">
        <v>0</v>
      </c>
      <c r="K1599" s="401" t="s">
        <v>211</v>
      </c>
      <c r="L1599" s="401" t="s">
        <v>518</v>
      </c>
      <c r="M1599" s="401" t="s">
        <v>359</v>
      </c>
      <c r="N1599" s="401" t="s">
        <v>359</v>
      </c>
      <c r="O1599" s="401" t="s">
        <v>358</v>
      </c>
      <c r="P1599" s="401" t="s">
        <v>356</v>
      </c>
    </row>
    <row r="1600" spans="1:16" ht="43.5" x14ac:dyDescent="0.35">
      <c r="A1600" s="400">
        <v>1854</v>
      </c>
      <c r="B1600" s="400" t="s">
        <v>3021</v>
      </c>
      <c r="C1600" s="401" t="s">
        <v>3023</v>
      </c>
      <c r="D1600" s="402">
        <v>31716</v>
      </c>
      <c r="E1600" s="402">
        <v>41807</v>
      </c>
      <c r="F1600" s="400">
        <v>10091</v>
      </c>
      <c r="G1600" s="400">
        <v>27.62765229295</v>
      </c>
      <c r="H1600" s="401" t="s">
        <v>11</v>
      </c>
      <c r="I1600" s="401" t="s">
        <v>341</v>
      </c>
      <c r="J1600" s="400" t="b">
        <v>0</v>
      </c>
      <c r="K1600" s="401" t="s">
        <v>211</v>
      </c>
      <c r="L1600" s="401" t="s">
        <v>518</v>
      </c>
      <c r="M1600" s="401" t="s">
        <v>359</v>
      </c>
      <c r="N1600" s="401" t="s">
        <v>359</v>
      </c>
      <c r="O1600" s="401" t="s">
        <v>358</v>
      </c>
      <c r="P1600" s="401" t="s">
        <v>356</v>
      </c>
    </row>
    <row r="1601" spans="1:16" ht="43.5" x14ac:dyDescent="0.35">
      <c r="A1601" s="400">
        <v>1855</v>
      </c>
      <c r="B1601" s="400" t="s">
        <v>3021</v>
      </c>
      <c r="C1601" s="401" t="s">
        <v>3024</v>
      </c>
      <c r="D1601" s="402">
        <v>28744</v>
      </c>
      <c r="E1601" s="402">
        <v>41807</v>
      </c>
      <c r="F1601" s="400">
        <v>13063</v>
      </c>
      <c r="G1601" s="400">
        <v>35.764544832306598</v>
      </c>
      <c r="H1601" s="401" t="s">
        <v>11</v>
      </c>
      <c r="I1601" s="401" t="s">
        <v>341</v>
      </c>
      <c r="J1601" s="400" t="b">
        <v>0</v>
      </c>
      <c r="K1601" s="401" t="s">
        <v>211</v>
      </c>
      <c r="L1601" s="401" t="s">
        <v>518</v>
      </c>
      <c r="M1601" s="401" t="s">
        <v>359</v>
      </c>
      <c r="N1601" s="401" t="s">
        <v>359</v>
      </c>
      <c r="O1601" s="401" t="s">
        <v>358</v>
      </c>
      <c r="P1601" s="401" t="s">
        <v>356</v>
      </c>
    </row>
    <row r="1602" spans="1:16" ht="43.5" x14ac:dyDescent="0.35">
      <c r="A1602" s="400">
        <v>1856</v>
      </c>
      <c r="B1602" s="400" t="s">
        <v>3021</v>
      </c>
      <c r="C1602" s="401" t="s">
        <v>3025</v>
      </c>
      <c r="D1602" s="402">
        <v>31238</v>
      </c>
      <c r="E1602" s="402">
        <v>41807</v>
      </c>
      <c r="F1602" s="400">
        <v>10569</v>
      </c>
      <c r="G1602" s="400">
        <v>28.936344969199201</v>
      </c>
      <c r="H1602" s="401" t="s">
        <v>12</v>
      </c>
      <c r="I1602" s="401" t="s">
        <v>341</v>
      </c>
      <c r="J1602" s="400" t="b">
        <v>0</v>
      </c>
      <c r="K1602" s="401" t="s">
        <v>211</v>
      </c>
      <c r="L1602" s="401" t="s">
        <v>518</v>
      </c>
      <c r="M1602" s="401" t="s">
        <v>359</v>
      </c>
      <c r="N1602" s="401" t="s">
        <v>359</v>
      </c>
      <c r="O1602" s="401" t="s">
        <v>358</v>
      </c>
      <c r="P1602" s="401" t="s">
        <v>356</v>
      </c>
    </row>
    <row r="1603" spans="1:16" ht="43.5" x14ac:dyDescent="0.35">
      <c r="A1603" s="400">
        <v>1857</v>
      </c>
      <c r="B1603" s="400" t="s">
        <v>3021</v>
      </c>
      <c r="C1603" s="401" t="s">
        <v>3026</v>
      </c>
      <c r="D1603" s="402">
        <v>30185</v>
      </c>
      <c r="E1603" s="402">
        <v>41807</v>
      </c>
      <c r="F1603" s="400">
        <v>11622</v>
      </c>
      <c r="G1603" s="400">
        <v>31.8193018480493</v>
      </c>
      <c r="H1603" s="401" t="s">
        <v>12</v>
      </c>
      <c r="I1603" s="401" t="s">
        <v>341</v>
      </c>
      <c r="J1603" s="400" t="b">
        <v>0</v>
      </c>
      <c r="K1603" s="401" t="s">
        <v>211</v>
      </c>
      <c r="L1603" s="401" t="s">
        <v>518</v>
      </c>
      <c r="M1603" s="401" t="s">
        <v>359</v>
      </c>
      <c r="N1603" s="401" t="s">
        <v>359</v>
      </c>
      <c r="O1603" s="401" t="s">
        <v>358</v>
      </c>
      <c r="P1603" s="401" t="s">
        <v>356</v>
      </c>
    </row>
    <row r="1604" spans="1:16" ht="43.5" x14ac:dyDescent="0.35">
      <c r="A1604" s="400">
        <v>1858</v>
      </c>
      <c r="B1604" s="400" t="s">
        <v>3021</v>
      </c>
      <c r="C1604" s="401" t="s">
        <v>3027</v>
      </c>
      <c r="D1604" s="402">
        <v>30609</v>
      </c>
      <c r="E1604" s="402">
        <v>41807</v>
      </c>
      <c r="F1604" s="400">
        <v>11198</v>
      </c>
      <c r="G1604" s="400">
        <v>30.658453114305299</v>
      </c>
      <c r="H1604" s="401" t="s">
        <v>12</v>
      </c>
      <c r="I1604" s="401" t="s">
        <v>341</v>
      </c>
      <c r="J1604" s="400" t="b">
        <v>0</v>
      </c>
      <c r="K1604" s="401" t="s">
        <v>211</v>
      </c>
      <c r="L1604" s="401" t="s">
        <v>518</v>
      </c>
      <c r="M1604" s="401" t="s">
        <v>359</v>
      </c>
      <c r="N1604" s="401" t="s">
        <v>359</v>
      </c>
      <c r="O1604" s="401" t="s">
        <v>358</v>
      </c>
      <c r="P1604" s="401" t="s">
        <v>356</v>
      </c>
    </row>
    <row r="1605" spans="1:16" ht="43.5" x14ac:dyDescent="0.35">
      <c r="A1605" s="400">
        <v>1859</v>
      </c>
      <c r="B1605" s="400" t="s">
        <v>3021</v>
      </c>
      <c r="C1605" s="401" t="s">
        <v>3028</v>
      </c>
      <c r="D1605" s="402">
        <v>29504</v>
      </c>
      <c r="E1605" s="402">
        <v>41807</v>
      </c>
      <c r="F1605" s="400">
        <v>12303</v>
      </c>
      <c r="G1605" s="400">
        <v>33.683778234086198</v>
      </c>
      <c r="H1605" s="401" t="s">
        <v>12</v>
      </c>
      <c r="I1605" s="401" t="s">
        <v>341</v>
      </c>
      <c r="J1605" s="400" t="b">
        <v>0</v>
      </c>
      <c r="K1605" s="401" t="s">
        <v>211</v>
      </c>
      <c r="L1605" s="401" t="s">
        <v>518</v>
      </c>
      <c r="M1605" s="401" t="s">
        <v>359</v>
      </c>
      <c r="N1605" s="401" t="s">
        <v>359</v>
      </c>
      <c r="O1605" s="401" t="s">
        <v>358</v>
      </c>
      <c r="P1605" s="401" t="s">
        <v>356</v>
      </c>
    </row>
    <row r="1606" spans="1:16" ht="43.5" x14ac:dyDescent="0.35">
      <c r="A1606" s="400">
        <v>1860</v>
      </c>
      <c r="B1606" s="400" t="s">
        <v>3021</v>
      </c>
      <c r="C1606" s="401" t="s">
        <v>3029</v>
      </c>
      <c r="D1606" s="402">
        <v>31003</v>
      </c>
      <c r="E1606" s="402">
        <v>41807</v>
      </c>
      <c r="F1606" s="400">
        <v>10804</v>
      </c>
      <c r="G1606" s="400">
        <v>29.579739904175199</v>
      </c>
      <c r="H1606" s="401" t="s">
        <v>12</v>
      </c>
      <c r="I1606" s="401" t="s">
        <v>341</v>
      </c>
      <c r="J1606" s="400" t="b">
        <v>0</v>
      </c>
      <c r="K1606" s="401" t="s">
        <v>211</v>
      </c>
      <c r="L1606" s="401" t="s">
        <v>518</v>
      </c>
      <c r="M1606" s="401" t="s">
        <v>359</v>
      </c>
      <c r="N1606" s="401" t="s">
        <v>359</v>
      </c>
      <c r="O1606" s="401" t="s">
        <v>358</v>
      </c>
      <c r="P1606" s="401" t="s">
        <v>356</v>
      </c>
    </row>
    <row r="1607" spans="1:16" ht="43.5" x14ac:dyDescent="0.35">
      <c r="A1607" s="400">
        <v>1861</v>
      </c>
      <c r="B1607" s="400" t="s">
        <v>3021</v>
      </c>
      <c r="C1607" s="401" t="s">
        <v>3030</v>
      </c>
      <c r="D1607" s="402">
        <v>31777</v>
      </c>
      <c r="E1607" s="402">
        <v>41807</v>
      </c>
      <c r="F1607" s="400">
        <v>10030</v>
      </c>
      <c r="G1607" s="400">
        <v>27.460643394935001</v>
      </c>
      <c r="H1607" s="401" t="s">
        <v>12</v>
      </c>
      <c r="I1607" s="401" t="s">
        <v>341</v>
      </c>
      <c r="J1607" s="400" t="b">
        <v>0</v>
      </c>
      <c r="K1607" s="401" t="s">
        <v>211</v>
      </c>
      <c r="L1607" s="401" t="s">
        <v>518</v>
      </c>
      <c r="M1607" s="401" t="s">
        <v>359</v>
      </c>
      <c r="N1607" s="401" t="s">
        <v>359</v>
      </c>
      <c r="O1607" s="401" t="s">
        <v>358</v>
      </c>
      <c r="P1607" s="401" t="s">
        <v>356</v>
      </c>
    </row>
    <row r="1608" spans="1:16" ht="43.5" x14ac:dyDescent="0.35">
      <c r="A1608" s="400">
        <v>1862</v>
      </c>
      <c r="B1608" s="400" t="s">
        <v>3021</v>
      </c>
      <c r="C1608" s="401" t="s">
        <v>3031</v>
      </c>
      <c r="D1608" s="402">
        <v>29752</v>
      </c>
      <c r="E1608" s="402">
        <v>41807</v>
      </c>
      <c r="F1608" s="400">
        <v>12055</v>
      </c>
      <c r="G1608" s="400">
        <v>33.004791238877502</v>
      </c>
      <c r="H1608" s="401" t="s">
        <v>12</v>
      </c>
      <c r="I1608" s="401" t="s">
        <v>341</v>
      </c>
      <c r="J1608" s="400" t="b">
        <v>0</v>
      </c>
      <c r="K1608" s="401" t="s">
        <v>211</v>
      </c>
      <c r="L1608" s="401" t="s">
        <v>518</v>
      </c>
      <c r="M1608" s="401" t="s">
        <v>359</v>
      </c>
      <c r="N1608" s="401" t="s">
        <v>359</v>
      </c>
      <c r="O1608" s="401" t="s">
        <v>358</v>
      </c>
      <c r="P1608" s="401" t="s">
        <v>356</v>
      </c>
    </row>
    <row r="1609" spans="1:16" ht="29" x14ac:dyDescent="0.35">
      <c r="A1609" s="400">
        <v>1863</v>
      </c>
      <c r="B1609" s="400" t="s">
        <v>3032</v>
      </c>
      <c r="C1609" s="401" t="s">
        <v>3033</v>
      </c>
      <c r="D1609" s="402">
        <v>34284</v>
      </c>
      <c r="E1609" s="402">
        <v>41807</v>
      </c>
      <c r="F1609" s="400">
        <v>7523</v>
      </c>
      <c r="G1609" s="400">
        <v>20.5968514715948</v>
      </c>
      <c r="H1609" s="401" t="s">
        <v>12</v>
      </c>
      <c r="I1609" s="401" t="s">
        <v>345</v>
      </c>
      <c r="J1609" s="400" t="b">
        <v>0</v>
      </c>
      <c r="K1609" s="401" t="s">
        <v>211</v>
      </c>
      <c r="L1609" s="401" t="s">
        <v>500</v>
      </c>
      <c r="M1609" s="401" t="s">
        <v>359</v>
      </c>
      <c r="N1609" s="401" t="s">
        <v>359</v>
      </c>
      <c r="O1609" s="401" t="s">
        <v>358</v>
      </c>
      <c r="P1609" s="401" t="s">
        <v>356</v>
      </c>
    </row>
    <row r="1610" spans="1:16" ht="43.5" x14ac:dyDescent="0.35">
      <c r="A1610" s="400">
        <v>1864</v>
      </c>
      <c r="B1610" s="400" t="s">
        <v>3032</v>
      </c>
      <c r="C1610" s="401" t="s">
        <v>3034</v>
      </c>
      <c r="D1610" s="402">
        <v>33328</v>
      </c>
      <c r="E1610" s="402">
        <v>41807</v>
      </c>
      <c r="F1610" s="400">
        <v>8479</v>
      </c>
      <c r="G1610" s="400">
        <v>23.214236824093099</v>
      </c>
      <c r="H1610" s="401" t="s">
        <v>11</v>
      </c>
      <c r="I1610" s="401" t="s">
        <v>347</v>
      </c>
      <c r="J1610" s="400" t="b">
        <v>0</v>
      </c>
      <c r="K1610" s="401" t="s">
        <v>211</v>
      </c>
      <c r="L1610" s="401" t="s">
        <v>500</v>
      </c>
      <c r="M1610" s="401" t="s">
        <v>359</v>
      </c>
      <c r="N1610" s="401" t="s">
        <v>359</v>
      </c>
      <c r="O1610" s="401" t="s">
        <v>358</v>
      </c>
      <c r="P1610" s="401" t="s">
        <v>356</v>
      </c>
    </row>
    <row r="1611" spans="1:16" ht="43.5" x14ac:dyDescent="0.35">
      <c r="A1611" s="400">
        <v>1865</v>
      </c>
      <c r="B1611" s="400" t="s">
        <v>3032</v>
      </c>
      <c r="C1611" s="401" t="s">
        <v>3035</v>
      </c>
      <c r="D1611" s="402">
        <v>34554</v>
      </c>
      <c r="E1611" s="402">
        <v>41807</v>
      </c>
      <c r="F1611" s="400">
        <v>7253</v>
      </c>
      <c r="G1611" s="400">
        <v>19.8576317590691</v>
      </c>
      <c r="H1611" s="401" t="s">
        <v>11</v>
      </c>
      <c r="I1611" s="401" t="s">
        <v>341</v>
      </c>
      <c r="J1611" s="400" t="b">
        <v>0</v>
      </c>
      <c r="K1611" s="401" t="s">
        <v>211</v>
      </c>
      <c r="L1611" s="401" t="s">
        <v>500</v>
      </c>
      <c r="M1611" s="401" t="s">
        <v>359</v>
      </c>
      <c r="N1611" s="401" t="s">
        <v>359</v>
      </c>
      <c r="O1611" s="401" t="s">
        <v>358</v>
      </c>
      <c r="P1611" s="401" t="s">
        <v>356</v>
      </c>
    </row>
    <row r="1612" spans="1:16" ht="43.5" x14ac:dyDescent="0.35">
      <c r="A1612" s="400">
        <v>1866</v>
      </c>
      <c r="B1612" s="400" t="s">
        <v>3032</v>
      </c>
      <c r="C1612" s="401" t="s">
        <v>3036</v>
      </c>
      <c r="D1612" s="402">
        <v>33662</v>
      </c>
      <c r="E1612" s="402">
        <v>41807</v>
      </c>
      <c r="F1612" s="400">
        <v>8145</v>
      </c>
      <c r="G1612" s="400">
        <v>22.299794661191001</v>
      </c>
      <c r="H1612" s="401" t="s">
        <v>11</v>
      </c>
      <c r="I1612" s="401" t="s">
        <v>347</v>
      </c>
      <c r="J1612" s="400" t="b">
        <v>0</v>
      </c>
      <c r="K1612" s="401" t="s">
        <v>211</v>
      </c>
      <c r="L1612" s="401" t="s">
        <v>500</v>
      </c>
      <c r="M1612" s="401" t="s">
        <v>359</v>
      </c>
      <c r="N1612" s="401" t="s">
        <v>359</v>
      </c>
      <c r="O1612" s="401" t="s">
        <v>358</v>
      </c>
      <c r="P1612" s="401" t="s">
        <v>356</v>
      </c>
    </row>
    <row r="1613" spans="1:16" ht="43.5" x14ac:dyDescent="0.35">
      <c r="A1613" s="400">
        <v>1867</v>
      </c>
      <c r="B1613" s="400" t="s">
        <v>3032</v>
      </c>
      <c r="C1613" s="401" t="s">
        <v>3037</v>
      </c>
      <c r="D1613" s="402">
        <v>32060</v>
      </c>
      <c r="E1613" s="402">
        <v>41807</v>
      </c>
      <c r="F1613" s="400">
        <v>9747</v>
      </c>
      <c r="G1613" s="400">
        <v>26.6858316221766</v>
      </c>
      <c r="H1613" s="401" t="s">
        <v>11</v>
      </c>
      <c r="I1613" s="401" t="s">
        <v>341</v>
      </c>
      <c r="J1613" s="400" t="b">
        <v>0</v>
      </c>
      <c r="K1613" s="401" t="s">
        <v>211</v>
      </c>
      <c r="L1613" s="401" t="s">
        <v>500</v>
      </c>
      <c r="M1613" s="401" t="s">
        <v>359</v>
      </c>
      <c r="N1613" s="401" t="s">
        <v>359</v>
      </c>
      <c r="O1613" s="401" t="s">
        <v>358</v>
      </c>
      <c r="P1613" s="401" t="s">
        <v>356</v>
      </c>
    </row>
    <row r="1614" spans="1:16" ht="43.5" x14ac:dyDescent="0.35">
      <c r="A1614" s="400">
        <v>1868</v>
      </c>
      <c r="B1614" s="400" t="s">
        <v>3032</v>
      </c>
      <c r="C1614" s="401" t="s">
        <v>3038</v>
      </c>
      <c r="D1614" s="402">
        <v>28678</v>
      </c>
      <c r="E1614" s="402">
        <v>41807</v>
      </c>
      <c r="F1614" s="400">
        <v>13129</v>
      </c>
      <c r="G1614" s="400">
        <v>35.945242984257398</v>
      </c>
      <c r="H1614" s="401" t="s">
        <v>12</v>
      </c>
      <c r="I1614" s="401" t="s">
        <v>341</v>
      </c>
      <c r="J1614" s="400" t="b">
        <v>0</v>
      </c>
      <c r="K1614" s="401" t="s">
        <v>211</v>
      </c>
      <c r="L1614" s="401" t="s">
        <v>500</v>
      </c>
      <c r="M1614" s="401" t="s">
        <v>359</v>
      </c>
      <c r="N1614" s="401" t="s">
        <v>359</v>
      </c>
      <c r="O1614" s="401" t="s">
        <v>358</v>
      </c>
      <c r="P1614" s="401" t="s">
        <v>356</v>
      </c>
    </row>
    <row r="1615" spans="1:16" ht="43.5" x14ac:dyDescent="0.35">
      <c r="A1615" s="400">
        <v>1869</v>
      </c>
      <c r="B1615" s="400" t="s">
        <v>3032</v>
      </c>
      <c r="C1615" s="401" t="s">
        <v>3039</v>
      </c>
      <c r="D1615" s="402">
        <v>29776</v>
      </c>
      <c r="E1615" s="402">
        <v>41807</v>
      </c>
      <c r="F1615" s="400">
        <v>12031</v>
      </c>
      <c r="G1615" s="400">
        <v>32.939082819986297</v>
      </c>
      <c r="H1615" s="401" t="s">
        <v>12</v>
      </c>
      <c r="I1615" s="401" t="s">
        <v>341</v>
      </c>
      <c r="J1615" s="400" t="b">
        <v>0</v>
      </c>
      <c r="K1615" s="401" t="s">
        <v>211</v>
      </c>
      <c r="L1615" s="401" t="s">
        <v>500</v>
      </c>
      <c r="M1615" s="401" t="s">
        <v>359</v>
      </c>
      <c r="N1615" s="401" t="s">
        <v>359</v>
      </c>
      <c r="O1615" s="401" t="s">
        <v>358</v>
      </c>
      <c r="P1615" s="401" t="s">
        <v>356</v>
      </c>
    </row>
    <row r="1616" spans="1:16" ht="43.5" x14ac:dyDescent="0.35">
      <c r="A1616" s="400">
        <v>1870</v>
      </c>
      <c r="B1616" s="400" t="s">
        <v>3032</v>
      </c>
      <c r="C1616" s="401" t="s">
        <v>3040</v>
      </c>
      <c r="D1616" s="402">
        <v>30715</v>
      </c>
      <c r="E1616" s="402">
        <v>41807</v>
      </c>
      <c r="F1616" s="400">
        <v>11092</v>
      </c>
      <c r="G1616" s="400">
        <v>30.368240930869302</v>
      </c>
      <c r="H1616" s="401" t="s">
        <v>11</v>
      </c>
      <c r="I1616" s="401" t="s">
        <v>341</v>
      </c>
      <c r="J1616" s="400" t="b">
        <v>0</v>
      </c>
      <c r="K1616" s="401" t="s">
        <v>211</v>
      </c>
      <c r="L1616" s="401" t="s">
        <v>500</v>
      </c>
      <c r="M1616" s="401" t="s">
        <v>359</v>
      </c>
      <c r="N1616" s="401" t="s">
        <v>359</v>
      </c>
      <c r="O1616" s="401" t="s">
        <v>358</v>
      </c>
      <c r="P1616" s="401" t="s">
        <v>356</v>
      </c>
    </row>
    <row r="1617" spans="1:16" ht="29" x14ac:dyDescent="0.35">
      <c r="A1617" s="400">
        <v>1871</v>
      </c>
      <c r="B1617" s="400" t="s">
        <v>3032</v>
      </c>
      <c r="C1617" s="401" t="s">
        <v>3041</v>
      </c>
      <c r="D1617" s="402">
        <v>34228</v>
      </c>
      <c r="E1617" s="402">
        <v>41807</v>
      </c>
      <c r="F1617" s="400">
        <v>7579</v>
      </c>
      <c r="G1617" s="400">
        <v>20.750171115674199</v>
      </c>
      <c r="H1617" s="401" t="s">
        <v>11</v>
      </c>
      <c r="I1617" s="401" t="s">
        <v>345</v>
      </c>
      <c r="J1617" s="400" t="b">
        <v>0</v>
      </c>
      <c r="K1617" s="401" t="s">
        <v>211</v>
      </c>
      <c r="L1617" s="401" t="s">
        <v>500</v>
      </c>
      <c r="M1617" s="401" t="s">
        <v>359</v>
      </c>
      <c r="N1617" s="401" t="s">
        <v>359</v>
      </c>
      <c r="O1617" s="401" t="s">
        <v>358</v>
      </c>
      <c r="P1617" s="401" t="s">
        <v>356</v>
      </c>
    </row>
    <row r="1618" spans="1:16" ht="43.5" x14ac:dyDescent="0.35">
      <c r="A1618" s="400">
        <v>1872</v>
      </c>
      <c r="B1618" s="400" t="s">
        <v>3032</v>
      </c>
      <c r="C1618" s="401" t="s">
        <v>3042</v>
      </c>
      <c r="D1618" s="402">
        <v>33221</v>
      </c>
      <c r="E1618" s="402">
        <v>41807</v>
      </c>
      <c r="F1618" s="400">
        <v>8586</v>
      </c>
      <c r="G1618" s="400">
        <v>23.507186858316199</v>
      </c>
      <c r="H1618" s="401" t="s">
        <v>11</v>
      </c>
      <c r="I1618" s="401" t="s">
        <v>347</v>
      </c>
      <c r="J1618" s="400" t="b">
        <v>0</v>
      </c>
      <c r="K1618" s="401" t="s">
        <v>211</v>
      </c>
      <c r="L1618" s="401" t="s">
        <v>500</v>
      </c>
      <c r="M1618" s="401" t="s">
        <v>359</v>
      </c>
      <c r="N1618" s="401" t="s">
        <v>359</v>
      </c>
      <c r="O1618" s="401" t="s">
        <v>358</v>
      </c>
      <c r="P1618" s="401" t="s">
        <v>356</v>
      </c>
    </row>
    <row r="1619" spans="1:16" ht="43.5" x14ac:dyDescent="0.35">
      <c r="A1619" s="400">
        <v>1873</v>
      </c>
      <c r="B1619" s="400" t="s">
        <v>3043</v>
      </c>
      <c r="C1619" s="401" t="s">
        <v>605</v>
      </c>
      <c r="D1619" s="402">
        <v>34396</v>
      </c>
      <c r="E1619" s="402">
        <v>41807</v>
      </c>
      <c r="F1619" s="400">
        <v>7411</v>
      </c>
      <c r="G1619" s="400">
        <v>20.290212183436001</v>
      </c>
      <c r="H1619" s="401" t="s">
        <v>11</v>
      </c>
      <c r="I1619" s="401" t="s">
        <v>341</v>
      </c>
      <c r="J1619" s="400" t="b">
        <v>0</v>
      </c>
      <c r="K1619" s="401" t="s">
        <v>211</v>
      </c>
      <c r="L1619" s="401" t="s">
        <v>604</v>
      </c>
      <c r="M1619" s="401" t="s">
        <v>359</v>
      </c>
      <c r="N1619" s="401" t="s">
        <v>359</v>
      </c>
      <c r="O1619" s="401" t="s">
        <v>358</v>
      </c>
      <c r="P1619" s="401" t="s">
        <v>356</v>
      </c>
    </row>
    <row r="1620" spans="1:16" ht="43.5" x14ac:dyDescent="0.35">
      <c r="A1620" s="400">
        <v>1874</v>
      </c>
      <c r="B1620" s="400" t="s">
        <v>3043</v>
      </c>
      <c r="C1620" s="401" t="s">
        <v>3044</v>
      </c>
      <c r="D1620" s="402">
        <v>30675</v>
      </c>
      <c r="E1620" s="402">
        <v>41807</v>
      </c>
      <c r="F1620" s="400">
        <v>11132</v>
      </c>
      <c r="G1620" s="400">
        <v>30.477754962354499</v>
      </c>
      <c r="H1620" s="401" t="s">
        <v>11</v>
      </c>
      <c r="I1620" s="401" t="s">
        <v>341</v>
      </c>
      <c r="J1620" s="400" t="b">
        <v>0</v>
      </c>
      <c r="K1620" s="401" t="s">
        <v>211</v>
      </c>
      <c r="L1620" s="401" t="s">
        <v>604</v>
      </c>
      <c r="M1620" s="401" t="s">
        <v>359</v>
      </c>
      <c r="N1620" s="401" t="s">
        <v>359</v>
      </c>
      <c r="O1620" s="401" t="s">
        <v>358</v>
      </c>
      <c r="P1620" s="401" t="s">
        <v>356</v>
      </c>
    </row>
    <row r="1621" spans="1:16" ht="43.5" x14ac:dyDescent="0.35">
      <c r="A1621" s="400">
        <v>1875</v>
      </c>
      <c r="B1621" s="400" t="s">
        <v>3043</v>
      </c>
      <c r="C1621" s="401" t="s">
        <v>3045</v>
      </c>
      <c r="D1621" s="402">
        <v>34345</v>
      </c>
      <c r="E1621" s="402">
        <v>41807</v>
      </c>
      <c r="F1621" s="400">
        <v>7462</v>
      </c>
      <c r="G1621" s="400">
        <v>20.429842573579698</v>
      </c>
      <c r="H1621" s="401" t="s">
        <v>11</v>
      </c>
      <c r="I1621" s="401" t="s">
        <v>341</v>
      </c>
      <c r="J1621" s="400" t="b">
        <v>0</v>
      </c>
      <c r="K1621" s="401" t="s">
        <v>211</v>
      </c>
      <c r="L1621" s="401" t="s">
        <v>604</v>
      </c>
      <c r="M1621" s="401" t="s">
        <v>359</v>
      </c>
      <c r="N1621" s="401" t="s">
        <v>359</v>
      </c>
      <c r="O1621" s="401" t="s">
        <v>358</v>
      </c>
      <c r="P1621" s="401" t="s">
        <v>356</v>
      </c>
    </row>
    <row r="1622" spans="1:16" ht="43.5" x14ac:dyDescent="0.35">
      <c r="A1622" s="400">
        <v>1876</v>
      </c>
      <c r="B1622" s="400" t="s">
        <v>3043</v>
      </c>
      <c r="C1622" s="401" t="s">
        <v>3046</v>
      </c>
      <c r="D1622" s="402">
        <v>33925</v>
      </c>
      <c r="E1622" s="402">
        <v>41807</v>
      </c>
      <c r="F1622" s="400">
        <v>7882</v>
      </c>
      <c r="G1622" s="400">
        <v>21.579739904175199</v>
      </c>
      <c r="H1622" s="401" t="s">
        <v>11</v>
      </c>
      <c r="I1622" s="401" t="s">
        <v>341</v>
      </c>
      <c r="J1622" s="400" t="b">
        <v>0</v>
      </c>
      <c r="K1622" s="401" t="s">
        <v>211</v>
      </c>
      <c r="L1622" s="401" t="s">
        <v>604</v>
      </c>
      <c r="M1622" s="401" t="s">
        <v>359</v>
      </c>
      <c r="N1622" s="401" t="s">
        <v>359</v>
      </c>
      <c r="O1622" s="401" t="s">
        <v>358</v>
      </c>
      <c r="P1622" s="401" t="s">
        <v>356</v>
      </c>
    </row>
    <row r="1623" spans="1:16" ht="43.5" x14ac:dyDescent="0.35">
      <c r="A1623" s="400">
        <v>1877</v>
      </c>
      <c r="B1623" s="400" t="s">
        <v>3043</v>
      </c>
      <c r="C1623" s="401" t="s">
        <v>3047</v>
      </c>
      <c r="D1623" s="402">
        <v>33422</v>
      </c>
      <c r="E1623" s="402">
        <v>41807</v>
      </c>
      <c r="F1623" s="400">
        <v>8385</v>
      </c>
      <c r="G1623" s="400">
        <v>22.956878850102701</v>
      </c>
      <c r="H1623" s="401" t="s">
        <v>11</v>
      </c>
      <c r="I1623" s="401" t="s">
        <v>341</v>
      </c>
      <c r="J1623" s="400" t="b">
        <v>0</v>
      </c>
      <c r="K1623" s="401" t="s">
        <v>211</v>
      </c>
      <c r="L1623" s="401" t="s">
        <v>604</v>
      </c>
      <c r="M1623" s="401" t="s">
        <v>359</v>
      </c>
      <c r="N1623" s="401" t="s">
        <v>359</v>
      </c>
      <c r="O1623" s="401" t="s">
        <v>358</v>
      </c>
      <c r="P1623" s="401" t="s">
        <v>356</v>
      </c>
    </row>
    <row r="1624" spans="1:16" ht="43.5" x14ac:dyDescent="0.35">
      <c r="A1624" s="400">
        <v>1878</v>
      </c>
      <c r="B1624" s="400" t="s">
        <v>3043</v>
      </c>
      <c r="C1624" s="401" t="s">
        <v>3048</v>
      </c>
      <c r="D1624" s="402">
        <v>32654</v>
      </c>
      <c r="E1624" s="402">
        <v>41807</v>
      </c>
      <c r="F1624" s="400">
        <v>9153</v>
      </c>
      <c r="G1624" s="400">
        <v>25.0595482546201</v>
      </c>
      <c r="H1624" s="401" t="s">
        <v>11</v>
      </c>
      <c r="I1624" s="401" t="s">
        <v>341</v>
      </c>
      <c r="J1624" s="400" t="b">
        <v>0</v>
      </c>
      <c r="K1624" s="401" t="s">
        <v>211</v>
      </c>
      <c r="L1624" s="401" t="s">
        <v>604</v>
      </c>
      <c r="M1624" s="401" t="s">
        <v>359</v>
      </c>
      <c r="N1624" s="401" t="s">
        <v>359</v>
      </c>
      <c r="O1624" s="401" t="s">
        <v>358</v>
      </c>
      <c r="P1624" s="401" t="s">
        <v>356</v>
      </c>
    </row>
    <row r="1625" spans="1:16" ht="43.5" x14ac:dyDescent="0.35">
      <c r="A1625" s="400">
        <v>1879</v>
      </c>
      <c r="B1625" s="400" t="s">
        <v>3043</v>
      </c>
      <c r="C1625" s="401" t="s">
        <v>3049</v>
      </c>
      <c r="D1625" s="402">
        <v>34924</v>
      </c>
      <c r="E1625" s="402">
        <v>41807</v>
      </c>
      <c r="F1625" s="400">
        <v>6883</v>
      </c>
      <c r="G1625" s="400">
        <v>18.844626967830301</v>
      </c>
      <c r="H1625" s="401" t="s">
        <v>12</v>
      </c>
      <c r="I1625" s="401" t="s">
        <v>341</v>
      </c>
      <c r="J1625" s="400" t="b">
        <v>0</v>
      </c>
      <c r="K1625" s="401" t="s">
        <v>211</v>
      </c>
      <c r="L1625" s="401" t="s">
        <v>604</v>
      </c>
      <c r="M1625" s="401" t="s">
        <v>359</v>
      </c>
      <c r="N1625" s="401" t="s">
        <v>359</v>
      </c>
      <c r="O1625" s="401" t="s">
        <v>358</v>
      </c>
      <c r="P1625" s="401" t="s">
        <v>356</v>
      </c>
    </row>
    <row r="1626" spans="1:16" ht="29" x14ac:dyDescent="0.35">
      <c r="A1626" s="400">
        <v>1880</v>
      </c>
      <c r="B1626" s="400" t="s">
        <v>3043</v>
      </c>
      <c r="C1626" s="401" t="s">
        <v>3050</v>
      </c>
      <c r="D1626" s="402">
        <v>31794</v>
      </c>
      <c r="E1626" s="402">
        <v>41807</v>
      </c>
      <c r="F1626" s="400">
        <v>10013</v>
      </c>
      <c r="G1626" s="400">
        <v>27.4140999315537</v>
      </c>
      <c r="H1626" s="401" t="s">
        <v>12</v>
      </c>
      <c r="I1626" s="401" t="s">
        <v>345</v>
      </c>
      <c r="J1626" s="400" t="b">
        <v>0</v>
      </c>
      <c r="K1626" s="401" t="s">
        <v>211</v>
      </c>
      <c r="L1626" s="401" t="s">
        <v>604</v>
      </c>
      <c r="M1626" s="401" t="s">
        <v>359</v>
      </c>
      <c r="N1626" s="401" t="s">
        <v>359</v>
      </c>
      <c r="O1626" s="401" t="s">
        <v>358</v>
      </c>
      <c r="P1626" s="401" t="s">
        <v>356</v>
      </c>
    </row>
    <row r="1627" spans="1:16" ht="29" x14ac:dyDescent="0.35">
      <c r="A1627" s="400">
        <v>1881</v>
      </c>
      <c r="B1627" s="400" t="s">
        <v>3043</v>
      </c>
      <c r="C1627" s="401" t="s">
        <v>3051</v>
      </c>
      <c r="D1627" s="402">
        <v>33252</v>
      </c>
      <c r="E1627" s="402">
        <v>41807</v>
      </c>
      <c r="F1627" s="400">
        <v>8555</v>
      </c>
      <c r="G1627" s="400">
        <v>23.422313483915101</v>
      </c>
      <c r="H1627" s="401" t="s">
        <v>12</v>
      </c>
      <c r="I1627" s="401" t="s">
        <v>345</v>
      </c>
      <c r="J1627" s="400" t="b">
        <v>0</v>
      </c>
      <c r="K1627" s="401" t="s">
        <v>211</v>
      </c>
      <c r="L1627" s="401" t="s">
        <v>604</v>
      </c>
      <c r="M1627" s="401" t="s">
        <v>359</v>
      </c>
      <c r="N1627" s="401" t="s">
        <v>359</v>
      </c>
      <c r="O1627" s="401" t="s">
        <v>358</v>
      </c>
      <c r="P1627" s="401" t="s">
        <v>356</v>
      </c>
    </row>
    <row r="1628" spans="1:16" ht="29" x14ac:dyDescent="0.35">
      <c r="A1628" s="400">
        <v>1882</v>
      </c>
      <c r="B1628" s="400" t="s">
        <v>3043</v>
      </c>
      <c r="C1628" s="401" t="s">
        <v>3052</v>
      </c>
      <c r="D1628" s="402">
        <v>34252</v>
      </c>
      <c r="E1628" s="402">
        <v>41807</v>
      </c>
      <c r="F1628" s="400">
        <v>7555</v>
      </c>
      <c r="G1628" s="400">
        <v>20.684462696783001</v>
      </c>
      <c r="H1628" s="401" t="s">
        <v>12</v>
      </c>
      <c r="I1628" s="401" t="s">
        <v>345</v>
      </c>
      <c r="J1628" s="400" t="b">
        <v>0</v>
      </c>
      <c r="K1628" s="401" t="s">
        <v>211</v>
      </c>
      <c r="L1628" s="401" t="s">
        <v>604</v>
      </c>
      <c r="M1628" s="401" t="s">
        <v>359</v>
      </c>
      <c r="N1628" s="401" t="s">
        <v>359</v>
      </c>
      <c r="O1628" s="401" t="s">
        <v>358</v>
      </c>
      <c r="P1628" s="401" t="s">
        <v>356</v>
      </c>
    </row>
    <row r="1629" spans="1:16" ht="43.5" x14ac:dyDescent="0.35">
      <c r="A1629" s="400">
        <v>1883</v>
      </c>
      <c r="B1629" s="400" t="s">
        <v>3053</v>
      </c>
      <c r="C1629" s="401" t="s">
        <v>3054</v>
      </c>
      <c r="D1629" s="402">
        <v>21533</v>
      </c>
      <c r="E1629" s="402">
        <v>41807</v>
      </c>
      <c r="F1629" s="400">
        <v>20274</v>
      </c>
      <c r="G1629" s="400">
        <v>55.507186858316203</v>
      </c>
      <c r="H1629" s="401" t="s">
        <v>11</v>
      </c>
      <c r="I1629" s="401" t="s">
        <v>341</v>
      </c>
      <c r="J1629" s="400" t="b">
        <v>0</v>
      </c>
      <c r="K1629" s="401" t="s">
        <v>211</v>
      </c>
      <c r="L1629" s="401" t="s">
        <v>1021</v>
      </c>
      <c r="M1629" s="401" t="s">
        <v>529</v>
      </c>
      <c r="N1629" s="401" t="s">
        <v>529</v>
      </c>
      <c r="O1629" s="401" t="s">
        <v>358</v>
      </c>
      <c r="P1629" s="401" t="s">
        <v>356</v>
      </c>
    </row>
    <row r="1630" spans="1:16" ht="29" x14ac:dyDescent="0.35">
      <c r="A1630" s="400">
        <v>1884</v>
      </c>
      <c r="B1630" s="400" t="s">
        <v>3053</v>
      </c>
      <c r="C1630" s="401" t="s">
        <v>3055</v>
      </c>
      <c r="D1630" s="402">
        <v>29904</v>
      </c>
      <c r="E1630" s="402">
        <v>41807</v>
      </c>
      <c r="F1630" s="400">
        <v>11903</v>
      </c>
      <c r="G1630" s="400">
        <v>32.588637919233399</v>
      </c>
      <c r="H1630" s="401" t="s">
        <v>11</v>
      </c>
      <c r="I1630" s="401" t="s">
        <v>345</v>
      </c>
      <c r="J1630" s="400" t="b">
        <v>0</v>
      </c>
      <c r="K1630" s="401" t="s">
        <v>211</v>
      </c>
      <c r="L1630" s="401" t="s">
        <v>1021</v>
      </c>
      <c r="M1630" s="401" t="s">
        <v>529</v>
      </c>
      <c r="N1630" s="401" t="s">
        <v>529</v>
      </c>
      <c r="O1630" s="401" t="s">
        <v>358</v>
      </c>
      <c r="P1630" s="401" t="s">
        <v>356</v>
      </c>
    </row>
    <row r="1631" spans="1:16" ht="29" x14ac:dyDescent="0.35">
      <c r="A1631" s="400">
        <v>1885</v>
      </c>
      <c r="B1631" s="400" t="s">
        <v>3053</v>
      </c>
      <c r="C1631" s="401" t="s">
        <v>3056</v>
      </c>
      <c r="D1631" s="402">
        <v>32331</v>
      </c>
      <c r="E1631" s="402">
        <v>41807</v>
      </c>
      <c r="F1631" s="400">
        <v>9476</v>
      </c>
      <c r="G1631" s="400">
        <v>25.943874058863798</v>
      </c>
      <c r="H1631" s="401" t="s">
        <v>12</v>
      </c>
      <c r="I1631" s="401" t="s">
        <v>345</v>
      </c>
      <c r="J1631" s="400" t="b">
        <v>0</v>
      </c>
      <c r="K1631" s="401" t="s">
        <v>211</v>
      </c>
      <c r="L1631" s="401" t="s">
        <v>1021</v>
      </c>
      <c r="M1631" s="401" t="s">
        <v>529</v>
      </c>
      <c r="N1631" s="401" t="s">
        <v>529</v>
      </c>
      <c r="O1631" s="401" t="s">
        <v>358</v>
      </c>
      <c r="P1631" s="401" t="s">
        <v>356</v>
      </c>
    </row>
    <row r="1632" spans="1:16" ht="43.5" x14ac:dyDescent="0.35">
      <c r="A1632" s="400">
        <v>1886</v>
      </c>
      <c r="B1632" s="400" t="s">
        <v>3053</v>
      </c>
      <c r="C1632" s="401" t="s">
        <v>3057</v>
      </c>
      <c r="D1632" s="402">
        <v>30125</v>
      </c>
      <c r="E1632" s="402">
        <v>41807</v>
      </c>
      <c r="F1632" s="400">
        <v>11682</v>
      </c>
      <c r="G1632" s="400">
        <v>31.983572895277199</v>
      </c>
      <c r="H1632" s="401" t="s">
        <v>11</v>
      </c>
      <c r="I1632" s="401" t="s">
        <v>341</v>
      </c>
      <c r="J1632" s="400" t="b">
        <v>0</v>
      </c>
      <c r="K1632" s="401" t="s">
        <v>211</v>
      </c>
      <c r="L1632" s="401" t="s">
        <v>1021</v>
      </c>
      <c r="M1632" s="401" t="s">
        <v>529</v>
      </c>
      <c r="N1632" s="401" t="s">
        <v>529</v>
      </c>
      <c r="O1632" s="401" t="s">
        <v>358</v>
      </c>
      <c r="P1632" s="401" t="s">
        <v>356</v>
      </c>
    </row>
    <row r="1633" spans="1:16" ht="43.5" x14ac:dyDescent="0.35">
      <c r="A1633" s="400">
        <v>1887</v>
      </c>
      <c r="B1633" s="400" t="s">
        <v>3053</v>
      </c>
      <c r="C1633" s="401" t="s">
        <v>3058</v>
      </c>
      <c r="D1633" s="402">
        <v>31822</v>
      </c>
      <c r="E1633" s="402">
        <v>41807</v>
      </c>
      <c r="F1633" s="400">
        <v>9985</v>
      </c>
      <c r="G1633" s="400">
        <v>27.337440109513999</v>
      </c>
      <c r="H1633" s="401" t="s">
        <v>11</v>
      </c>
      <c r="I1633" s="401" t="s">
        <v>341</v>
      </c>
      <c r="J1633" s="400" t="b">
        <v>0</v>
      </c>
      <c r="K1633" s="401" t="s">
        <v>211</v>
      </c>
      <c r="L1633" s="401" t="s">
        <v>1021</v>
      </c>
      <c r="M1633" s="401" t="s">
        <v>529</v>
      </c>
      <c r="N1633" s="401" t="s">
        <v>529</v>
      </c>
      <c r="O1633" s="401" t="s">
        <v>358</v>
      </c>
      <c r="P1633" s="401" t="s">
        <v>356</v>
      </c>
    </row>
    <row r="1634" spans="1:16" ht="43.5" x14ac:dyDescent="0.35">
      <c r="A1634" s="400">
        <v>1888</v>
      </c>
      <c r="B1634" s="400" t="s">
        <v>3053</v>
      </c>
      <c r="C1634" s="401" t="s">
        <v>3059</v>
      </c>
      <c r="D1634" s="402">
        <v>31851</v>
      </c>
      <c r="E1634" s="402">
        <v>41807</v>
      </c>
      <c r="F1634" s="400">
        <v>9956</v>
      </c>
      <c r="G1634" s="400">
        <v>27.258042436687202</v>
      </c>
      <c r="H1634" s="401" t="s">
        <v>12</v>
      </c>
      <c r="I1634" s="401" t="s">
        <v>341</v>
      </c>
      <c r="J1634" s="400" t="b">
        <v>0</v>
      </c>
      <c r="K1634" s="401" t="s">
        <v>211</v>
      </c>
      <c r="L1634" s="401" t="s">
        <v>1021</v>
      </c>
      <c r="M1634" s="401" t="s">
        <v>529</v>
      </c>
      <c r="N1634" s="401" t="s">
        <v>529</v>
      </c>
      <c r="O1634" s="401" t="s">
        <v>358</v>
      </c>
      <c r="P1634" s="401" t="s">
        <v>356</v>
      </c>
    </row>
    <row r="1635" spans="1:16" ht="29" x14ac:dyDescent="0.35">
      <c r="A1635" s="400">
        <v>1889</v>
      </c>
      <c r="B1635" s="400" t="s">
        <v>3060</v>
      </c>
      <c r="C1635" s="401" t="s">
        <v>3061</v>
      </c>
      <c r="D1635" s="402">
        <v>30755</v>
      </c>
      <c r="E1635" s="402">
        <v>41795</v>
      </c>
      <c r="F1635" s="400">
        <v>11040</v>
      </c>
      <c r="G1635" s="400">
        <v>30.225872689938399</v>
      </c>
      <c r="H1635" s="401" t="s">
        <v>11</v>
      </c>
      <c r="I1635" s="401" t="s">
        <v>345</v>
      </c>
      <c r="J1635" s="400" t="b">
        <v>0</v>
      </c>
      <c r="K1635" s="401" t="s">
        <v>211</v>
      </c>
      <c r="L1635" s="401" t="s">
        <v>732</v>
      </c>
      <c r="M1635" s="401" t="s">
        <v>529</v>
      </c>
      <c r="N1635" s="401" t="s">
        <v>529</v>
      </c>
      <c r="O1635" s="401" t="s">
        <v>527</v>
      </c>
      <c r="P1635" s="401" t="s">
        <v>356</v>
      </c>
    </row>
    <row r="1636" spans="1:16" ht="43.5" x14ac:dyDescent="0.35">
      <c r="A1636" s="400">
        <v>1890</v>
      </c>
      <c r="B1636" s="400" t="s">
        <v>3060</v>
      </c>
      <c r="C1636" s="401" t="s">
        <v>3062</v>
      </c>
      <c r="D1636" s="402">
        <v>32250</v>
      </c>
      <c r="E1636" s="402">
        <v>41795</v>
      </c>
      <c r="F1636" s="400">
        <v>9545</v>
      </c>
      <c r="G1636" s="400">
        <v>26.1327857631759</v>
      </c>
      <c r="H1636" s="401" t="s">
        <v>12</v>
      </c>
      <c r="I1636" s="401" t="s">
        <v>341</v>
      </c>
      <c r="J1636" s="400" t="b">
        <v>0</v>
      </c>
      <c r="K1636" s="401" t="s">
        <v>211</v>
      </c>
      <c r="L1636" s="401" t="s">
        <v>732</v>
      </c>
      <c r="M1636" s="401" t="s">
        <v>529</v>
      </c>
      <c r="N1636" s="401" t="s">
        <v>529</v>
      </c>
      <c r="O1636" s="401" t="s">
        <v>527</v>
      </c>
      <c r="P1636" s="401" t="s">
        <v>356</v>
      </c>
    </row>
    <row r="1637" spans="1:16" ht="43.5" x14ac:dyDescent="0.35">
      <c r="A1637" s="400">
        <v>1891</v>
      </c>
      <c r="B1637" s="400" t="s">
        <v>3060</v>
      </c>
      <c r="C1637" s="401" t="s">
        <v>3063</v>
      </c>
      <c r="D1637" s="402">
        <v>34744</v>
      </c>
      <c r="E1637" s="402">
        <v>41795</v>
      </c>
      <c r="F1637" s="400">
        <v>7051</v>
      </c>
      <c r="G1637" s="400">
        <v>19.3045859000684</v>
      </c>
      <c r="H1637" s="401" t="s">
        <v>12</v>
      </c>
      <c r="I1637" s="401" t="s">
        <v>341</v>
      </c>
      <c r="J1637" s="400" t="b">
        <v>0</v>
      </c>
      <c r="K1637" s="401" t="s">
        <v>211</v>
      </c>
      <c r="L1637" s="401" t="s">
        <v>732</v>
      </c>
      <c r="M1637" s="401" t="s">
        <v>529</v>
      </c>
      <c r="N1637" s="401" t="s">
        <v>529</v>
      </c>
      <c r="O1637" s="401" t="s">
        <v>527</v>
      </c>
      <c r="P1637" s="401" t="s">
        <v>356</v>
      </c>
    </row>
    <row r="1638" spans="1:16" ht="43.5" x14ac:dyDescent="0.35">
      <c r="A1638" s="400">
        <v>1892</v>
      </c>
      <c r="B1638" s="400" t="s">
        <v>3060</v>
      </c>
      <c r="C1638" s="401" t="s">
        <v>3064</v>
      </c>
      <c r="D1638" s="402">
        <v>32770</v>
      </c>
      <c r="E1638" s="402">
        <v>41795</v>
      </c>
      <c r="F1638" s="400">
        <v>9025</v>
      </c>
      <c r="G1638" s="400">
        <v>24.709103353867199</v>
      </c>
      <c r="H1638" s="401" t="s">
        <v>12</v>
      </c>
      <c r="I1638" s="401" t="s">
        <v>341</v>
      </c>
      <c r="J1638" s="400" t="b">
        <v>0</v>
      </c>
      <c r="K1638" s="401" t="s">
        <v>211</v>
      </c>
      <c r="L1638" s="401" t="s">
        <v>732</v>
      </c>
      <c r="M1638" s="401" t="s">
        <v>529</v>
      </c>
      <c r="N1638" s="401" t="s">
        <v>529</v>
      </c>
      <c r="O1638" s="401" t="s">
        <v>527</v>
      </c>
      <c r="P1638" s="401" t="s">
        <v>356</v>
      </c>
    </row>
    <row r="1639" spans="1:16" ht="43.5" x14ac:dyDescent="0.35">
      <c r="A1639" s="400">
        <v>1893</v>
      </c>
      <c r="B1639" s="400" t="s">
        <v>3060</v>
      </c>
      <c r="C1639" s="401" t="s">
        <v>3065</v>
      </c>
      <c r="D1639" s="402">
        <v>33311</v>
      </c>
      <c r="E1639" s="402">
        <v>41795</v>
      </c>
      <c r="F1639" s="400">
        <v>8484</v>
      </c>
      <c r="G1639" s="400">
        <v>23.227926078028698</v>
      </c>
      <c r="H1639" s="401" t="s">
        <v>12</v>
      </c>
      <c r="I1639" s="401" t="s">
        <v>347</v>
      </c>
      <c r="J1639" s="400" t="b">
        <v>0</v>
      </c>
      <c r="K1639" s="401" t="s">
        <v>211</v>
      </c>
      <c r="L1639" s="401" t="s">
        <v>732</v>
      </c>
      <c r="M1639" s="401" t="s">
        <v>529</v>
      </c>
      <c r="N1639" s="401" t="s">
        <v>529</v>
      </c>
      <c r="O1639" s="401" t="s">
        <v>527</v>
      </c>
      <c r="P1639" s="401" t="s">
        <v>356</v>
      </c>
    </row>
    <row r="1640" spans="1:16" ht="43.5" x14ac:dyDescent="0.35">
      <c r="A1640" s="400">
        <v>1894</v>
      </c>
      <c r="B1640" s="400" t="s">
        <v>3060</v>
      </c>
      <c r="C1640" s="401" t="s">
        <v>3066</v>
      </c>
      <c r="D1640" s="402">
        <v>33010</v>
      </c>
      <c r="E1640" s="402">
        <v>41795</v>
      </c>
      <c r="F1640" s="400">
        <v>8785</v>
      </c>
      <c r="G1640" s="400">
        <v>24.0520191649555</v>
      </c>
      <c r="H1640" s="401" t="s">
        <v>12</v>
      </c>
      <c r="I1640" s="401" t="s">
        <v>341</v>
      </c>
      <c r="J1640" s="400" t="b">
        <v>0</v>
      </c>
      <c r="K1640" s="401" t="s">
        <v>211</v>
      </c>
      <c r="L1640" s="401" t="s">
        <v>732</v>
      </c>
      <c r="M1640" s="401" t="s">
        <v>529</v>
      </c>
      <c r="N1640" s="401" t="s">
        <v>529</v>
      </c>
      <c r="O1640" s="401" t="s">
        <v>527</v>
      </c>
      <c r="P1640" s="401" t="s">
        <v>356</v>
      </c>
    </row>
    <row r="1641" spans="1:16" ht="29" x14ac:dyDescent="0.35">
      <c r="A1641" s="400">
        <v>1895</v>
      </c>
      <c r="B1641" s="400" t="s">
        <v>3060</v>
      </c>
      <c r="C1641" s="401" t="s">
        <v>3067</v>
      </c>
      <c r="D1641" s="402">
        <v>31973</v>
      </c>
      <c r="E1641" s="402">
        <v>41795</v>
      </c>
      <c r="F1641" s="400">
        <v>9822</v>
      </c>
      <c r="G1641" s="400">
        <v>26.891170431211499</v>
      </c>
      <c r="H1641" s="401" t="s">
        <v>12</v>
      </c>
      <c r="I1641" s="401" t="s">
        <v>345</v>
      </c>
      <c r="J1641" s="400" t="b">
        <v>0</v>
      </c>
      <c r="K1641" s="401" t="s">
        <v>211</v>
      </c>
      <c r="L1641" s="401" t="s">
        <v>732</v>
      </c>
      <c r="M1641" s="401" t="s">
        <v>529</v>
      </c>
      <c r="N1641" s="401" t="s">
        <v>529</v>
      </c>
      <c r="O1641" s="401" t="s">
        <v>527</v>
      </c>
      <c r="P1641" s="401" t="s">
        <v>356</v>
      </c>
    </row>
    <row r="1642" spans="1:16" ht="29" x14ac:dyDescent="0.35">
      <c r="A1642" s="400">
        <v>1896</v>
      </c>
      <c r="B1642" s="400" t="s">
        <v>3060</v>
      </c>
      <c r="C1642" s="401" t="s">
        <v>3068</v>
      </c>
      <c r="D1642" s="402">
        <v>33553</v>
      </c>
      <c r="E1642" s="402">
        <v>41795</v>
      </c>
      <c r="F1642" s="400">
        <v>8242</v>
      </c>
      <c r="G1642" s="400">
        <v>22.5653661875428</v>
      </c>
      <c r="H1642" s="401" t="s">
        <v>11</v>
      </c>
      <c r="I1642" s="401" t="s">
        <v>345</v>
      </c>
      <c r="J1642" s="400" t="b">
        <v>0</v>
      </c>
      <c r="K1642" s="401" t="s">
        <v>211</v>
      </c>
      <c r="L1642" s="401" t="s">
        <v>732</v>
      </c>
      <c r="M1642" s="401" t="s">
        <v>529</v>
      </c>
      <c r="N1642" s="401" t="s">
        <v>529</v>
      </c>
      <c r="O1642" s="401" t="s">
        <v>527</v>
      </c>
      <c r="P1642" s="401" t="s">
        <v>356</v>
      </c>
    </row>
    <row r="1643" spans="1:16" ht="29" x14ac:dyDescent="0.35">
      <c r="A1643" s="400">
        <v>1897</v>
      </c>
      <c r="B1643" s="400" t="s">
        <v>3060</v>
      </c>
      <c r="C1643" s="401" t="s">
        <v>3069</v>
      </c>
      <c r="D1643" s="402">
        <v>34042</v>
      </c>
      <c r="E1643" s="402">
        <v>41795</v>
      </c>
      <c r="F1643" s="400">
        <v>7753</v>
      </c>
      <c r="G1643" s="400">
        <v>21.226557152635198</v>
      </c>
      <c r="H1643" s="401" t="s">
        <v>12</v>
      </c>
      <c r="I1643" s="401" t="s">
        <v>345</v>
      </c>
      <c r="J1643" s="400" t="b">
        <v>0</v>
      </c>
      <c r="K1643" s="401" t="s">
        <v>211</v>
      </c>
      <c r="L1643" s="401" t="s">
        <v>732</v>
      </c>
      <c r="M1643" s="401" t="s">
        <v>529</v>
      </c>
      <c r="N1643" s="401" t="s">
        <v>529</v>
      </c>
      <c r="O1643" s="401" t="s">
        <v>527</v>
      </c>
      <c r="P1643" s="401" t="s">
        <v>356</v>
      </c>
    </row>
    <row r="1644" spans="1:16" ht="43.5" x14ac:dyDescent="0.35">
      <c r="A1644" s="400">
        <v>1898</v>
      </c>
      <c r="B1644" s="400" t="s">
        <v>3060</v>
      </c>
      <c r="C1644" s="401" t="s">
        <v>3070</v>
      </c>
      <c r="D1644" s="402">
        <v>34261</v>
      </c>
      <c r="E1644" s="402">
        <v>41795</v>
      </c>
      <c r="F1644" s="400">
        <v>7534</v>
      </c>
      <c r="G1644" s="400">
        <v>20.626967830253299</v>
      </c>
      <c r="H1644" s="401" t="s">
        <v>12</v>
      </c>
      <c r="I1644" s="401" t="s">
        <v>341</v>
      </c>
      <c r="J1644" s="400" t="b">
        <v>0</v>
      </c>
      <c r="K1644" s="401" t="s">
        <v>211</v>
      </c>
      <c r="L1644" s="401" t="s">
        <v>732</v>
      </c>
      <c r="M1644" s="401" t="s">
        <v>529</v>
      </c>
      <c r="N1644" s="401" t="s">
        <v>529</v>
      </c>
      <c r="O1644" s="401" t="s">
        <v>527</v>
      </c>
      <c r="P1644" s="401" t="s">
        <v>356</v>
      </c>
    </row>
    <row r="1645" spans="1:16" x14ac:dyDescent="0.35">
      <c r="A1645" s="400">
        <v>1899</v>
      </c>
      <c r="B1645" s="400" t="s">
        <v>3071</v>
      </c>
      <c r="C1645" s="401" t="s">
        <v>3072</v>
      </c>
      <c r="D1645" s="402">
        <v>31029</v>
      </c>
      <c r="E1645" s="402">
        <v>41796</v>
      </c>
      <c r="F1645" s="400">
        <v>10767</v>
      </c>
      <c r="G1645" s="400">
        <v>29.478439425051299</v>
      </c>
      <c r="H1645" s="401" t="s">
        <v>11</v>
      </c>
      <c r="I1645" s="401" t="s">
        <v>337</v>
      </c>
      <c r="J1645" s="400" t="b">
        <v>0</v>
      </c>
      <c r="K1645" s="401" t="s">
        <v>211</v>
      </c>
      <c r="L1645" s="401" t="s">
        <v>472</v>
      </c>
      <c r="M1645" s="401" t="s">
        <v>359</v>
      </c>
      <c r="N1645" s="401" t="s">
        <v>359</v>
      </c>
      <c r="O1645" s="401" t="s">
        <v>374</v>
      </c>
      <c r="P1645" s="401" t="s">
        <v>356</v>
      </c>
    </row>
    <row r="1646" spans="1:16" x14ac:dyDescent="0.35">
      <c r="A1646" s="400">
        <v>1900</v>
      </c>
      <c r="B1646" s="400" t="s">
        <v>3071</v>
      </c>
      <c r="C1646" s="401" t="s">
        <v>3073</v>
      </c>
      <c r="D1646" s="402">
        <v>30378</v>
      </c>
      <c r="E1646" s="402">
        <v>41796</v>
      </c>
      <c r="F1646" s="400">
        <v>11418</v>
      </c>
      <c r="G1646" s="400">
        <v>31.260780287474301</v>
      </c>
      <c r="H1646" s="401" t="s">
        <v>12</v>
      </c>
      <c r="I1646" s="401" t="s">
        <v>338</v>
      </c>
      <c r="J1646" s="400" t="b">
        <v>0</v>
      </c>
      <c r="K1646" s="401" t="s">
        <v>211</v>
      </c>
      <c r="L1646" s="401" t="s">
        <v>472</v>
      </c>
      <c r="M1646" s="401" t="s">
        <v>359</v>
      </c>
      <c r="N1646" s="401" t="s">
        <v>359</v>
      </c>
      <c r="O1646" s="401" t="s">
        <v>374</v>
      </c>
      <c r="P1646" s="401" t="s">
        <v>356</v>
      </c>
    </row>
    <row r="1647" spans="1:16" x14ac:dyDescent="0.35">
      <c r="A1647" s="400">
        <v>1901</v>
      </c>
      <c r="B1647" s="400" t="s">
        <v>3071</v>
      </c>
      <c r="C1647" s="401" t="s">
        <v>473</v>
      </c>
      <c r="D1647" s="402">
        <v>29386</v>
      </c>
      <c r="E1647" s="402">
        <v>41796</v>
      </c>
      <c r="F1647" s="400">
        <v>12410</v>
      </c>
      <c r="G1647" s="400">
        <v>33.976728268309401</v>
      </c>
      <c r="H1647" s="401" t="s">
        <v>11</v>
      </c>
      <c r="I1647" s="401" t="s">
        <v>342</v>
      </c>
      <c r="J1647" s="400" t="b">
        <v>0</v>
      </c>
      <c r="K1647" s="401" t="s">
        <v>211</v>
      </c>
      <c r="L1647" s="401" t="s">
        <v>472</v>
      </c>
      <c r="M1647" s="401" t="s">
        <v>359</v>
      </c>
      <c r="N1647" s="401" t="s">
        <v>359</v>
      </c>
      <c r="O1647" s="401" t="s">
        <v>374</v>
      </c>
      <c r="P1647" s="401" t="s">
        <v>356</v>
      </c>
    </row>
    <row r="1648" spans="1:16" x14ac:dyDescent="0.35">
      <c r="A1648" s="400">
        <v>1902</v>
      </c>
      <c r="B1648" s="400" t="s">
        <v>3071</v>
      </c>
      <c r="C1648" s="401" t="s">
        <v>3074</v>
      </c>
      <c r="D1648" s="402">
        <v>30447</v>
      </c>
      <c r="E1648" s="402">
        <v>41796</v>
      </c>
      <c r="F1648" s="400">
        <v>11349</v>
      </c>
      <c r="G1648" s="400">
        <v>31.0718685831622</v>
      </c>
      <c r="H1648" s="401" t="s">
        <v>11</v>
      </c>
      <c r="I1648" s="401" t="s">
        <v>338</v>
      </c>
      <c r="J1648" s="400" t="b">
        <v>1</v>
      </c>
      <c r="K1648" s="401" t="s">
        <v>211</v>
      </c>
      <c r="L1648" s="401" t="s">
        <v>472</v>
      </c>
      <c r="M1648" s="401" t="s">
        <v>359</v>
      </c>
      <c r="N1648" s="401" t="s">
        <v>359</v>
      </c>
      <c r="O1648" s="401" t="s">
        <v>374</v>
      </c>
      <c r="P1648" s="401" t="s">
        <v>356</v>
      </c>
    </row>
    <row r="1649" spans="1:16" ht="29" x14ac:dyDescent="0.35">
      <c r="A1649" s="400">
        <v>1903</v>
      </c>
      <c r="B1649" s="400" t="s">
        <v>3071</v>
      </c>
      <c r="C1649" s="401" t="s">
        <v>3075</v>
      </c>
      <c r="D1649" s="402">
        <v>30997</v>
      </c>
      <c r="E1649" s="402">
        <v>41796</v>
      </c>
      <c r="F1649" s="400">
        <v>10799</v>
      </c>
      <c r="G1649" s="400">
        <v>29.5660506502396</v>
      </c>
      <c r="H1649" s="401" t="s">
        <v>12</v>
      </c>
      <c r="I1649" s="401" t="s">
        <v>337</v>
      </c>
      <c r="J1649" s="400" t="b">
        <v>0</v>
      </c>
      <c r="K1649" s="401" t="s">
        <v>211</v>
      </c>
      <c r="L1649" s="401" t="s">
        <v>472</v>
      </c>
      <c r="M1649" s="401" t="s">
        <v>359</v>
      </c>
      <c r="N1649" s="401" t="s">
        <v>359</v>
      </c>
      <c r="O1649" s="401" t="s">
        <v>374</v>
      </c>
      <c r="P1649" s="401" t="s">
        <v>356</v>
      </c>
    </row>
    <row r="1650" spans="1:16" x14ac:dyDescent="0.35">
      <c r="A1650" s="400">
        <v>1904</v>
      </c>
      <c r="B1650" s="400" t="s">
        <v>3071</v>
      </c>
      <c r="C1650" s="401" t="s">
        <v>3076</v>
      </c>
      <c r="D1650" s="402">
        <v>32642</v>
      </c>
      <c r="E1650" s="402">
        <v>41796</v>
      </c>
      <c r="F1650" s="400">
        <v>9154</v>
      </c>
      <c r="G1650" s="400">
        <v>25.062286105407299</v>
      </c>
      <c r="H1650" s="401" t="s">
        <v>12</v>
      </c>
      <c r="I1650" s="401" t="s">
        <v>337</v>
      </c>
      <c r="J1650" s="400" t="b">
        <v>1</v>
      </c>
      <c r="K1650" s="401" t="s">
        <v>211</v>
      </c>
      <c r="L1650" s="401" t="s">
        <v>472</v>
      </c>
      <c r="M1650" s="401" t="s">
        <v>359</v>
      </c>
      <c r="N1650" s="401" t="s">
        <v>359</v>
      </c>
      <c r="O1650" s="401" t="s">
        <v>374</v>
      </c>
      <c r="P1650" s="401" t="s">
        <v>356</v>
      </c>
    </row>
    <row r="1651" spans="1:16" x14ac:dyDescent="0.35">
      <c r="A1651" s="400">
        <v>1905</v>
      </c>
      <c r="B1651" s="400" t="s">
        <v>3071</v>
      </c>
      <c r="C1651" s="401" t="s">
        <v>3077</v>
      </c>
      <c r="D1651" s="402">
        <v>30600</v>
      </c>
      <c r="E1651" s="402">
        <v>41796</v>
      </c>
      <c r="F1651" s="400">
        <v>11196</v>
      </c>
      <c r="G1651" s="400">
        <v>30.652977412731001</v>
      </c>
      <c r="H1651" s="401" t="s">
        <v>11</v>
      </c>
      <c r="I1651" s="401" t="s">
        <v>337</v>
      </c>
      <c r="J1651" s="400" t="b">
        <v>0</v>
      </c>
      <c r="K1651" s="401" t="s">
        <v>211</v>
      </c>
      <c r="L1651" s="401" t="s">
        <v>472</v>
      </c>
      <c r="M1651" s="401" t="s">
        <v>359</v>
      </c>
      <c r="N1651" s="401" t="s">
        <v>359</v>
      </c>
      <c r="O1651" s="401" t="s">
        <v>374</v>
      </c>
      <c r="P1651" s="401" t="s">
        <v>356</v>
      </c>
    </row>
    <row r="1652" spans="1:16" x14ac:dyDescent="0.35">
      <c r="A1652" s="400">
        <v>1906</v>
      </c>
      <c r="B1652" s="400" t="s">
        <v>3071</v>
      </c>
      <c r="C1652" s="401" t="s">
        <v>3078</v>
      </c>
      <c r="D1652" s="402">
        <v>30873</v>
      </c>
      <c r="E1652" s="402">
        <v>41796</v>
      </c>
      <c r="F1652" s="400">
        <v>10923</v>
      </c>
      <c r="G1652" s="400">
        <v>29.905544147843901</v>
      </c>
      <c r="H1652" s="401" t="s">
        <v>12</v>
      </c>
      <c r="I1652" s="401" t="s">
        <v>339</v>
      </c>
      <c r="J1652" s="400" t="b">
        <v>0</v>
      </c>
      <c r="K1652" s="401" t="s">
        <v>211</v>
      </c>
      <c r="L1652" s="401" t="s">
        <v>472</v>
      </c>
      <c r="M1652" s="401" t="s">
        <v>359</v>
      </c>
      <c r="N1652" s="401" t="s">
        <v>359</v>
      </c>
      <c r="O1652" s="401" t="s">
        <v>374</v>
      </c>
      <c r="P1652" s="401" t="s">
        <v>356</v>
      </c>
    </row>
    <row r="1653" spans="1:16" x14ac:dyDescent="0.35">
      <c r="A1653" s="400">
        <v>1907</v>
      </c>
      <c r="B1653" s="400" t="s">
        <v>3071</v>
      </c>
      <c r="C1653" s="401" t="s">
        <v>3079</v>
      </c>
      <c r="D1653" s="402">
        <v>27980</v>
      </c>
      <c r="E1653" s="402">
        <v>41796</v>
      </c>
      <c r="F1653" s="400">
        <v>13816</v>
      </c>
      <c r="G1653" s="400">
        <v>37.826146475017097</v>
      </c>
      <c r="H1653" s="401" t="s">
        <v>11</v>
      </c>
      <c r="I1653" s="401" t="s">
        <v>342</v>
      </c>
      <c r="J1653" s="400" t="b">
        <v>0</v>
      </c>
      <c r="K1653" s="401" t="s">
        <v>211</v>
      </c>
      <c r="L1653" s="401" t="s">
        <v>472</v>
      </c>
      <c r="M1653" s="401" t="s">
        <v>359</v>
      </c>
      <c r="N1653" s="401" t="s">
        <v>359</v>
      </c>
      <c r="O1653" s="401" t="s">
        <v>374</v>
      </c>
      <c r="P1653" s="401" t="s">
        <v>356</v>
      </c>
    </row>
    <row r="1654" spans="1:16" x14ac:dyDescent="0.35">
      <c r="A1654" s="400">
        <v>1908</v>
      </c>
      <c r="B1654" s="400" t="s">
        <v>3071</v>
      </c>
      <c r="C1654" s="401" t="s">
        <v>3080</v>
      </c>
      <c r="D1654" s="402">
        <v>31121</v>
      </c>
      <c r="E1654" s="402">
        <v>41796</v>
      </c>
      <c r="F1654" s="400">
        <v>10675</v>
      </c>
      <c r="G1654" s="400">
        <v>29.226557152635198</v>
      </c>
      <c r="H1654" s="401" t="s">
        <v>12</v>
      </c>
      <c r="I1654" s="401" t="s">
        <v>337</v>
      </c>
      <c r="J1654" s="400" t="b">
        <v>0</v>
      </c>
      <c r="K1654" s="401" t="s">
        <v>211</v>
      </c>
      <c r="L1654" s="401" t="s">
        <v>472</v>
      </c>
      <c r="M1654" s="401" t="s">
        <v>359</v>
      </c>
      <c r="N1654" s="401" t="s">
        <v>359</v>
      </c>
      <c r="O1654" s="401" t="s">
        <v>374</v>
      </c>
      <c r="P1654" s="401" t="s">
        <v>356</v>
      </c>
    </row>
    <row r="1655" spans="1:16" ht="29" x14ac:dyDescent="0.35">
      <c r="A1655" s="400">
        <v>1909</v>
      </c>
      <c r="B1655" s="400" t="s">
        <v>3081</v>
      </c>
      <c r="C1655" s="401" t="s">
        <v>3082</v>
      </c>
      <c r="D1655" s="402">
        <v>30492</v>
      </c>
      <c r="E1655" s="402">
        <v>41796</v>
      </c>
      <c r="F1655" s="400">
        <v>11304</v>
      </c>
      <c r="G1655" s="400">
        <v>30.9486652977413</v>
      </c>
      <c r="H1655" s="401" t="s">
        <v>11</v>
      </c>
      <c r="I1655" s="401" t="s">
        <v>342</v>
      </c>
      <c r="J1655" s="400" t="b">
        <v>1</v>
      </c>
      <c r="K1655" s="401" t="s">
        <v>211</v>
      </c>
      <c r="L1655" s="401" t="s">
        <v>597</v>
      </c>
      <c r="M1655" s="401" t="s">
        <v>359</v>
      </c>
      <c r="N1655" s="401" t="s">
        <v>359</v>
      </c>
      <c r="O1655" s="401" t="s">
        <v>358</v>
      </c>
      <c r="P1655" s="401" t="s">
        <v>356</v>
      </c>
    </row>
    <row r="1656" spans="1:16" ht="29" x14ac:dyDescent="0.35">
      <c r="A1656" s="400">
        <v>1910</v>
      </c>
      <c r="B1656" s="400" t="s">
        <v>3081</v>
      </c>
      <c r="C1656" s="401" t="s">
        <v>3083</v>
      </c>
      <c r="D1656" s="402">
        <v>30635</v>
      </c>
      <c r="E1656" s="402">
        <v>41796</v>
      </c>
      <c r="F1656" s="400">
        <v>11161</v>
      </c>
      <c r="G1656" s="400">
        <v>30.557152635181399</v>
      </c>
      <c r="H1656" s="401" t="s">
        <v>11</v>
      </c>
      <c r="I1656" s="401" t="s">
        <v>342</v>
      </c>
      <c r="J1656" s="400" t="b">
        <v>1</v>
      </c>
      <c r="K1656" s="401" t="s">
        <v>211</v>
      </c>
      <c r="L1656" s="401" t="s">
        <v>597</v>
      </c>
      <c r="M1656" s="401" t="s">
        <v>359</v>
      </c>
      <c r="N1656" s="401" t="s">
        <v>359</v>
      </c>
      <c r="O1656" s="401" t="s">
        <v>358</v>
      </c>
      <c r="P1656" s="401" t="s">
        <v>356</v>
      </c>
    </row>
    <row r="1657" spans="1:16" ht="29" x14ac:dyDescent="0.35">
      <c r="A1657" s="400">
        <v>1911</v>
      </c>
      <c r="B1657" s="400" t="s">
        <v>3081</v>
      </c>
      <c r="C1657" s="401" t="s">
        <v>3084</v>
      </c>
      <c r="D1657" s="402">
        <v>23085</v>
      </c>
      <c r="E1657" s="402">
        <v>41796</v>
      </c>
      <c r="F1657" s="400">
        <v>18711</v>
      </c>
      <c r="G1657" s="400">
        <v>51.227926078028702</v>
      </c>
      <c r="H1657" s="401" t="s">
        <v>12</v>
      </c>
      <c r="I1657" s="401" t="s">
        <v>349</v>
      </c>
      <c r="J1657" s="400" t="b">
        <v>0</v>
      </c>
      <c r="K1657" s="401" t="s">
        <v>211</v>
      </c>
      <c r="L1657" s="401" t="s">
        <v>597</v>
      </c>
      <c r="M1657" s="401" t="s">
        <v>359</v>
      </c>
      <c r="N1657" s="401" t="s">
        <v>359</v>
      </c>
      <c r="O1657" s="401" t="s">
        <v>358</v>
      </c>
      <c r="P1657" s="401" t="s">
        <v>356</v>
      </c>
    </row>
    <row r="1658" spans="1:16" ht="29" x14ac:dyDescent="0.35">
      <c r="A1658" s="400">
        <v>1912</v>
      </c>
      <c r="B1658" s="400" t="s">
        <v>3081</v>
      </c>
      <c r="C1658" s="401" t="s">
        <v>3085</v>
      </c>
      <c r="D1658" s="402">
        <v>28440</v>
      </c>
      <c r="E1658" s="402">
        <v>41796</v>
      </c>
      <c r="F1658" s="400">
        <v>13356</v>
      </c>
      <c r="G1658" s="400">
        <v>36.5667351129363</v>
      </c>
      <c r="H1658" s="401" t="s">
        <v>12</v>
      </c>
      <c r="I1658" s="401" t="s">
        <v>349</v>
      </c>
      <c r="J1658" s="400" t="b">
        <v>0</v>
      </c>
      <c r="K1658" s="401" t="s">
        <v>211</v>
      </c>
      <c r="L1658" s="401" t="s">
        <v>597</v>
      </c>
      <c r="M1658" s="401" t="s">
        <v>359</v>
      </c>
      <c r="N1658" s="401" t="s">
        <v>359</v>
      </c>
      <c r="O1658" s="401" t="s">
        <v>358</v>
      </c>
      <c r="P1658" s="401" t="s">
        <v>356</v>
      </c>
    </row>
    <row r="1659" spans="1:16" ht="29" x14ac:dyDescent="0.35">
      <c r="A1659" s="400">
        <v>1913</v>
      </c>
      <c r="B1659" s="400" t="s">
        <v>3081</v>
      </c>
      <c r="C1659" s="401" t="s">
        <v>3086</v>
      </c>
      <c r="D1659" s="402">
        <v>22059</v>
      </c>
      <c r="E1659" s="402">
        <v>41796</v>
      </c>
      <c r="F1659" s="400">
        <v>19737</v>
      </c>
      <c r="G1659" s="400">
        <v>54.036960985626301</v>
      </c>
      <c r="H1659" s="401" t="s">
        <v>12</v>
      </c>
      <c r="I1659" s="401" t="s">
        <v>349</v>
      </c>
      <c r="J1659" s="400" t="b">
        <v>0</v>
      </c>
      <c r="K1659" s="401" t="s">
        <v>211</v>
      </c>
      <c r="L1659" s="401" t="s">
        <v>597</v>
      </c>
      <c r="M1659" s="401" t="s">
        <v>359</v>
      </c>
      <c r="N1659" s="401" t="s">
        <v>359</v>
      </c>
      <c r="O1659" s="401" t="s">
        <v>358</v>
      </c>
      <c r="P1659" s="401" t="s">
        <v>356</v>
      </c>
    </row>
    <row r="1660" spans="1:16" ht="29" x14ac:dyDescent="0.35">
      <c r="A1660" s="400">
        <v>1914</v>
      </c>
      <c r="B1660" s="400" t="s">
        <v>3081</v>
      </c>
      <c r="C1660" s="401" t="s">
        <v>3087</v>
      </c>
      <c r="D1660" s="402">
        <v>22838</v>
      </c>
      <c r="E1660" s="402">
        <v>41796</v>
      </c>
      <c r="F1660" s="400">
        <v>18958</v>
      </c>
      <c r="G1660" s="400">
        <v>51.904175222450398</v>
      </c>
      <c r="H1660" s="401" t="s">
        <v>12</v>
      </c>
      <c r="I1660" s="401" t="s">
        <v>348</v>
      </c>
      <c r="J1660" s="400" t="b">
        <v>0</v>
      </c>
      <c r="K1660" s="401" t="s">
        <v>211</v>
      </c>
      <c r="L1660" s="401" t="s">
        <v>597</v>
      </c>
      <c r="M1660" s="401" t="s">
        <v>359</v>
      </c>
      <c r="N1660" s="401" t="s">
        <v>359</v>
      </c>
      <c r="O1660" s="401" t="s">
        <v>358</v>
      </c>
      <c r="P1660" s="401" t="s">
        <v>356</v>
      </c>
    </row>
    <row r="1661" spans="1:16" ht="29" x14ac:dyDescent="0.35">
      <c r="A1661" s="400">
        <v>1915</v>
      </c>
      <c r="B1661" s="400" t="s">
        <v>3081</v>
      </c>
      <c r="C1661" s="401" t="s">
        <v>3088</v>
      </c>
      <c r="D1661" s="402">
        <v>21989</v>
      </c>
      <c r="E1661" s="402">
        <v>41796</v>
      </c>
      <c r="F1661" s="400">
        <v>19807</v>
      </c>
      <c r="G1661" s="400">
        <v>54.228610540725498</v>
      </c>
      <c r="H1661" s="401" t="s">
        <v>12</v>
      </c>
      <c r="I1661" s="401" t="s">
        <v>351</v>
      </c>
      <c r="J1661" s="400" t="b">
        <v>0</v>
      </c>
      <c r="K1661" s="401" t="s">
        <v>211</v>
      </c>
      <c r="L1661" s="401" t="s">
        <v>597</v>
      </c>
      <c r="M1661" s="401" t="s">
        <v>359</v>
      </c>
      <c r="N1661" s="401" t="s">
        <v>359</v>
      </c>
      <c r="O1661" s="401" t="s">
        <v>358</v>
      </c>
      <c r="P1661" s="401" t="s">
        <v>356</v>
      </c>
    </row>
    <row r="1662" spans="1:16" ht="29" x14ac:dyDescent="0.35">
      <c r="A1662" s="400">
        <v>1916</v>
      </c>
      <c r="B1662" s="400" t="s">
        <v>3081</v>
      </c>
      <c r="C1662" s="401" t="s">
        <v>3089</v>
      </c>
      <c r="D1662" s="402">
        <v>21731</v>
      </c>
      <c r="E1662" s="402">
        <v>41796</v>
      </c>
      <c r="F1662" s="400">
        <v>20065</v>
      </c>
      <c r="G1662" s="400">
        <v>54.934976043805598</v>
      </c>
      <c r="H1662" s="401" t="s">
        <v>12</v>
      </c>
      <c r="I1662" s="401" t="s">
        <v>351</v>
      </c>
      <c r="J1662" s="400" t="b">
        <v>0</v>
      </c>
      <c r="K1662" s="401" t="s">
        <v>211</v>
      </c>
      <c r="L1662" s="401" t="s">
        <v>597</v>
      </c>
      <c r="M1662" s="401" t="s">
        <v>359</v>
      </c>
      <c r="N1662" s="401" t="s">
        <v>359</v>
      </c>
      <c r="O1662" s="401" t="s">
        <v>358</v>
      </c>
      <c r="P1662" s="401" t="s">
        <v>356</v>
      </c>
    </row>
    <row r="1663" spans="1:16" ht="29" x14ac:dyDescent="0.35">
      <c r="A1663" s="400">
        <v>1917</v>
      </c>
      <c r="B1663" s="400" t="s">
        <v>3081</v>
      </c>
      <c r="C1663" s="401" t="s">
        <v>3090</v>
      </c>
      <c r="D1663" s="402">
        <v>22135</v>
      </c>
      <c r="E1663" s="402">
        <v>41796</v>
      </c>
      <c r="F1663" s="400">
        <v>19661</v>
      </c>
      <c r="G1663" s="400">
        <v>53.828884325804196</v>
      </c>
      <c r="H1663" s="401" t="s">
        <v>12</v>
      </c>
      <c r="I1663" s="401" t="s">
        <v>351</v>
      </c>
      <c r="J1663" s="400" t="b">
        <v>0</v>
      </c>
      <c r="K1663" s="401" t="s">
        <v>211</v>
      </c>
      <c r="L1663" s="401" t="s">
        <v>597</v>
      </c>
      <c r="M1663" s="401" t="s">
        <v>359</v>
      </c>
      <c r="N1663" s="401" t="s">
        <v>359</v>
      </c>
      <c r="O1663" s="401" t="s">
        <v>358</v>
      </c>
      <c r="P1663" s="401" t="s">
        <v>356</v>
      </c>
    </row>
    <row r="1664" spans="1:16" ht="29" x14ac:dyDescent="0.35">
      <c r="A1664" s="400">
        <v>1918</v>
      </c>
      <c r="B1664" s="400" t="s">
        <v>3081</v>
      </c>
      <c r="C1664" s="401" t="s">
        <v>3091</v>
      </c>
      <c r="D1664" s="402">
        <v>23385</v>
      </c>
      <c r="E1664" s="402">
        <v>41796</v>
      </c>
      <c r="F1664" s="400">
        <v>18411</v>
      </c>
      <c r="G1664" s="400">
        <v>50.406570841889099</v>
      </c>
      <c r="H1664" s="401" t="s">
        <v>12</v>
      </c>
      <c r="I1664" s="401" t="s">
        <v>344</v>
      </c>
      <c r="J1664" s="400" t="b">
        <v>0</v>
      </c>
      <c r="K1664" s="401" t="s">
        <v>211</v>
      </c>
      <c r="L1664" s="401" t="s">
        <v>597</v>
      </c>
      <c r="M1664" s="401" t="s">
        <v>359</v>
      </c>
      <c r="N1664" s="401" t="s">
        <v>359</v>
      </c>
      <c r="O1664" s="401" t="s">
        <v>358</v>
      </c>
      <c r="P1664" s="401" t="s">
        <v>356</v>
      </c>
    </row>
    <row r="1665" spans="1:16" ht="29" x14ac:dyDescent="0.35">
      <c r="A1665" s="400">
        <v>1919</v>
      </c>
      <c r="B1665" s="400" t="s">
        <v>3081</v>
      </c>
      <c r="C1665" s="401" t="s">
        <v>3092</v>
      </c>
      <c r="D1665" s="402">
        <v>21784</v>
      </c>
      <c r="E1665" s="402">
        <v>41796</v>
      </c>
      <c r="F1665" s="400">
        <v>20012</v>
      </c>
      <c r="G1665" s="400">
        <v>54.789869952087599</v>
      </c>
      <c r="H1665" s="401" t="s">
        <v>12</v>
      </c>
      <c r="I1665" s="401" t="s">
        <v>344</v>
      </c>
      <c r="J1665" s="400" t="b">
        <v>0</v>
      </c>
      <c r="K1665" s="401" t="s">
        <v>211</v>
      </c>
      <c r="L1665" s="401" t="s">
        <v>597</v>
      </c>
      <c r="M1665" s="401" t="s">
        <v>359</v>
      </c>
      <c r="N1665" s="401" t="s">
        <v>359</v>
      </c>
      <c r="O1665" s="401" t="s">
        <v>358</v>
      </c>
      <c r="P1665" s="401" t="s">
        <v>356</v>
      </c>
    </row>
    <row r="1666" spans="1:16" ht="29" x14ac:dyDescent="0.35">
      <c r="A1666" s="400">
        <v>1920</v>
      </c>
      <c r="B1666" s="400" t="s">
        <v>3081</v>
      </c>
      <c r="C1666" s="401" t="s">
        <v>3093</v>
      </c>
      <c r="D1666" s="402">
        <v>23683</v>
      </c>
      <c r="E1666" s="402">
        <v>41796</v>
      </c>
      <c r="F1666" s="400">
        <v>18113</v>
      </c>
      <c r="G1666" s="400">
        <v>49.590691307323802</v>
      </c>
      <c r="H1666" s="401" t="s">
        <v>12</v>
      </c>
      <c r="I1666" s="401" t="s">
        <v>344</v>
      </c>
      <c r="J1666" s="400" t="b">
        <v>0</v>
      </c>
      <c r="K1666" s="401" t="s">
        <v>211</v>
      </c>
      <c r="L1666" s="401" t="s">
        <v>597</v>
      </c>
      <c r="M1666" s="401" t="s">
        <v>359</v>
      </c>
      <c r="N1666" s="401" t="s">
        <v>359</v>
      </c>
      <c r="O1666" s="401" t="s">
        <v>358</v>
      </c>
      <c r="P1666" s="401" t="s">
        <v>356</v>
      </c>
    </row>
    <row r="1667" spans="1:16" ht="29" x14ac:dyDescent="0.35">
      <c r="A1667" s="400">
        <v>1921</v>
      </c>
      <c r="B1667" s="400" t="s">
        <v>3094</v>
      </c>
      <c r="C1667" s="401" t="s">
        <v>3095</v>
      </c>
      <c r="D1667" s="402">
        <v>32878</v>
      </c>
      <c r="E1667" s="402">
        <v>41796</v>
      </c>
      <c r="F1667" s="400">
        <v>8918</v>
      </c>
      <c r="G1667" s="400">
        <v>24.416153319644099</v>
      </c>
      <c r="H1667" s="401" t="s">
        <v>11</v>
      </c>
      <c r="I1667" s="401" t="s">
        <v>337</v>
      </c>
      <c r="J1667" s="400" t="b">
        <v>1</v>
      </c>
      <c r="K1667" s="401" t="s">
        <v>211</v>
      </c>
      <c r="L1667" s="401" t="s">
        <v>621</v>
      </c>
      <c r="M1667" s="401" t="s">
        <v>359</v>
      </c>
      <c r="N1667" s="401" t="s">
        <v>359</v>
      </c>
      <c r="O1667" s="401" t="s">
        <v>358</v>
      </c>
      <c r="P1667" s="401" t="s">
        <v>356</v>
      </c>
    </row>
    <row r="1668" spans="1:16" ht="29" x14ac:dyDescent="0.35">
      <c r="A1668" s="400">
        <v>1922</v>
      </c>
      <c r="B1668" s="400" t="s">
        <v>3094</v>
      </c>
      <c r="C1668" s="401" t="s">
        <v>3096</v>
      </c>
      <c r="D1668" s="402">
        <v>35043</v>
      </c>
      <c r="E1668" s="402">
        <v>41796</v>
      </c>
      <c r="F1668" s="400">
        <v>6753</v>
      </c>
      <c r="G1668" s="400">
        <v>18.488706365503099</v>
      </c>
      <c r="H1668" s="401" t="s">
        <v>12</v>
      </c>
      <c r="I1668" s="401" t="s">
        <v>337</v>
      </c>
      <c r="J1668" s="400" t="b">
        <v>1</v>
      </c>
      <c r="K1668" s="401" t="s">
        <v>211</v>
      </c>
      <c r="L1668" s="401" t="s">
        <v>621</v>
      </c>
      <c r="M1668" s="401" t="s">
        <v>359</v>
      </c>
      <c r="N1668" s="401" t="s">
        <v>359</v>
      </c>
      <c r="O1668" s="401" t="s">
        <v>358</v>
      </c>
      <c r="P1668" s="401" t="s">
        <v>356</v>
      </c>
    </row>
    <row r="1669" spans="1:16" ht="29" x14ac:dyDescent="0.35">
      <c r="A1669" s="400">
        <v>1923</v>
      </c>
      <c r="B1669" s="400" t="s">
        <v>3094</v>
      </c>
      <c r="C1669" s="401" t="s">
        <v>3097</v>
      </c>
      <c r="D1669" s="402">
        <v>34001</v>
      </c>
      <c r="E1669" s="402">
        <v>41796</v>
      </c>
      <c r="F1669" s="400">
        <v>7795</v>
      </c>
      <c r="G1669" s="400">
        <v>21.341546885694701</v>
      </c>
      <c r="H1669" s="401" t="s">
        <v>12</v>
      </c>
      <c r="I1669" s="401" t="s">
        <v>337</v>
      </c>
      <c r="J1669" s="400" t="b">
        <v>0</v>
      </c>
      <c r="K1669" s="401" t="s">
        <v>211</v>
      </c>
      <c r="L1669" s="401" t="s">
        <v>621</v>
      </c>
      <c r="M1669" s="401" t="s">
        <v>359</v>
      </c>
      <c r="N1669" s="401" t="s">
        <v>359</v>
      </c>
      <c r="O1669" s="401" t="s">
        <v>358</v>
      </c>
      <c r="P1669" s="401" t="s">
        <v>356</v>
      </c>
    </row>
    <row r="1670" spans="1:16" ht="29" x14ac:dyDescent="0.35">
      <c r="A1670" s="400">
        <v>1924</v>
      </c>
      <c r="B1670" s="400" t="s">
        <v>3094</v>
      </c>
      <c r="C1670" s="401" t="s">
        <v>3098</v>
      </c>
      <c r="D1670" s="402">
        <v>33252</v>
      </c>
      <c r="E1670" s="402">
        <v>41796</v>
      </c>
      <c r="F1670" s="400">
        <v>8544</v>
      </c>
      <c r="G1670" s="400">
        <v>23.3921971252567</v>
      </c>
      <c r="H1670" s="401" t="s">
        <v>12</v>
      </c>
      <c r="I1670" s="401" t="s">
        <v>339</v>
      </c>
      <c r="J1670" s="400" t="b">
        <v>0</v>
      </c>
      <c r="K1670" s="401" t="s">
        <v>211</v>
      </c>
      <c r="L1670" s="401" t="s">
        <v>621</v>
      </c>
      <c r="M1670" s="401" t="s">
        <v>359</v>
      </c>
      <c r="N1670" s="401" t="s">
        <v>359</v>
      </c>
      <c r="O1670" s="401" t="s">
        <v>358</v>
      </c>
      <c r="P1670" s="401" t="s">
        <v>356</v>
      </c>
    </row>
    <row r="1671" spans="1:16" ht="29" x14ac:dyDescent="0.35">
      <c r="A1671" s="400">
        <v>1925</v>
      </c>
      <c r="B1671" s="400" t="s">
        <v>3094</v>
      </c>
      <c r="C1671" s="401" t="s">
        <v>3099</v>
      </c>
      <c r="D1671" s="402">
        <v>31943</v>
      </c>
      <c r="E1671" s="402">
        <v>41796</v>
      </c>
      <c r="F1671" s="400">
        <v>9853</v>
      </c>
      <c r="G1671" s="400">
        <v>26.976043805612601</v>
      </c>
      <c r="H1671" s="401" t="s">
        <v>12</v>
      </c>
      <c r="I1671" s="401" t="s">
        <v>339</v>
      </c>
      <c r="J1671" s="400" t="b">
        <v>0</v>
      </c>
      <c r="K1671" s="401" t="s">
        <v>211</v>
      </c>
      <c r="L1671" s="401" t="s">
        <v>621</v>
      </c>
      <c r="M1671" s="401" t="s">
        <v>359</v>
      </c>
      <c r="N1671" s="401" t="s">
        <v>359</v>
      </c>
      <c r="O1671" s="401" t="s">
        <v>358</v>
      </c>
      <c r="P1671" s="401" t="s">
        <v>356</v>
      </c>
    </row>
    <row r="1672" spans="1:16" ht="29" x14ac:dyDescent="0.35">
      <c r="A1672" s="400">
        <v>1926</v>
      </c>
      <c r="B1672" s="400" t="s">
        <v>3094</v>
      </c>
      <c r="C1672" s="401" t="s">
        <v>3100</v>
      </c>
      <c r="D1672" s="402">
        <v>32095</v>
      </c>
      <c r="E1672" s="402">
        <v>41796</v>
      </c>
      <c r="F1672" s="400">
        <v>9701</v>
      </c>
      <c r="G1672" s="400">
        <v>26.559890485968499</v>
      </c>
      <c r="H1672" s="401" t="s">
        <v>11</v>
      </c>
      <c r="I1672" s="401" t="s">
        <v>338</v>
      </c>
      <c r="J1672" s="400" t="b">
        <v>0</v>
      </c>
      <c r="K1672" s="401" t="s">
        <v>211</v>
      </c>
      <c r="L1672" s="401" t="s">
        <v>621</v>
      </c>
      <c r="M1672" s="401" t="s">
        <v>359</v>
      </c>
      <c r="N1672" s="401" t="s">
        <v>359</v>
      </c>
      <c r="O1672" s="401" t="s">
        <v>358</v>
      </c>
      <c r="P1672" s="401" t="s">
        <v>356</v>
      </c>
    </row>
    <row r="1673" spans="1:16" ht="29" x14ac:dyDescent="0.35">
      <c r="A1673" s="400">
        <v>1927</v>
      </c>
      <c r="B1673" s="400" t="s">
        <v>3094</v>
      </c>
      <c r="C1673" s="401" t="s">
        <v>3101</v>
      </c>
      <c r="D1673" s="402">
        <v>31577</v>
      </c>
      <c r="E1673" s="402">
        <v>41796</v>
      </c>
      <c r="F1673" s="400">
        <v>10219</v>
      </c>
      <c r="G1673" s="400">
        <v>27.978097193702901</v>
      </c>
      <c r="H1673" s="401" t="s">
        <v>12</v>
      </c>
      <c r="I1673" s="401" t="s">
        <v>346</v>
      </c>
      <c r="J1673" s="400" t="b">
        <v>0</v>
      </c>
      <c r="K1673" s="401" t="s">
        <v>211</v>
      </c>
      <c r="L1673" s="401" t="s">
        <v>621</v>
      </c>
      <c r="M1673" s="401" t="s">
        <v>359</v>
      </c>
      <c r="N1673" s="401" t="s">
        <v>359</v>
      </c>
      <c r="O1673" s="401" t="s">
        <v>358</v>
      </c>
      <c r="P1673" s="401" t="s">
        <v>356</v>
      </c>
    </row>
    <row r="1674" spans="1:16" ht="29" x14ac:dyDescent="0.35">
      <c r="A1674" s="400">
        <v>1928</v>
      </c>
      <c r="B1674" s="400" t="s">
        <v>3094</v>
      </c>
      <c r="C1674" s="401" t="s">
        <v>3102</v>
      </c>
      <c r="D1674" s="402">
        <v>34861</v>
      </c>
      <c r="E1674" s="402">
        <v>41796</v>
      </c>
      <c r="F1674" s="400">
        <v>6935</v>
      </c>
      <c r="G1674" s="400">
        <v>18.986995208761101</v>
      </c>
      <c r="H1674" s="401" t="s">
        <v>12</v>
      </c>
      <c r="I1674" s="401" t="s">
        <v>337</v>
      </c>
      <c r="J1674" s="400" t="b">
        <v>0</v>
      </c>
      <c r="K1674" s="401" t="s">
        <v>211</v>
      </c>
      <c r="L1674" s="401" t="s">
        <v>621</v>
      </c>
      <c r="M1674" s="401" t="s">
        <v>359</v>
      </c>
      <c r="N1674" s="401" t="s">
        <v>359</v>
      </c>
      <c r="O1674" s="401" t="s">
        <v>358</v>
      </c>
      <c r="P1674" s="401" t="s">
        <v>356</v>
      </c>
    </row>
    <row r="1675" spans="1:16" ht="29" x14ac:dyDescent="0.35">
      <c r="A1675" s="400">
        <v>1929</v>
      </c>
      <c r="B1675" s="400" t="s">
        <v>3103</v>
      </c>
      <c r="C1675" s="401" t="s">
        <v>3104</v>
      </c>
      <c r="D1675" s="402">
        <v>22326</v>
      </c>
      <c r="E1675" s="402">
        <v>41796</v>
      </c>
      <c r="F1675" s="400">
        <v>19470</v>
      </c>
      <c r="G1675" s="400">
        <v>53.305954825462003</v>
      </c>
      <c r="H1675" s="401" t="s">
        <v>12</v>
      </c>
      <c r="I1675" s="401" t="s">
        <v>351</v>
      </c>
      <c r="J1675" s="400" t="b">
        <v>1</v>
      </c>
      <c r="K1675" s="401" t="s">
        <v>211</v>
      </c>
      <c r="L1675" s="401" t="s">
        <v>828</v>
      </c>
      <c r="M1675" s="401" t="s">
        <v>359</v>
      </c>
      <c r="N1675" s="401" t="s">
        <v>359</v>
      </c>
      <c r="O1675" s="401" t="s">
        <v>358</v>
      </c>
      <c r="P1675" s="401" t="s">
        <v>356</v>
      </c>
    </row>
    <row r="1676" spans="1:16" ht="29" x14ac:dyDescent="0.35">
      <c r="A1676" s="400">
        <v>1930</v>
      </c>
      <c r="B1676" s="400" t="s">
        <v>3103</v>
      </c>
      <c r="C1676" s="401" t="s">
        <v>3105</v>
      </c>
      <c r="D1676" s="402">
        <v>28504</v>
      </c>
      <c r="E1676" s="402">
        <v>41796</v>
      </c>
      <c r="F1676" s="400">
        <v>13292</v>
      </c>
      <c r="G1676" s="400">
        <v>36.391512662559897</v>
      </c>
      <c r="H1676" s="401" t="s">
        <v>12</v>
      </c>
      <c r="I1676" s="401" t="s">
        <v>339</v>
      </c>
      <c r="J1676" s="400" t="b">
        <v>0</v>
      </c>
      <c r="K1676" s="401" t="s">
        <v>211</v>
      </c>
      <c r="L1676" s="401" t="s">
        <v>828</v>
      </c>
      <c r="M1676" s="401" t="s">
        <v>359</v>
      </c>
      <c r="N1676" s="401" t="s">
        <v>359</v>
      </c>
      <c r="O1676" s="401" t="s">
        <v>358</v>
      </c>
      <c r="P1676" s="401" t="s">
        <v>356</v>
      </c>
    </row>
    <row r="1677" spans="1:16" ht="29" x14ac:dyDescent="0.35">
      <c r="A1677" s="400">
        <v>1931</v>
      </c>
      <c r="B1677" s="400" t="s">
        <v>3103</v>
      </c>
      <c r="C1677" s="401" t="s">
        <v>3106</v>
      </c>
      <c r="D1677" s="402">
        <v>21468</v>
      </c>
      <c r="E1677" s="402">
        <v>41796</v>
      </c>
      <c r="F1677" s="400">
        <v>20328</v>
      </c>
      <c r="G1677" s="400">
        <v>55.6550308008214</v>
      </c>
      <c r="H1677" s="401" t="s">
        <v>12</v>
      </c>
      <c r="I1677" s="401" t="s">
        <v>350</v>
      </c>
      <c r="J1677" s="400" t="b">
        <v>0</v>
      </c>
      <c r="K1677" s="401" t="s">
        <v>211</v>
      </c>
      <c r="L1677" s="401" t="s">
        <v>828</v>
      </c>
      <c r="M1677" s="401" t="s">
        <v>359</v>
      </c>
      <c r="N1677" s="401" t="s">
        <v>359</v>
      </c>
      <c r="O1677" s="401" t="s">
        <v>358</v>
      </c>
      <c r="P1677" s="401" t="s">
        <v>356</v>
      </c>
    </row>
    <row r="1678" spans="1:16" ht="29" x14ac:dyDescent="0.35">
      <c r="A1678" s="400">
        <v>1932</v>
      </c>
      <c r="B1678" s="400" t="s">
        <v>3103</v>
      </c>
      <c r="C1678" s="401" t="s">
        <v>3107</v>
      </c>
      <c r="D1678" s="402">
        <v>22447</v>
      </c>
      <c r="E1678" s="402">
        <v>41796</v>
      </c>
      <c r="F1678" s="400">
        <v>19349</v>
      </c>
      <c r="G1678" s="400">
        <v>52.974674880218998</v>
      </c>
      <c r="H1678" s="401" t="s">
        <v>12</v>
      </c>
      <c r="I1678" s="401" t="s">
        <v>349</v>
      </c>
      <c r="J1678" s="400" t="b">
        <v>0</v>
      </c>
      <c r="K1678" s="401" t="s">
        <v>211</v>
      </c>
      <c r="L1678" s="401" t="s">
        <v>828</v>
      </c>
      <c r="M1678" s="401" t="s">
        <v>359</v>
      </c>
      <c r="N1678" s="401" t="s">
        <v>359</v>
      </c>
      <c r="O1678" s="401" t="s">
        <v>358</v>
      </c>
      <c r="P1678" s="401" t="s">
        <v>356</v>
      </c>
    </row>
    <row r="1679" spans="1:16" ht="29" x14ac:dyDescent="0.35">
      <c r="A1679" s="400">
        <v>1933</v>
      </c>
      <c r="B1679" s="400" t="s">
        <v>3103</v>
      </c>
      <c r="C1679" s="401" t="s">
        <v>3108</v>
      </c>
      <c r="D1679" s="402">
        <v>18335</v>
      </c>
      <c r="E1679" s="402">
        <v>41796</v>
      </c>
      <c r="F1679" s="400">
        <v>23461</v>
      </c>
      <c r="G1679" s="400">
        <v>64.232717316906204</v>
      </c>
      <c r="H1679" s="401" t="s">
        <v>12</v>
      </c>
      <c r="I1679" s="401" t="s">
        <v>351</v>
      </c>
      <c r="J1679" s="400" t="b">
        <v>0</v>
      </c>
      <c r="K1679" s="401" t="s">
        <v>211</v>
      </c>
      <c r="L1679" s="401" t="s">
        <v>828</v>
      </c>
      <c r="M1679" s="401" t="s">
        <v>359</v>
      </c>
      <c r="N1679" s="401" t="s">
        <v>359</v>
      </c>
      <c r="O1679" s="401" t="s">
        <v>358</v>
      </c>
      <c r="P1679" s="401" t="s">
        <v>356</v>
      </c>
    </row>
    <row r="1680" spans="1:16" ht="29" x14ac:dyDescent="0.35">
      <c r="A1680" s="400">
        <v>1934</v>
      </c>
      <c r="B1680" s="400" t="s">
        <v>3103</v>
      </c>
      <c r="C1680" s="401" t="s">
        <v>3109</v>
      </c>
      <c r="D1680" s="402">
        <v>19468</v>
      </c>
      <c r="E1680" s="402">
        <v>41796</v>
      </c>
      <c r="F1680" s="400">
        <v>22328</v>
      </c>
      <c r="G1680" s="400">
        <v>61.1307323750856</v>
      </c>
      <c r="H1680" s="401" t="s">
        <v>12</v>
      </c>
      <c r="I1680" s="401" t="s">
        <v>348</v>
      </c>
      <c r="J1680" s="400" t="b">
        <v>0</v>
      </c>
      <c r="K1680" s="401" t="s">
        <v>211</v>
      </c>
      <c r="L1680" s="401" t="s">
        <v>828</v>
      </c>
      <c r="M1680" s="401" t="s">
        <v>359</v>
      </c>
      <c r="N1680" s="401" t="s">
        <v>359</v>
      </c>
      <c r="O1680" s="401" t="s">
        <v>358</v>
      </c>
      <c r="P1680" s="401" t="s">
        <v>356</v>
      </c>
    </row>
    <row r="1681" spans="1:16" ht="29" x14ac:dyDescent="0.35">
      <c r="A1681" s="400">
        <v>1935</v>
      </c>
      <c r="B1681" s="400" t="s">
        <v>3103</v>
      </c>
      <c r="C1681" s="401" t="s">
        <v>3110</v>
      </c>
      <c r="D1681" s="402">
        <v>30511</v>
      </c>
      <c r="E1681" s="402">
        <v>41796</v>
      </c>
      <c r="F1681" s="400">
        <v>11285</v>
      </c>
      <c r="G1681" s="400">
        <v>30.896646132785801</v>
      </c>
      <c r="H1681" s="401" t="s">
        <v>12</v>
      </c>
      <c r="I1681" s="401" t="s">
        <v>346</v>
      </c>
      <c r="J1681" s="400" t="b">
        <v>0</v>
      </c>
      <c r="K1681" s="401" t="s">
        <v>211</v>
      </c>
      <c r="L1681" s="401" t="s">
        <v>828</v>
      </c>
      <c r="M1681" s="401" t="s">
        <v>359</v>
      </c>
      <c r="N1681" s="401" t="s">
        <v>359</v>
      </c>
      <c r="O1681" s="401" t="s">
        <v>358</v>
      </c>
      <c r="P1681" s="401" t="s">
        <v>356</v>
      </c>
    </row>
    <row r="1682" spans="1:16" ht="29" x14ac:dyDescent="0.35">
      <c r="A1682" s="400">
        <v>1936</v>
      </c>
      <c r="B1682" s="400" t="s">
        <v>3103</v>
      </c>
      <c r="C1682" s="401" t="s">
        <v>3111</v>
      </c>
      <c r="D1682" s="402">
        <v>31279</v>
      </c>
      <c r="E1682" s="402">
        <v>41796</v>
      </c>
      <c r="F1682" s="400">
        <v>10517</v>
      </c>
      <c r="G1682" s="400">
        <v>28.793976728268301</v>
      </c>
      <c r="H1682" s="401" t="s">
        <v>12</v>
      </c>
      <c r="I1682" s="401" t="s">
        <v>339</v>
      </c>
      <c r="J1682" s="400" t="b">
        <v>0</v>
      </c>
      <c r="K1682" s="401" t="s">
        <v>211</v>
      </c>
      <c r="L1682" s="401" t="s">
        <v>828</v>
      </c>
      <c r="M1682" s="401" t="s">
        <v>359</v>
      </c>
      <c r="N1682" s="401" t="s">
        <v>359</v>
      </c>
      <c r="O1682" s="401" t="s">
        <v>358</v>
      </c>
      <c r="P1682" s="401" t="s">
        <v>356</v>
      </c>
    </row>
    <row r="1683" spans="1:16" ht="29" x14ac:dyDescent="0.35">
      <c r="A1683" s="400">
        <v>1937</v>
      </c>
      <c r="B1683" s="400" t="s">
        <v>3103</v>
      </c>
      <c r="C1683" s="401" t="s">
        <v>3112</v>
      </c>
      <c r="D1683" s="402">
        <v>24038</v>
      </c>
      <c r="E1683" s="402">
        <v>41796</v>
      </c>
      <c r="F1683" s="400">
        <v>17758</v>
      </c>
      <c r="G1683" s="400">
        <v>48.618754277891902</v>
      </c>
      <c r="H1683" s="401" t="s">
        <v>12</v>
      </c>
      <c r="I1683" s="401" t="s">
        <v>348</v>
      </c>
      <c r="J1683" s="400" t="b">
        <v>0</v>
      </c>
      <c r="K1683" s="401" t="s">
        <v>211</v>
      </c>
      <c r="L1683" s="401" t="s">
        <v>828</v>
      </c>
      <c r="M1683" s="401" t="s">
        <v>359</v>
      </c>
      <c r="N1683" s="401" t="s">
        <v>359</v>
      </c>
      <c r="O1683" s="401" t="s">
        <v>358</v>
      </c>
      <c r="P1683" s="401" t="s">
        <v>356</v>
      </c>
    </row>
    <row r="1684" spans="1:16" ht="29" x14ac:dyDescent="0.35">
      <c r="A1684" s="400">
        <v>1938</v>
      </c>
      <c r="B1684" s="400" t="s">
        <v>3103</v>
      </c>
      <c r="C1684" s="401" t="s">
        <v>3113</v>
      </c>
      <c r="D1684" s="402">
        <v>21472</v>
      </c>
      <c r="E1684" s="402">
        <v>41796</v>
      </c>
      <c r="F1684" s="400">
        <v>20324</v>
      </c>
      <c r="G1684" s="400">
        <v>55.644079397672797</v>
      </c>
      <c r="H1684" s="401" t="s">
        <v>12</v>
      </c>
      <c r="I1684" s="401" t="s">
        <v>339</v>
      </c>
      <c r="J1684" s="400" t="b">
        <v>0</v>
      </c>
      <c r="K1684" s="401" t="s">
        <v>211</v>
      </c>
      <c r="L1684" s="401" t="s">
        <v>828</v>
      </c>
      <c r="M1684" s="401" t="s">
        <v>359</v>
      </c>
      <c r="N1684" s="401" t="s">
        <v>359</v>
      </c>
      <c r="O1684" s="401" t="s">
        <v>358</v>
      </c>
      <c r="P1684" s="401" t="s">
        <v>356</v>
      </c>
    </row>
    <row r="1685" spans="1:16" ht="29" x14ac:dyDescent="0.35">
      <c r="A1685" s="400">
        <v>1939</v>
      </c>
      <c r="B1685" s="400" t="s">
        <v>3103</v>
      </c>
      <c r="C1685" s="401" t="s">
        <v>3114</v>
      </c>
      <c r="D1685" s="402">
        <v>27219</v>
      </c>
      <c r="E1685" s="402">
        <v>41796</v>
      </c>
      <c r="F1685" s="400">
        <v>14577</v>
      </c>
      <c r="G1685" s="400">
        <v>39.909650924024596</v>
      </c>
      <c r="H1685" s="401" t="s">
        <v>11</v>
      </c>
      <c r="I1685" s="401" t="s">
        <v>337</v>
      </c>
      <c r="J1685" s="400" t="b">
        <v>1</v>
      </c>
      <c r="K1685" s="401" t="s">
        <v>211</v>
      </c>
      <c r="L1685" s="401" t="s">
        <v>828</v>
      </c>
      <c r="M1685" s="401" t="s">
        <v>359</v>
      </c>
      <c r="N1685" s="401" t="s">
        <v>359</v>
      </c>
      <c r="O1685" s="401" t="s">
        <v>358</v>
      </c>
      <c r="P1685" s="401" t="s">
        <v>356</v>
      </c>
    </row>
  </sheetData>
  <autoFilter ref="A1:P168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30" zoomScaleNormal="100" workbookViewId="0">
      <selection activeCell="E36" sqref="E36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6" width="11.453125" style="1" bestFit="1" customWidth="1"/>
    <col min="7" max="16384" width="9.1796875" style="1"/>
  </cols>
  <sheetData>
    <row r="1" spans="1:6" ht="15.75" customHeight="1" thickBot="1" x14ac:dyDescent="0.4">
      <c r="A1" s="410" t="s">
        <v>72</v>
      </c>
      <c r="B1" s="411"/>
      <c r="C1" s="411"/>
      <c r="D1" s="412"/>
    </row>
    <row r="2" spans="1:6" ht="35.25" customHeight="1" thickBot="1" x14ac:dyDescent="0.4">
      <c r="A2" s="2"/>
      <c r="B2" s="12" t="s">
        <v>11</v>
      </c>
      <c r="C2" s="15" t="s">
        <v>12</v>
      </c>
      <c r="D2" s="24" t="s">
        <v>10</v>
      </c>
    </row>
    <row r="3" spans="1:6" x14ac:dyDescent="0.35">
      <c r="A3" s="19"/>
      <c r="B3" s="58"/>
      <c r="C3" s="59"/>
      <c r="D3" s="60">
        <f>SUM(B3:C3)</f>
        <v>0</v>
      </c>
    </row>
    <row r="4" spans="1:6" x14ac:dyDescent="0.35">
      <c r="A4" s="20"/>
      <c r="B4" s="56"/>
      <c r="C4" s="57"/>
      <c r="D4" s="60">
        <f t="shared" ref="D4:D8" si="0">SUM(B4:C4)</f>
        <v>0</v>
      </c>
    </row>
    <row r="5" spans="1:6" x14ac:dyDescent="0.35">
      <c r="A5" s="20"/>
      <c r="B5" s="56"/>
      <c r="C5" s="57"/>
      <c r="D5" s="60">
        <f t="shared" si="0"/>
        <v>0</v>
      </c>
    </row>
    <row r="6" spans="1:6" x14ac:dyDescent="0.35">
      <c r="A6" s="20"/>
      <c r="B6" s="56"/>
      <c r="C6" s="57"/>
      <c r="D6" s="60">
        <f t="shared" si="0"/>
        <v>0</v>
      </c>
    </row>
    <row r="7" spans="1:6" ht="15" thickBot="1" x14ac:dyDescent="0.4">
      <c r="A7" s="20"/>
      <c r="B7" s="56"/>
      <c r="C7" s="57"/>
      <c r="D7" s="338">
        <f t="shared" si="0"/>
        <v>0</v>
      </c>
    </row>
    <row r="8" spans="1:6" x14ac:dyDescent="0.35">
      <c r="A8" s="9"/>
      <c r="B8" s="56"/>
      <c r="C8" s="76"/>
      <c r="D8" s="77">
        <f t="shared" si="0"/>
        <v>0</v>
      </c>
    </row>
    <row r="9" spans="1:6" x14ac:dyDescent="0.35">
      <c r="A9" s="9"/>
      <c r="B9" s="56"/>
      <c r="C9" s="76"/>
      <c r="D9" s="78"/>
    </row>
    <row r="10" spans="1:6" x14ac:dyDescent="0.35">
      <c r="A10" s="9"/>
      <c r="B10" s="56"/>
      <c r="C10" s="76"/>
      <c r="D10" s="78"/>
    </row>
    <row r="11" spans="1:6" ht="15" thickBot="1" x14ac:dyDescent="0.4">
      <c r="A11" s="9"/>
      <c r="B11" s="56"/>
      <c r="C11" s="76"/>
      <c r="D11" s="155"/>
    </row>
    <row r="12" spans="1:6" s="13" customFormat="1" ht="15" thickBot="1" x14ac:dyDescent="0.4">
      <c r="A12" s="339" t="s">
        <v>10</v>
      </c>
      <c r="B12" s="340"/>
      <c r="C12" s="172"/>
      <c r="D12" s="156">
        <f>SUM(D3:D8)</f>
        <v>0</v>
      </c>
    </row>
    <row r="13" spans="1:6" ht="15" thickBot="1" x14ac:dyDescent="0.4"/>
    <row r="14" spans="1:6" ht="15.75" customHeight="1" thickBot="1" x14ac:dyDescent="0.4">
      <c r="A14" s="410" t="s">
        <v>77</v>
      </c>
      <c r="B14" s="413"/>
      <c r="C14" s="413"/>
      <c r="D14" s="414"/>
    </row>
    <row r="15" spans="1:6" ht="35.25" customHeight="1" thickBot="1" x14ac:dyDescent="0.4">
      <c r="A15" s="2"/>
      <c r="B15" s="26"/>
      <c r="C15" s="26"/>
      <c r="D15" s="5" t="s">
        <v>10</v>
      </c>
    </row>
    <row r="16" spans="1:6" x14ac:dyDescent="0.35">
      <c r="A16" s="6" t="s">
        <v>3115</v>
      </c>
      <c r="B16" s="65"/>
      <c r="C16" s="66"/>
      <c r="D16" s="65">
        <v>42</v>
      </c>
      <c r="F16" s="119">
        <f t="shared" ref="F16:F23" si="1">D16/$D$23</f>
        <v>0.16535433070866143</v>
      </c>
    </row>
    <row r="17" spans="1:6" x14ac:dyDescent="0.35">
      <c r="A17" s="8" t="s">
        <v>3116</v>
      </c>
      <c r="B17" s="67"/>
      <c r="C17" s="68"/>
      <c r="D17" s="67">
        <v>37</v>
      </c>
      <c r="F17" s="119">
        <f t="shared" si="1"/>
        <v>0.14566929133858267</v>
      </c>
    </row>
    <row r="18" spans="1:6" x14ac:dyDescent="0.35">
      <c r="A18" s="8" t="s">
        <v>3117</v>
      </c>
      <c r="B18" s="67"/>
      <c r="C18" s="68"/>
      <c r="D18" s="67">
        <v>56</v>
      </c>
      <c r="F18" s="119">
        <f t="shared" si="1"/>
        <v>0.22047244094488189</v>
      </c>
    </row>
    <row r="19" spans="1:6" x14ac:dyDescent="0.35">
      <c r="A19" s="8" t="s">
        <v>3118</v>
      </c>
      <c r="B19" s="67"/>
      <c r="C19" s="68"/>
      <c r="D19" s="67">
        <v>46</v>
      </c>
      <c r="F19" s="119">
        <f t="shared" si="1"/>
        <v>0.18110236220472442</v>
      </c>
    </row>
    <row r="20" spans="1:6" x14ac:dyDescent="0.35">
      <c r="A20" s="8" t="s">
        <v>3119</v>
      </c>
      <c r="B20" s="67"/>
      <c r="C20" s="68"/>
      <c r="D20" s="67">
        <v>46</v>
      </c>
      <c r="F20" s="119">
        <f t="shared" si="1"/>
        <v>0.18110236220472442</v>
      </c>
    </row>
    <row r="21" spans="1:6" x14ac:dyDescent="0.35">
      <c r="A21" s="8" t="s">
        <v>3120</v>
      </c>
      <c r="B21" s="67"/>
      <c r="C21" s="68"/>
      <c r="D21" s="67">
        <v>14</v>
      </c>
      <c r="F21" s="119">
        <f t="shared" si="1"/>
        <v>5.5118110236220472E-2</v>
      </c>
    </row>
    <row r="22" spans="1:6" x14ac:dyDescent="0.35">
      <c r="A22" s="9" t="s">
        <v>3121</v>
      </c>
      <c r="B22" s="67"/>
      <c r="C22" s="67"/>
      <c r="D22" s="67">
        <v>13</v>
      </c>
      <c r="F22" s="119">
        <f t="shared" si="1"/>
        <v>5.1181102362204724E-2</v>
      </c>
    </row>
    <row r="23" spans="1:6" s="13" customFormat="1" ht="15" thickBot="1" x14ac:dyDescent="0.4">
      <c r="A23" s="335" t="s">
        <v>10</v>
      </c>
      <c r="B23" s="336"/>
      <c r="C23" s="337"/>
      <c r="D23" s="156">
        <f>SUM(D16:D22)</f>
        <v>254</v>
      </c>
      <c r="E23" s="13">
        <f>D23/132</f>
        <v>1.9242424242424243</v>
      </c>
      <c r="F23" s="119">
        <f t="shared" si="1"/>
        <v>1</v>
      </c>
    </row>
    <row r="26" spans="1:6" ht="15" thickBot="1" x14ac:dyDescent="0.4"/>
    <row r="27" spans="1:6" ht="15.75" customHeight="1" thickBot="1" x14ac:dyDescent="0.4">
      <c r="A27" s="410" t="s">
        <v>73</v>
      </c>
      <c r="B27" s="411"/>
      <c r="C27" s="411"/>
      <c r="D27" s="412"/>
    </row>
    <row r="28" spans="1:6" ht="35.25" customHeight="1" thickBot="1" x14ac:dyDescent="0.4">
      <c r="A28" s="2"/>
      <c r="B28" s="26"/>
      <c r="C28" s="26"/>
      <c r="D28" s="5" t="s">
        <v>10</v>
      </c>
    </row>
    <row r="29" spans="1:6" x14ac:dyDescent="0.35">
      <c r="A29" s="6" t="s">
        <v>3115</v>
      </c>
      <c r="B29" s="65"/>
      <c r="C29" s="66"/>
      <c r="D29" s="300">
        <v>4</v>
      </c>
    </row>
    <row r="30" spans="1:6" x14ac:dyDescent="0.35">
      <c r="A30" s="8" t="s">
        <v>3116</v>
      </c>
      <c r="B30" s="67"/>
      <c r="C30" s="68"/>
      <c r="D30" s="300">
        <v>3</v>
      </c>
    </row>
    <row r="31" spans="1:6" x14ac:dyDescent="0.35">
      <c r="A31" s="8" t="s">
        <v>3117</v>
      </c>
      <c r="B31" s="67"/>
      <c r="C31" s="68"/>
      <c r="D31" s="300">
        <v>3</v>
      </c>
    </row>
    <row r="32" spans="1:6" x14ac:dyDescent="0.35">
      <c r="A32" s="8" t="s">
        <v>3118</v>
      </c>
      <c r="B32" s="67"/>
      <c r="C32" s="68"/>
      <c r="D32" s="300">
        <v>2</v>
      </c>
    </row>
    <row r="33" spans="1:6" x14ac:dyDescent="0.35">
      <c r="A33" s="8" t="s">
        <v>3119</v>
      </c>
      <c r="B33" s="67"/>
      <c r="C33" s="68"/>
      <c r="D33" s="300">
        <v>2</v>
      </c>
      <c r="F33" s="119"/>
    </row>
    <row r="34" spans="1:6" x14ac:dyDescent="0.35">
      <c r="A34" s="8" t="s">
        <v>3120</v>
      </c>
      <c r="B34" s="67"/>
      <c r="C34" s="68"/>
      <c r="D34" s="300">
        <v>6</v>
      </c>
      <c r="F34" s="119"/>
    </row>
    <row r="35" spans="1:6" ht="15" thickBot="1" x14ac:dyDescent="0.4">
      <c r="A35" s="9" t="s">
        <v>3121</v>
      </c>
      <c r="B35" s="67"/>
      <c r="C35" s="67"/>
      <c r="D35" s="291">
        <v>4</v>
      </c>
      <c r="F35" s="119"/>
    </row>
    <row r="36" spans="1:6" s="13" customFormat="1" ht="15" thickBot="1" x14ac:dyDescent="0.4">
      <c r="A36" s="11" t="s">
        <v>10</v>
      </c>
      <c r="B36" s="69"/>
      <c r="C36" s="70"/>
      <c r="D36" s="64">
        <v>13</v>
      </c>
    </row>
    <row r="37" spans="1:6" ht="15" thickBot="1" x14ac:dyDescent="0.4"/>
    <row r="38" spans="1:6" ht="15.75" customHeight="1" thickBot="1" x14ac:dyDescent="0.4">
      <c r="A38" s="410" t="s">
        <v>74</v>
      </c>
      <c r="B38" s="411"/>
      <c r="C38" s="411"/>
      <c r="D38" s="412"/>
    </row>
    <row r="39" spans="1:6" ht="35.25" customHeight="1" thickBot="1" x14ac:dyDescent="0.4">
      <c r="A39" s="2"/>
      <c r="B39" s="26"/>
      <c r="C39" s="26"/>
      <c r="D39" s="5" t="s">
        <v>10</v>
      </c>
      <c r="E39" s="119"/>
    </row>
    <row r="40" spans="1:6" x14ac:dyDescent="0.35">
      <c r="A40" s="6" t="s">
        <v>3115</v>
      </c>
      <c r="B40" s="65"/>
      <c r="C40" s="66"/>
      <c r="D40" s="300">
        <v>31</v>
      </c>
      <c r="E40" s="119">
        <f t="shared" ref="E40:E46" si="2">D40/D16</f>
        <v>0.73809523809523814</v>
      </c>
    </row>
    <row r="41" spans="1:6" x14ac:dyDescent="0.35">
      <c r="A41" s="8" t="s">
        <v>3116</v>
      </c>
      <c r="B41" s="67"/>
      <c r="C41" s="68"/>
      <c r="D41" s="300">
        <v>30</v>
      </c>
      <c r="E41" s="119">
        <f t="shared" si="2"/>
        <v>0.81081081081081086</v>
      </c>
    </row>
    <row r="42" spans="1:6" x14ac:dyDescent="0.35">
      <c r="A42" s="8" t="s">
        <v>3117</v>
      </c>
      <c r="B42" s="67"/>
      <c r="C42" s="68"/>
      <c r="D42" s="300">
        <v>36</v>
      </c>
      <c r="E42" s="119">
        <f t="shared" si="2"/>
        <v>0.6428571428571429</v>
      </c>
    </row>
    <row r="43" spans="1:6" x14ac:dyDescent="0.35">
      <c r="A43" s="8" t="s">
        <v>3118</v>
      </c>
      <c r="B43" s="67"/>
      <c r="C43" s="68"/>
      <c r="D43" s="300">
        <v>37</v>
      </c>
      <c r="E43" s="119">
        <f t="shared" si="2"/>
        <v>0.80434782608695654</v>
      </c>
    </row>
    <row r="44" spans="1:6" x14ac:dyDescent="0.35">
      <c r="A44" s="8" t="s">
        <v>3119</v>
      </c>
      <c r="B44" s="67"/>
      <c r="C44" s="68"/>
      <c r="D44" s="300">
        <v>33</v>
      </c>
      <c r="E44" s="119">
        <f t="shared" si="2"/>
        <v>0.71739130434782605</v>
      </c>
      <c r="F44" s="119"/>
    </row>
    <row r="45" spans="1:6" x14ac:dyDescent="0.35">
      <c r="A45" s="8" t="s">
        <v>3120</v>
      </c>
      <c r="B45" s="67"/>
      <c r="C45" s="68"/>
      <c r="D45" s="300">
        <v>11</v>
      </c>
      <c r="E45" s="119">
        <f t="shared" si="2"/>
        <v>0.7857142857142857</v>
      </c>
      <c r="F45" s="119"/>
    </row>
    <row r="46" spans="1:6" x14ac:dyDescent="0.35">
      <c r="A46" s="9" t="s">
        <v>3121</v>
      </c>
      <c r="B46" s="67"/>
      <c r="C46" s="67"/>
      <c r="D46" s="291">
        <v>10</v>
      </c>
      <c r="E46" s="119">
        <f t="shared" si="2"/>
        <v>0.76923076923076927</v>
      </c>
      <c r="F46" s="119"/>
    </row>
    <row r="47" spans="1:6" s="13" customFormat="1" ht="15" thickBot="1" x14ac:dyDescent="0.4">
      <c r="A47" s="335" t="s">
        <v>10</v>
      </c>
      <c r="B47" s="336"/>
      <c r="C47" s="337"/>
      <c r="D47" s="156">
        <f>SUM(D40:D46)</f>
        <v>188</v>
      </c>
      <c r="E47" s="119">
        <f>D47/D23</f>
        <v>0.74015748031496065</v>
      </c>
    </row>
    <row r="48" spans="1:6" ht="15" thickBot="1" x14ac:dyDescent="0.4"/>
    <row r="49" spans="1:6" ht="15.75" customHeight="1" thickBot="1" x14ac:dyDescent="0.4">
      <c r="A49" s="410" t="s">
        <v>75</v>
      </c>
      <c r="B49" s="413"/>
      <c r="C49" s="413"/>
      <c r="D49" s="414"/>
    </row>
    <row r="50" spans="1:6" ht="35.25" customHeight="1" thickBot="1" x14ac:dyDescent="0.4">
      <c r="A50" s="2"/>
      <c r="B50" s="26"/>
      <c r="C50" s="26"/>
      <c r="D50" s="5" t="s">
        <v>10</v>
      </c>
    </row>
    <row r="51" spans="1:6" x14ac:dyDescent="0.35">
      <c r="A51" s="6" t="s">
        <v>3115</v>
      </c>
      <c r="B51" s="65"/>
      <c r="C51" s="66"/>
      <c r="D51" s="300">
        <v>20</v>
      </c>
    </row>
    <row r="52" spans="1:6" x14ac:dyDescent="0.35">
      <c r="A52" s="8" t="s">
        <v>3116</v>
      </c>
      <c r="B52" s="67"/>
      <c r="C52" s="68"/>
      <c r="D52" s="300">
        <v>2</v>
      </c>
    </row>
    <row r="53" spans="1:6" x14ac:dyDescent="0.35">
      <c r="A53" s="8" t="s">
        <v>3117</v>
      </c>
      <c r="B53" s="67"/>
      <c r="C53" s="68"/>
      <c r="D53" s="300">
        <v>6</v>
      </c>
    </row>
    <row r="54" spans="1:6" x14ac:dyDescent="0.35">
      <c r="A54" s="8" t="s">
        <v>3118</v>
      </c>
      <c r="B54" s="67"/>
      <c r="C54" s="68"/>
      <c r="D54" s="300">
        <v>21</v>
      </c>
    </row>
    <row r="55" spans="1:6" x14ac:dyDescent="0.35">
      <c r="A55" s="8" t="s">
        <v>3119</v>
      </c>
      <c r="B55" s="67"/>
      <c r="C55" s="68"/>
      <c r="D55" s="300">
        <v>2</v>
      </c>
      <c r="F55" s="119"/>
    </row>
    <row r="56" spans="1:6" x14ac:dyDescent="0.35">
      <c r="A56" s="8" t="s">
        <v>3120</v>
      </c>
      <c r="B56" s="67"/>
      <c r="C56" s="68"/>
      <c r="D56" s="300">
        <v>8</v>
      </c>
      <c r="F56" s="119"/>
    </row>
    <row r="57" spans="1:6" x14ac:dyDescent="0.35">
      <c r="A57" s="9" t="s">
        <v>3121</v>
      </c>
      <c r="B57" s="67"/>
      <c r="C57" s="67"/>
      <c r="D57" s="291">
        <v>1</v>
      </c>
      <c r="F57" s="119"/>
    </row>
    <row r="58" spans="1:6" s="13" customFormat="1" ht="15" thickBot="1" x14ac:dyDescent="0.4">
      <c r="A58" s="335" t="s">
        <v>10</v>
      </c>
      <c r="B58" s="336"/>
      <c r="C58" s="337"/>
      <c r="D58" s="156">
        <f>SUM(D51:D57)</f>
        <v>60</v>
      </c>
    </row>
    <row r="59" spans="1:6" ht="15" thickBot="1" x14ac:dyDescent="0.4"/>
    <row r="60" spans="1:6" ht="15.75" customHeight="1" thickBot="1" x14ac:dyDescent="0.4">
      <c r="A60" s="410" t="s">
        <v>76</v>
      </c>
      <c r="B60" s="413"/>
      <c r="C60" s="413"/>
      <c r="D60" s="414"/>
    </row>
    <row r="61" spans="1:6" ht="35.25" customHeight="1" thickBot="1" x14ac:dyDescent="0.4">
      <c r="A61" s="2"/>
      <c r="B61" s="26"/>
      <c r="C61" s="26"/>
      <c r="D61" s="5" t="s">
        <v>10</v>
      </c>
    </row>
    <row r="62" spans="1:6" x14ac:dyDescent="0.35">
      <c r="A62" s="6" t="s">
        <v>3115</v>
      </c>
      <c r="B62" s="65"/>
      <c r="C62" s="66"/>
      <c r="D62" s="300">
        <v>33</v>
      </c>
      <c r="F62" s="119">
        <f t="shared" ref="F62:F69" si="3">D62/D16</f>
        <v>0.7857142857142857</v>
      </c>
    </row>
    <row r="63" spans="1:6" x14ac:dyDescent="0.35">
      <c r="A63" s="8" t="s">
        <v>3116</v>
      </c>
      <c r="B63" s="67"/>
      <c r="C63" s="68"/>
      <c r="D63" s="300">
        <v>2</v>
      </c>
      <c r="F63" s="119">
        <f t="shared" si="3"/>
        <v>5.4054054054054057E-2</v>
      </c>
    </row>
    <row r="64" spans="1:6" x14ac:dyDescent="0.35">
      <c r="A64" s="8" t="s">
        <v>3117</v>
      </c>
      <c r="B64" s="67"/>
      <c r="C64" s="68"/>
      <c r="D64" s="300">
        <v>7</v>
      </c>
      <c r="F64" s="119">
        <f t="shared" si="3"/>
        <v>0.125</v>
      </c>
    </row>
    <row r="65" spans="1:6" x14ac:dyDescent="0.35">
      <c r="A65" s="8" t="s">
        <v>3118</v>
      </c>
      <c r="B65" s="67"/>
      <c r="C65" s="68"/>
      <c r="D65" s="300">
        <v>21</v>
      </c>
      <c r="F65" s="119">
        <f t="shared" si="3"/>
        <v>0.45652173913043476</v>
      </c>
    </row>
    <row r="66" spans="1:6" x14ac:dyDescent="0.35">
      <c r="A66" s="8" t="s">
        <v>3119</v>
      </c>
      <c r="B66" s="67"/>
      <c r="C66" s="68"/>
      <c r="D66" s="300">
        <v>2</v>
      </c>
      <c r="F66" s="119">
        <f t="shared" si="3"/>
        <v>4.3478260869565216E-2</v>
      </c>
    </row>
    <row r="67" spans="1:6" x14ac:dyDescent="0.35">
      <c r="A67" s="8" t="s">
        <v>3120</v>
      </c>
      <c r="B67" s="67"/>
      <c r="C67" s="68"/>
      <c r="D67" s="300">
        <v>12</v>
      </c>
      <c r="F67" s="119">
        <f t="shared" si="3"/>
        <v>0.8571428571428571</v>
      </c>
    </row>
    <row r="68" spans="1:6" x14ac:dyDescent="0.35">
      <c r="A68" s="9" t="s">
        <v>3121</v>
      </c>
      <c r="B68" s="67"/>
      <c r="C68" s="67"/>
      <c r="D68" s="291">
        <v>1</v>
      </c>
      <c r="F68" s="119">
        <f t="shared" si="3"/>
        <v>7.6923076923076927E-2</v>
      </c>
    </row>
    <row r="69" spans="1:6" s="13" customFormat="1" ht="15" thickBot="1" x14ac:dyDescent="0.4">
      <c r="A69" s="335" t="s">
        <v>10</v>
      </c>
      <c r="B69" s="336"/>
      <c r="C69" s="337"/>
      <c r="D69" s="156">
        <f>SUM(D62:D68)</f>
        <v>78</v>
      </c>
      <c r="F69" s="119">
        <f t="shared" si="3"/>
        <v>0.30708661417322836</v>
      </c>
    </row>
    <row r="73" spans="1:6" x14ac:dyDescent="0.35">
      <c r="E73" s="119"/>
    </row>
  </sheetData>
  <mergeCells count="6">
    <mergeCell ref="A38:D38"/>
    <mergeCell ref="A49:D49"/>
    <mergeCell ref="A60:D60"/>
    <mergeCell ref="A1:D1"/>
    <mergeCell ref="A27:D27"/>
    <mergeCell ref="A14:D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opLeftCell="A66" zoomScale="90" zoomScaleNormal="90" workbookViewId="0">
      <selection activeCell="E84" sqref="E84"/>
    </sheetView>
  </sheetViews>
  <sheetFormatPr defaultColWidth="9.1796875" defaultRowHeight="14.5" x14ac:dyDescent="0.35"/>
  <cols>
    <col min="1" max="1" width="24.81640625" style="41" customWidth="1"/>
    <col min="2" max="3" width="11.81640625" style="41" customWidth="1"/>
    <col min="4" max="4" width="11.81640625" style="48" customWidth="1"/>
    <col min="5" max="5" width="20.81640625" style="41" customWidth="1"/>
    <col min="6" max="6" width="24.81640625" style="41" customWidth="1"/>
    <col min="7" max="8" width="11.81640625" style="119" customWidth="1"/>
    <col min="9" max="9" width="11.81640625" style="110" customWidth="1"/>
    <col min="10" max="10" width="9.1796875" style="119"/>
    <col min="11" max="11" width="10.36328125" style="41" customWidth="1"/>
    <col min="12" max="16384" width="9.1796875" style="41"/>
  </cols>
  <sheetData>
    <row r="1" spans="1:10" ht="15.75" customHeight="1" thickBot="1" x14ac:dyDescent="0.4">
      <c r="A1" s="415" t="s">
        <v>13</v>
      </c>
      <c r="B1" s="416"/>
      <c r="C1" s="416"/>
      <c r="D1" s="417"/>
      <c r="F1" s="415" t="s">
        <v>23</v>
      </c>
      <c r="G1" s="416"/>
      <c r="H1" s="416"/>
      <c r="I1" s="417"/>
    </row>
    <row r="2" spans="1:10" ht="29.25" customHeight="1" thickBot="1" x14ac:dyDescent="0.4">
      <c r="A2" s="73"/>
      <c r="B2" s="42" t="s">
        <v>11</v>
      </c>
      <c r="C2" s="44" t="s">
        <v>12</v>
      </c>
      <c r="D2" s="45" t="s">
        <v>10</v>
      </c>
      <c r="F2" s="73"/>
      <c r="G2" s="116" t="s">
        <v>11</v>
      </c>
      <c r="H2" s="117" t="s">
        <v>12</v>
      </c>
      <c r="I2" s="132" t="s">
        <v>10</v>
      </c>
    </row>
    <row r="3" spans="1:10" x14ac:dyDescent="0.35">
      <c r="A3" s="6" t="s">
        <v>3115</v>
      </c>
      <c r="B3" s="333">
        <f>B102</f>
        <v>49</v>
      </c>
      <c r="C3" s="334">
        <v>73</v>
      </c>
      <c r="D3" s="298">
        <f>SUM(B3:C3)</f>
        <v>122</v>
      </c>
      <c r="E3" s="41">
        <f>D3/'Gen Info on District'!D16</f>
        <v>2.9047619047619047</v>
      </c>
      <c r="F3" s="6" t="s">
        <v>3115</v>
      </c>
      <c r="G3" s="105">
        <f t="shared" ref="G3:I9" si="0">B3/$D$10</f>
        <v>4.2350907519446847E-2</v>
      </c>
      <c r="H3" s="106">
        <f t="shared" si="0"/>
        <v>6.3094209161624892E-2</v>
      </c>
      <c r="I3" s="86">
        <f t="shared" si="0"/>
        <v>0.10544511668107173</v>
      </c>
    </row>
    <row r="4" spans="1:10" x14ac:dyDescent="0.35">
      <c r="A4" s="8" t="s">
        <v>3116</v>
      </c>
      <c r="B4" s="315">
        <v>102</v>
      </c>
      <c r="C4" s="316">
        <v>135</v>
      </c>
      <c r="D4" s="283">
        <f t="shared" ref="D4:D9" si="1">SUM(B4:C4)</f>
        <v>237</v>
      </c>
      <c r="E4" s="41">
        <f>D4/'Gen Info on District'!D17</f>
        <v>6.4054054054054053</v>
      </c>
      <c r="F4" s="8" t="s">
        <v>3116</v>
      </c>
      <c r="G4" s="87">
        <f t="shared" si="0"/>
        <v>8.8159031979256702E-2</v>
      </c>
      <c r="H4" s="88">
        <f t="shared" si="0"/>
        <v>0.11668107173725151</v>
      </c>
      <c r="I4" s="99">
        <f t="shared" si="0"/>
        <v>0.20484010371650821</v>
      </c>
    </row>
    <row r="5" spans="1:10" x14ac:dyDescent="0.35">
      <c r="A5" s="8" t="s">
        <v>3117</v>
      </c>
      <c r="B5" s="315">
        <v>86</v>
      </c>
      <c r="C5" s="316">
        <v>114</v>
      </c>
      <c r="D5" s="283">
        <f t="shared" si="1"/>
        <v>200</v>
      </c>
      <c r="E5" s="41">
        <f>D5/'Gen Info on District'!D18</f>
        <v>3.5714285714285716</v>
      </c>
      <c r="F5" s="8" t="s">
        <v>3117</v>
      </c>
      <c r="G5" s="87">
        <f t="shared" si="0"/>
        <v>7.4330164217804667E-2</v>
      </c>
      <c r="H5" s="88">
        <f t="shared" si="0"/>
        <v>9.8530682800345729E-2</v>
      </c>
      <c r="I5" s="99">
        <f t="shared" si="0"/>
        <v>0.17286084701815038</v>
      </c>
    </row>
    <row r="6" spans="1:10" x14ac:dyDescent="0.35">
      <c r="A6" s="8" t="s">
        <v>3118</v>
      </c>
      <c r="B6" s="315">
        <v>111</v>
      </c>
      <c r="C6" s="316">
        <v>129</v>
      </c>
      <c r="D6" s="283">
        <f t="shared" si="1"/>
        <v>240</v>
      </c>
      <c r="E6" s="41">
        <f>D6/'Gen Info on District'!D19</f>
        <v>5.2173913043478262</v>
      </c>
      <c r="F6" s="8" t="s">
        <v>3118</v>
      </c>
      <c r="G6" s="87">
        <f t="shared" si="0"/>
        <v>9.5937770095073469E-2</v>
      </c>
      <c r="H6" s="88">
        <f t="shared" si="0"/>
        <v>0.111495246326707</v>
      </c>
      <c r="I6" s="99">
        <f t="shared" si="0"/>
        <v>0.20743301642178047</v>
      </c>
    </row>
    <row r="7" spans="1:10" s="1" customFormat="1" x14ac:dyDescent="0.35">
      <c r="A7" s="8" t="s">
        <v>3119</v>
      </c>
      <c r="B7" s="315">
        <v>111</v>
      </c>
      <c r="C7" s="316">
        <v>164</v>
      </c>
      <c r="D7" s="283">
        <f t="shared" si="1"/>
        <v>275</v>
      </c>
      <c r="E7" s="41">
        <f>D7/'Gen Info on District'!D20</f>
        <v>5.9782608695652177</v>
      </c>
      <c r="F7" s="8" t="s">
        <v>3119</v>
      </c>
      <c r="G7" s="87">
        <f t="shared" si="0"/>
        <v>9.5937770095073469E-2</v>
      </c>
      <c r="H7" s="88">
        <f t="shared" si="0"/>
        <v>0.14174589455488332</v>
      </c>
      <c r="I7" s="99">
        <f t="shared" si="0"/>
        <v>0.23768366464995677</v>
      </c>
    </row>
    <row r="8" spans="1:10" s="1" customFormat="1" x14ac:dyDescent="0.35">
      <c r="A8" s="8" t="s">
        <v>3120</v>
      </c>
      <c r="B8" s="315">
        <v>0</v>
      </c>
      <c r="C8" s="316">
        <v>2</v>
      </c>
      <c r="D8" s="283">
        <f t="shared" si="1"/>
        <v>2</v>
      </c>
      <c r="E8" s="41">
        <f>D8/'Gen Info on District'!D21</f>
        <v>0.14285714285714285</v>
      </c>
      <c r="F8" s="8" t="s">
        <v>3120</v>
      </c>
      <c r="G8" s="87">
        <f t="shared" si="0"/>
        <v>0</v>
      </c>
      <c r="H8" s="88">
        <f t="shared" si="0"/>
        <v>1.7286084701815039E-3</v>
      </c>
      <c r="I8" s="99">
        <f t="shared" si="0"/>
        <v>1.7286084701815039E-3</v>
      </c>
    </row>
    <row r="9" spans="1:10" s="1" customFormat="1" ht="15" thickBot="1" x14ac:dyDescent="0.4">
      <c r="A9" s="9" t="s">
        <v>3121</v>
      </c>
      <c r="B9" s="343">
        <v>41</v>
      </c>
      <c r="C9" s="344">
        <v>40</v>
      </c>
      <c r="D9" s="345">
        <f t="shared" si="1"/>
        <v>81</v>
      </c>
      <c r="E9" s="41">
        <f>D9/'Gen Info on District'!D22</f>
        <v>6.2307692307692308</v>
      </c>
      <c r="F9" s="9" t="s">
        <v>3121</v>
      </c>
      <c r="G9" s="87">
        <f t="shared" si="0"/>
        <v>3.5436473638720829E-2</v>
      </c>
      <c r="H9" s="88">
        <f t="shared" si="0"/>
        <v>3.4572169403630081E-2</v>
      </c>
      <c r="I9" s="99">
        <f t="shared" si="0"/>
        <v>7.000864304235091E-2</v>
      </c>
    </row>
    <row r="10" spans="1:10" s="48" customFormat="1" ht="15" thickBot="1" x14ac:dyDescent="0.4">
      <c r="A10" s="346" t="s">
        <v>312</v>
      </c>
      <c r="B10" s="347">
        <f>SUM(B3:B9)</f>
        <v>500</v>
      </c>
      <c r="C10" s="347">
        <f>SUM(C3:C9)</f>
        <v>657</v>
      </c>
      <c r="D10" s="347">
        <f>SUM(D3:D9)</f>
        <v>1157</v>
      </c>
      <c r="E10" s="41">
        <f>D10/'Gen Info on District'!D23</f>
        <v>4.5551181102362204</v>
      </c>
      <c r="F10" s="45" t="s">
        <v>312</v>
      </c>
      <c r="G10" s="91">
        <f>B10/D10</f>
        <v>0.43215211754537597</v>
      </c>
      <c r="H10" s="92">
        <f>C10/D10</f>
        <v>0.56784788245462403</v>
      </c>
      <c r="I10" s="93">
        <f>SUM(I3:I6)</f>
        <v>0.69057908383751077</v>
      </c>
      <c r="J10" s="110"/>
    </row>
    <row r="11" spans="1:10" s="48" customFormat="1" x14ac:dyDescent="0.35">
      <c r="A11" s="50"/>
      <c r="B11" s="318"/>
      <c r="C11" s="318"/>
      <c r="D11" s="318"/>
      <c r="E11" s="41">
        <f>D10+469</f>
        <v>1626</v>
      </c>
      <c r="F11" s="50"/>
      <c r="G11" s="131"/>
      <c r="H11" s="131"/>
      <c r="I11" s="131"/>
      <c r="J11" s="110"/>
    </row>
    <row r="12" spans="1:10" ht="15" thickBot="1" x14ac:dyDescent="0.4"/>
    <row r="13" spans="1:10" ht="15.75" customHeight="1" thickBot="1" x14ac:dyDescent="0.4">
      <c r="A13" s="415" t="s">
        <v>324</v>
      </c>
      <c r="B13" s="416"/>
      <c r="C13" s="416"/>
      <c r="D13" s="417"/>
      <c r="F13" s="415" t="s">
        <v>325</v>
      </c>
      <c r="G13" s="416"/>
      <c r="H13" s="416"/>
      <c r="I13" s="417"/>
    </row>
    <row r="14" spans="1:10" ht="29.25" customHeight="1" thickBot="1" x14ac:dyDescent="0.4">
      <c r="A14" s="73"/>
      <c r="B14" s="74" t="s">
        <v>11</v>
      </c>
      <c r="C14" s="52" t="s">
        <v>12</v>
      </c>
      <c r="D14" s="53" t="s">
        <v>10</v>
      </c>
      <c r="F14" s="73"/>
      <c r="G14" s="116" t="s">
        <v>11</v>
      </c>
      <c r="H14" s="117" t="s">
        <v>12</v>
      </c>
      <c r="I14" s="132" t="s">
        <v>10</v>
      </c>
    </row>
    <row r="15" spans="1:10" x14ac:dyDescent="0.35">
      <c r="A15" s="6" t="s">
        <v>3115</v>
      </c>
      <c r="B15" s="315">
        <v>25</v>
      </c>
      <c r="C15" s="316">
        <v>40</v>
      </c>
      <c r="D15" s="282">
        <f>SUM(B15:C15)</f>
        <v>65</v>
      </c>
      <c r="E15" s="41">
        <f>D15/'Gen Info on District'!D16</f>
        <v>1.5476190476190477</v>
      </c>
      <c r="F15" s="6" t="s">
        <v>3115</v>
      </c>
      <c r="G15" s="105">
        <f t="shared" ref="G15:G21" si="2">B15/$D$10</f>
        <v>2.1607605877268798E-2</v>
      </c>
      <c r="H15" s="106">
        <f t="shared" ref="H15:H21" si="3">C15/$D$10</f>
        <v>3.4572169403630081E-2</v>
      </c>
      <c r="I15" s="86">
        <f t="shared" ref="I15:I21" si="4">D15/$D$10</f>
        <v>5.6179775280898875E-2</v>
      </c>
    </row>
    <row r="16" spans="1:10" x14ac:dyDescent="0.35">
      <c r="A16" s="8" t="s">
        <v>3116</v>
      </c>
      <c r="B16" s="315">
        <v>8</v>
      </c>
      <c r="C16" s="316">
        <v>101</v>
      </c>
      <c r="D16" s="283">
        <f t="shared" ref="D16:D21" si="5">SUM(B16:C16)</f>
        <v>109</v>
      </c>
      <c r="E16" s="41">
        <f>D16/'Gen Info on District'!D17</f>
        <v>2.9459459459459461</v>
      </c>
      <c r="F16" s="8" t="s">
        <v>3116</v>
      </c>
      <c r="G16" s="87">
        <f t="shared" si="2"/>
        <v>6.9144338807260158E-3</v>
      </c>
      <c r="H16" s="88">
        <f t="shared" si="3"/>
        <v>8.729472774416594E-2</v>
      </c>
      <c r="I16" s="99">
        <f t="shared" si="4"/>
        <v>9.4209161624891957E-2</v>
      </c>
    </row>
    <row r="17" spans="1:15" x14ac:dyDescent="0.35">
      <c r="A17" s="8" t="s">
        <v>3117</v>
      </c>
      <c r="B17" s="315">
        <v>67</v>
      </c>
      <c r="C17" s="316">
        <v>195</v>
      </c>
      <c r="D17" s="283">
        <f t="shared" si="5"/>
        <v>262</v>
      </c>
      <c r="E17" s="41">
        <f>D17/'Gen Info on District'!D18</f>
        <v>4.6785714285714288</v>
      </c>
      <c r="F17" s="8" t="s">
        <v>3117</v>
      </c>
      <c r="G17" s="87">
        <f t="shared" si="2"/>
        <v>5.7908383751080379E-2</v>
      </c>
      <c r="H17" s="88">
        <f t="shared" si="3"/>
        <v>0.16853932584269662</v>
      </c>
      <c r="I17" s="99">
        <f t="shared" si="4"/>
        <v>0.226447709593777</v>
      </c>
    </row>
    <row r="18" spans="1:15" x14ac:dyDescent="0.35">
      <c r="A18" s="8" t="s">
        <v>3118</v>
      </c>
      <c r="B18" s="315">
        <v>12</v>
      </c>
      <c r="C18" s="316">
        <v>26</v>
      </c>
      <c r="D18" s="283">
        <f t="shared" si="5"/>
        <v>38</v>
      </c>
      <c r="E18" s="41">
        <f>D18/'Gen Info on District'!D19</f>
        <v>0.82608695652173914</v>
      </c>
      <c r="F18" s="8" t="s">
        <v>3118</v>
      </c>
      <c r="G18" s="87">
        <f t="shared" si="2"/>
        <v>1.0371650821089023E-2</v>
      </c>
      <c r="H18" s="88">
        <f t="shared" si="3"/>
        <v>2.247191011235955E-2</v>
      </c>
      <c r="I18" s="99">
        <f t="shared" si="4"/>
        <v>3.2843560933448576E-2</v>
      </c>
    </row>
    <row r="19" spans="1:15" s="1" customFormat="1" x14ac:dyDescent="0.35">
      <c r="A19" s="9" t="s">
        <v>3119</v>
      </c>
      <c r="B19" s="348">
        <v>31</v>
      </c>
      <c r="C19" s="348">
        <v>118</v>
      </c>
      <c r="D19" s="291">
        <f t="shared" si="5"/>
        <v>149</v>
      </c>
      <c r="E19" s="41">
        <f>D19/'Gen Info on District'!D20</f>
        <v>3.2391304347826089</v>
      </c>
      <c r="F19" s="8" t="s">
        <v>3119</v>
      </c>
      <c r="G19" s="87">
        <f t="shared" si="2"/>
        <v>2.6793431287813311E-2</v>
      </c>
      <c r="H19" s="88">
        <f t="shared" si="3"/>
        <v>0.10198789974070872</v>
      </c>
      <c r="I19" s="99">
        <f t="shared" si="4"/>
        <v>0.12878133102852204</v>
      </c>
      <c r="K19" s="41"/>
      <c r="L19" s="41"/>
      <c r="M19" s="41"/>
      <c r="N19" s="41"/>
      <c r="O19" s="41"/>
    </row>
    <row r="20" spans="1:15" s="1" customFormat="1" x14ac:dyDescent="0.35">
      <c r="A20" s="9" t="s">
        <v>3120</v>
      </c>
      <c r="B20" s="348">
        <v>45</v>
      </c>
      <c r="C20" s="348">
        <v>83</v>
      </c>
      <c r="D20" s="291">
        <f t="shared" si="5"/>
        <v>128</v>
      </c>
      <c r="E20" s="41">
        <f>D20/'Gen Info on District'!D21</f>
        <v>9.1428571428571423</v>
      </c>
      <c r="F20" s="8" t="s">
        <v>3120</v>
      </c>
      <c r="G20" s="87">
        <f t="shared" si="2"/>
        <v>3.8893690579083838E-2</v>
      </c>
      <c r="H20" s="88">
        <f t="shared" si="3"/>
        <v>7.1737251512532407E-2</v>
      </c>
      <c r="I20" s="99">
        <f t="shared" si="4"/>
        <v>0.11063094209161625</v>
      </c>
      <c r="K20" s="41"/>
      <c r="L20" s="41"/>
      <c r="M20" s="41"/>
      <c r="N20" s="41"/>
      <c r="O20" s="41"/>
    </row>
    <row r="21" spans="1:15" s="1" customFormat="1" ht="15" thickBot="1" x14ac:dyDescent="0.4">
      <c r="A21" s="9" t="s">
        <v>3121</v>
      </c>
      <c r="B21" s="9">
        <v>12</v>
      </c>
      <c r="C21" s="348">
        <v>14</v>
      </c>
      <c r="D21" s="291">
        <f t="shared" si="5"/>
        <v>26</v>
      </c>
      <c r="E21" s="41">
        <f>D21/'Gen Info on District'!D22</f>
        <v>2</v>
      </c>
      <c r="F21" s="407" t="s">
        <v>3121</v>
      </c>
      <c r="G21" s="87">
        <f t="shared" si="2"/>
        <v>1.0371650821089023E-2</v>
      </c>
      <c r="H21" s="245">
        <f t="shared" si="3"/>
        <v>1.2100259291270527E-2</v>
      </c>
      <c r="I21" s="342">
        <f t="shared" si="4"/>
        <v>2.247191011235955E-2</v>
      </c>
      <c r="K21" s="41"/>
      <c r="L21" s="41"/>
      <c r="M21" s="41"/>
      <c r="N21" s="41"/>
      <c r="O21" s="41"/>
    </row>
    <row r="22" spans="1:15" s="48" customFormat="1" ht="15" thickBot="1" x14ac:dyDescent="0.4">
      <c r="A22" s="408" t="s">
        <v>312</v>
      </c>
      <c r="B22" s="291">
        <f>SUM(B15:B21)</f>
        <v>200</v>
      </c>
      <c r="C22" s="291">
        <f>SUM(C15:C21)</f>
        <v>577</v>
      </c>
      <c r="D22" s="291">
        <f>SUM(D15:D21)</f>
        <v>777</v>
      </c>
      <c r="E22" s="41">
        <f>D22/'Gen Info on District'!D23</f>
        <v>3.0590551181102361</v>
      </c>
      <c r="F22" s="45" t="s">
        <v>312</v>
      </c>
      <c r="G22" s="91">
        <f>B22/D22</f>
        <v>0.2574002574002574</v>
      </c>
      <c r="H22" s="92">
        <f>C22/D22</f>
        <v>0.7425997425997426</v>
      </c>
      <c r="I22" s="93">
        <f>SUM(I15:I18)</f>
        <v>0.40968020743301642</v>
      </c>
      <c r="J22" s="110"/>
      <c r="K22" s="41"/>
      <c r="L22" s="41"/>
      <c r="M22" s="41"/>
      <c r="N22" s="41"/>
      <c r="O22" s="41"/>
    </row>
    <row r="23" spans="1:15" x14ac:dyDescent="0.35">
      <c r="E23" s="41">
        <f>D22+D10</f>
        <v>1934</v>
      </c>
    </row>
    <row r="24" spans="1:15" ht="15" thickBot="1" x14ac:dyDescent="0.4"/>
    <row r="25" spans="1:15" ht="26.25" customHeight="1" thickBot="1" x14ac:dyDescent="0.4">
      <c r="A25" s="415" t="s">
        <v>91</v>
      </c>
      <c r="B25" s="416"/>
      <c r="C25" s="416"/>
      <c r="D25" s="417"/>
      <c r="F25" s="415" t="s">
        <v>92</v>
      </c>
      <c r="G25" s="416"/>
      <c r="H25" s="416"/>
      <c r="I25" s="417"/>
    </row>
    <row r="26" spans="1:15" ht="29.25" customHeight="1" thickBot="1" x14ac:dyDescent="0.4">
      <c r="A26" s="42"/>
      <c r="B26" s="43" t="s">
        <v>15</v>
      </c>
      <c r="C26" s="44" t="s">
        <v>82</v>
      </c>
      <c r="D26" s="45" t="s">
        <v>10</v>
      </c>
      <c r="F26" s="42"/>
      <c r="G26" s="120" t="s">
        <v>15</v>
      </c>
      <c r="H26" s="121" t="s">
        <v>82</v>
      </c>
      <c r="I26" s="122" t="s">
        <v>10</v>
      </c>
    </row>
    <row r="27" spans="1:15" x14ac:dyDescent="0.35">
      <c r="A27" s="6" t="s">
        <v>3115</v>
      </c>
      <c r="B27" s="280">
        <v>11</v>
      </c>
      <c r="C27" s="281">
        <v>9</v>
      </c>
      <c r="D27" s="282">
        <f>SUM(B27:C27)</f>
        <v>20</v>
      </c>
      <c r="F27" s="6" t="s">
        <v>3115</v>
      </c>
      <c r="G27" s="105">
        <f>(B27/B3)</f>
        <v>0.22448979591836735</v>
      </c>
      <c r="H27" s="106">
        <f t="shared" ref="H27:I34" si="6">C27/C3</f>
        <v>0.12328767123287671</v>
      </c>
      <c r="I27" s="86">
        <f t="shared" si="6"/>
        <v>0.16393442622950818</v>
      </c>
    </row>
    <row r="28" spans="1:15" x14ac:dyDescent="0.35">
      <c r="A28" s="8" t="s">
        <v>3116</v>
      </c>
      <c r="B28" s="280">
        <v>19</v>
      </c>
      <c r="C28" s="281">
        <v>32</v>
      </c>
      <c r="D28" s="283">
        <f t="shared" ref="D28:D33" si="7">SUM(B28:C28)</f>
        <v>51</v>
      </c>
      <c r="F28" s="8" t="s">
        <v>3116</v>
      </c>
      <c r="G28" s="105">
        <f t="shared" ref="G28:G31" si="8">(B28/B4)</f>
        <v>0.18627450980392157</v>
      </c>
      <c r="H28" s="88">
        <f t="shared" si="6"/>
        <v>0.23703703703703705</v>
      </c>
      <c r="I28" s="99">
        <f t="shared" si="6"/>
        <v>0.21518987341772153</v>
      </c>
    </row>
    <row r="29" spans="1:15" x14ac:dyDescent="0.35">
      <c r="A29" s="8" t="s">
        <v>3117</v>
      </c>
      <c r="B29" s="280">
        <v>21</v>
      </c>
      <c r="C29" s="281">
        <v>39</v>
      </c>
      <c r="D29" s="283">
        <f t="shared" si="7"/>
        <v>60</v>
      </c>
      <c r="F29" s="8" t="s">
        <v>3117</v>
      </c>
      <c r="G29" s="105">
        <f t="shared" si="8"/>
        <v>0.2441860465116279</v>
      </c>
      <c r="H29" s="88">
        <f t="shared" si="6"/>
        <v>0.34210526315789475</v>
      </c>
      <c r="I29" s="99">
        <f t="shared" si="6"/>
        <v>0.3</v>
      </c>
    </row>
    <row r="30" spans="1:15" x14ac:dyDescent="0.35">
      <c r="A30" s="8" t="s">
        <v>3118</v>
      </c>
      <c r="B30" s="280">
        <v>37</v>
      </c>
      <c r="C30" s="281">
        <v>41</v>
      </c>
      <c r="D30" s="283">
        <f t="shared" si="7"/>
        <v>78</v>
      </c>
      <c r="F30" s="8" t="s">
        <v>3118</v>
      </c>
      <c r="G30" s="105">
        <f t="shared" si="8"/>
        <v>0.33333333333333331</v>
      </c>
      <c r="H30" s="88">
        <f t="shared" si="6"/>
        <v>0.31782945736434109</v>
      </c>
      <c r="I30" s="99">
        <f t="shared" si="6"/>
        <v>0.32500000000000001</v>
      </c>
    </row>
    <row r="31" spans="1:15" s="1" customFormat="1" x14ac:dyDescent="0.35">
      <c r="A31" s="8" t="s">
        <v>3119</v>
      </c>
      <c r="B31" s="280">
        <v>10</v>
      </c>
      <c r="C31" s="281">
        <v>5</v>
      </c>
      <c r="D31" s="283">
        <f t="shared" si="7"/>
        <v>15</v>
      </c>
      <c r="F31" s="8" t="s">
        <v>3119</v>
      </c>
      <c r="G31" s="105">
        <f t="shared" si="8"/>
        <v>9.0090090090090086E-2</v>
      </c>
      <c r="H31" s="88">
        <f t="shared" si="6"/>
        <v>3.048780487804878E-2</v>
      </c>
      <c r="I31" s="99">
        <f t="shared" si="6"/>
        <v>5.4545454545454543E-2</v>
      </c>
    </row>
    <row r="32" spans="1:15" s="1" customFormat="1" x14ac:dyDescent="0.35">
      <c r="A32" s="8" t="s">
        <v>3120</v>
      </c>
      <c r="B32" s="280">
        <v>0</v>
      </c>
      <c r="C32" s="281">
        <v>0</v>
      </c>
      <c r="D32" s="283">
        <f t="shared" si="7"/>
        <v>0</v>
      </c>
      <c r="F32" s="8" t="s">
        <v>3120</v>
      </c>
      <c r="G32" s="105">
        <v>0</v>
      </c>
      <c r="H32" s="88">
        <f t="shared" si="6"/>
        <v>0</v>
      </c>
      <c r="I32" s="99">
        <f t="shared" si="6"/>
        <v>0</v>
      </c>
    </row>
    <row r="33" spans="1:10" s="1" customFormat="1" ht="15" thickBot="1" x14ac:dyDescent="0.4">
      <c r="A33" s="9" t="s">
        <v>3121</v>
      </c>
      <c r="B33" s="349">
        <v>10</v>
      </c>
      <c r="C33" s="297">
        <v>1</v>
      </c>
      <c r="D33" s="345">
        <f t="shared" si="7"/>
        <v>11</v>
      </c>
      <c r="F33" s="9" t="s">
        <v>3121</v>
      </c>
      <c r="G33" s="105">
        <f t="shared" ref="G33" si="9">(B33/B9)</f>
        <v>0.24390243902439024</v>
      </c>
      <c r="H33" s="88">
        <f t="shared" si="6"/>
        <v>2.5000000000000001E-2</v>
      </c>
      <c r="I33" s="99">
        <f t="shared" si="6"/>
        <v>0.13580246913580246</v>
      </c>
    </row>
    <row r="34" spans="1:10" s="48" customFormat="1" ht="15" thickBot="1" x14ac:dyDescent="0.4">
      <c r="A34" s="346" t="s">
        <v>312</v>
      </c>
      <c r="B34" s="350">
        <f>SUM(B27:B33)</f>
        <v>108</v>
      </c>
      <c r="C34" s="350">
        <f>SUM(C27:C33)</f>
        <v>127</v>
      </c>
      <c r="D34" s="350">
        <f>SUM(D27:D33)</f>
        <v>235</v>
      </c>
      <c r="F34" s="45" t="s">
        <v>312</v>
      </c>
      <c r="G34" s="91">
        <f>B34/B10</f>
        <v>0.216</v>
      </c>
      <c r="H34" s="92">
        <f t="shared" si="6"/>
        <v>0.19330289193302891</v>
      </c>
      <c r="I34" s="93">
        <f t="shared" si="6"/>
        <v>0.20311149524632671</v>
      </c>
      <c r="J34" s="110"/>
    </row>
    <row r="36" spans="1:10" ht="15" thickBot="1" x14ac:dyDescent="0.4"/>
    <row r="37" spans="1:10" ht="15.75" customHeight="1" thickBot="1" x14ac:dyDescent="0.4">
      <c r="A37" s="418" t="s">
        <v>83</v>
      </c>
      <c r="B37" s="419"/>
      <c r="C37" s="419"/>
      <c r="D37" s="420"/>
      <c r="F37" s="418" t="s">
        <v>93</v>
      </c>
      <c r="G37" s="419"/>
      <c r="H37" s="419"/>
      <c r="I37" s="420"/>
    </row>
    <row r="38" spans="1:10" ht="29.25" customHeight="1" thickBot="1" x14ac:dyDescent="0.4">
      <c r="A38" s="42"/>
      <c r="B38" s="47" t="s">
        <v>11</v>
      </c>
      <c r="C38" s="47" t="s">
        <v>12</v>
      </c>
      <c r="D38" s="45" t="s">
        <v>10</v>
      </c>
      <c r="E38" s="49"/>
      <c r="F38" s="42"/>
      <c r="G38" s="123" t="s">
        <v>11</v>
      </c>
      <c r="H38" s="124" t="s">
        <v>12</v>
      </c>
      <c r="I38" s="122" t="s">
        <v>10</v>
      </c>
    </row>
    <row r="39" spans="1:10" x14ac:dyDescent="0.35">
      <c r="A39" s="6" t="s">
        <v>3115</v>
      </c>
      <c r="B39" s="280">
        <v>72</v>
      </c>
      <c r="C39" s="281">
        <v>105</v>
      </c>
      <c r="D39" s="77">
        <f>SUM(B39:C39)</f>
        <v>177</v>
      </c>
      <c r="E39" s="49"/>
      <c r="F39" s="6" t="s">
        <v>3115</v>
      </c>
      <c r="G39" s="105">
        <f>B39/B3</f>
        <v>1.4693877551020409</v>
      </c>
      <c r="H39" s="105">
        <f t="shared" ref="G39:I46" si="10">C39/C3</f>
        <v>1.4383561643835616</v>
      </c>
      <c r="I39" s="109">
        <f t="shared" si="10"/>
        <v>1.4508196721311475</v>
      </c>
    </row>
    <row r="40" spans="1:10" x14ac:dyDescent="0.35">
      <c r="A40" s="8" t="s">
        <v>3116</v>
      </c>
      <c r="B40" s="280">
        <v>2</v>
      </c>
      <c r="C40" s="281">
        <v>11</v>
      </c>
      <c r="D40" s="78">
        <f t="shared" ref="D40:D41" si="11">SUM(B40:C40)</f>
        <v>13</v>
      </c>
      <c r="E40" s="49"/>
      <c r="F40" s="8" t="s">
        <v>3116</v>
      </c>
      <c r="G40" s="87">
        <f t="shared" si="10"/>
        <v>1.9607843137254902E-2</v>
      </c>
      <c r="H40" s="87">
        <f t="shared" si="10"/>
        <v>8.1481481481481488E-2</v>
      </c>
      <c r="I40" s="99">
        <f t="shared" si="10"/>
        <v>5.4852320675105488E-2</v>
      </c>
    </row>
    <row r="41" spans="1:10" x14ac:dyDescent="0.35">
      <c r="A41" s="8" t="s">
        <v>3117</v>
      </c>
      <c r="B41" s="280">
        <v>5</v>
      </c>
      <c r="C41" s="281">
        <v>24</v>
      </c>
      <c r="D41" s="78">
        <f t="shared" si="11"/>
        <v>29</v>
      </c>
      <c r="E41" s="49"/>
      <c r="F41" s="8" t="s">
        <v>3117</v>
      </c>
      <c r="G41" s="87">
        <f t="shared" si="10"/>
        <v>5.8139534883720929E-2</v>
      </c>
      <c r="H41" s="87">
        <f t="shared" si="10"/>
        <v>0.21052631578947367</v>
      </c>
      <c r="I41" s="99">
        <f t="shared" si="10"/>
        <v>0.14499999999999999</v>
      </c>
    </row>
    <row r="42" spans="1:10" x14ac:dyDescent="0.35">
      <c r="A42" s="8" t="s">
        <v>3118</v>
      </c>
      <c r="B42" s="280">
        <v>73</v>
      </c>
      <c r="C42" s="281">
        <v>77</v>
      </c>
      <c r="D42" s="78">
        <f t="shared" ref="D42:D45" si="12">SUM(B42:C42)</f>
        <v>150</v>
      </c>
      <c r="E42" s="49"/>
      <c r="F42" s="8" t="s">
        <v>3118</v>
      </c>
      <c r="G42" s="87">
        <f t="shared" si="10"/>
        <v>0.65765765765765771</v>
      </c>
      <c r="H42" s="87">
        <f t="shared" si="10"/>
        <v>0.5968992248062015</v>
      </c>
      <c r="I42" s="99">
        <f t="shared" si="10"/>
        <v>0.625</v>
      </c>
    </row>
    <row r="43" spans="1:10" s="1" customFormat="1" x14ac:dyDescent="0.35">
      <c r="A43" s="8" t="s">
        <v>3119</v>
      </c>
      <c r="B43" s="280">
        <v>8</v>
      </c>
      <c r="C43" s="281">
        <v>9</v>
      </c>
      <c r="D43" s="78">
        <f t="shared" si="12"/>
        <v>17</v>
      </c>
      <c r="F43" s="8" t="s">
        <v>3119</v>
      </c>
      <c r="G43" s="87">
        <f t="shared" si="10"/>
        <v>7.2072072072072071E-2</v>
      </c>
      <c r="H43" s="87">
        <f t="shared" si="10"/>
        <v>5.4878048780487805E-2</v>
      </c>
      <c r="I43" s="99">
        <f t="shared" si="10"/>
        <v>6.1818181818181821E-2</v>
      </c>
    </row>
    <row r="44" spans="1:10" s="1" customFormat="1" x14ac:dyDescent="0.35">
      <c r="A44" s="8" t="s">
        <v>3120</v>
      </c>
      <c r="B44" s="280">
        <v>15</v>
      </c>
      <c r="C44" s="281">
        <v>21</v>
      </c>
      <c r="D44" s="78">
        <f t="shared" si="12"/>
        <v>36</v>
      </c>
      <c r="F44" s="8" t="s">
        <v>3120</v>
      </c>
      <c r="G44" s="87">
        <v>1</v>
      </c>
      <c r="H44" s="87">
        <v>1</v>
      </c>
      <c r="I44" s="99">
        <v>1</v>
      </c>
    </row>
    <row r="45" spans="1:10" s="1" customFormat="1" ht="15" thickBot="1" x14ac:dyDescent="0.4">
      <c r="A45" s="9" t="s">
        <v>3121</v>
      </c>
      <c r="B45" s="349">
        <v>0</v>
      </c>
      <c r="C45" s="297">
        <v>2</v>
      </c>
      <c r="D45" s="79">
        <f t="shared" si="12"/>
        <v>2</v>
      </c>
      <c r="F45" s="9" t="s">
        <v>3121</v>
      </c>
      <c r="G45" s="87">
        <f t="shared" si="10"/>
        <v>0</v>
      </c>
      <c r="H45" s="87">
        <f t="shared" si="10"/>
        <v>0.05</v>
      </c>
      <c r="I45" s="99">
        <f t="shared" si="10"/>
        <v>2.4691358024691357E-2</v>
      </c>
    </row>
    <row r="46" spans="1:10" s="48" customFormat="1" ht="15" thickBot="1" x14ac:dyDescent="0.4">
      <c r="A46" s="346" t="s">
        <v>312</v>
      </c>
      <c r="B46" s="350">
        <f>SUM(B39:B45)</f>
        <v>175</v>
      </c>
      <c r="C46" s="350">
        <f>SUM(C39:C45)</f>
        <v>249</v>
      </c>
      <c r="D46" s="350">
        <f>SUM(D39:D45)</f>
        <v>424</v>
      </c>
      <c r="E46" s="50"/>
      <c r="F46" s="45" t="s">
        <v>312</v>
      </c>
      <c r="G46" s="91">
        <f t="shared" si="10"/>
        <v>0.35</v>
      </c>
      <c r="H46" s="91">
        <f t="shared" si="10"/>
        <v>0.37899543378995432</v>
      </c>
      <c r="I46" s="93">
        <f t="shared" si="10"/>
        <v>0.36646499567847884</v>
      </c>
      <c r="J46" s="110"/>
    </row>
    <row r="48" spans="1:10" ht="15" thickBot="1" x14ac:dyDescent="0.4"/>
    <row r="49" spans="1:10" ht="15.75" customHeight="1" thickBot="1" x14ac:dyDescent="0.4">
      <c r="A49" s="418" t="s">
        <v>14</v>
      </c>
      <c r="B49" s="419"/>
      <c r="C49" s="419"/>
      <c r="D49" s="420"/>
      <c r="F49" s="418" t="s">
        <v>94</v>
      </c>
      <c r="G49" s="419"/>
      <c r="H49" s="419"/>
      <c r="I49" s="420"/>
    </row>
    <row r="50" spans="1:10" ht="35.25" customHeight="1" thickBot="1" x14ac:dyDescent="0.4">
      <c r="A50" s="387"/>
      <c r="B50" s="385" t="s">
        <v>11</v>
      </c>
      <c r="C50" s="82" t="s">
        <v>12</v>
      </c>
      <c r="D50" s="45" t="s">
        <v>10</v>
      </c>
      <c r="E50" s="49"/>
      <c r="F50" s="73"/>
      <c r="G50" s="125" t="s">
        <v>11</v>
      </c>
      <c r="H50" s="126" t="s">
        <v>12</v>
      </c>
      <c r="I50" s="127" t="s">
        <v>10</v>
      </c>
    </row>
    <row r="51" spans="1:10" x14ac:dyDescent="0.35">
      <c r="A51" s="6" t="s">
        <v>3115</v>
      </c>
      <c r="B51" s="294">
        <v>15</v>
      </c>
      <c r="C51" s="294">
        <v>9</v>
      </c>
      <c r="D51" s="77">
        <f>SUM(B51:C51)</f>
        <v>24</v>
      </c>
      <c r="E51" s="49"/>
      <c r="F51" s="6" t="s">
        <v>3115</v>
      </c>
      <c r="G51" s="105">
        <f>B51/B39</f>
        <v>0.20833333333333334</v>
      </c>
      <c r="H51" s="106">
        <f>C51/C39</f>
        <v>8.5714285714285715E-2</v>
      </c>
      <c r="I51" s="317">
        <f>D51/D39</f>
        <v>0.13559322033898305</v>
      </c>
    </row>
    <row r="52" spans="1:10" x14ac:dyDescent="0.35">
      <c r="A52" s="8" t="s">
        <v>3116</v>
      </c>
      <c r="B52" s="294">
        <v>1</v>
      </c>
      <c r="C52" s="294">
        <v>6</v>
      </c>
      <c r="D52" s="78">
        <f t="shared" ref="D52:D57" si="13">SUM(B52:C52)</f>
        <v>7</v>
      </c>
      <c r="E52" s="49"/>
      <c r="F52" s="8" t="s">
        <v>3116</v>
      </c>
      <c r="G52" s="105">
        <v>0</v>
      </c>
      <c r="H52" s="106">
        <f t="shared" ref="H52:I58" si="14">C52/C40</f>
        <v>0.54545454545454541</v>
      </c>
      <c r="I52" s="317">
        <f t="shared" si="14"/>
        <v>0.53846153846153844</v>
      </c>
    </row>
    <row r="53" spans="1:10" x14ac:dyDescent="0.35">
      <c r="A53" s="8" t="s">
        <v>3117</v>
      </c>
      <c r="B53" s="294">
        <v>11</v>
      </c>
      <c r="C53" s="294">
        <v>3</v>
      </c>
      <c r="D53" s="78">
        <f t="shared" si="13"/>
        <v>14</v>
      </c>
      <c r="E53" s="49"/>
      <c r="F53" s="8" t="s">
        <v>3117</v>
      </c>
      <c r="G53" s="105">
        <f>B53/B41</f>
        <v>2.2000000000000002</v>
      </c>
      <c r="H53" s="106">
        <f t="shared" si="14"/>
        <v>0.125</v>
      </c>
      <c r="I53" s="317">
        <f t="shared" si="14"/>
        <v>0.48275862068965519</v>
      </c>
    </row>
    <row r="54" spans="1:10" x14ac:dyDescent="0.35">
      <c r="A54" s="8" t="s">
        <v>3118</v>
      </c>
      <c r="B54" s="294">
        <v>20</v>
      </c>
      <c r="C54" s="294">
        <v>19</v>
      </c>
      <c r="D54" s="78">
        <f t="shared" si="13"/>
        <v>39</v>
      </c>
      <c r="E54" s="49"/>
      <c r="F54" s="8" t="s">
        <v>3118</v>
      </c>
      <c r="G54" s="244">
        <v>0</v>
      </c>
      <c r="H54" s="245">
        <f t="shared" si="14"/>
        <v>0.24675324675324675</v>
      </c>
      <c r="I54" s="301">
        <f t="shared" si="14"/>
        <v>0.26</v>
      </c>
    </row>
    <row r="55" spans="1:10" s="1" customFormat="1" x14ac:dyDescent="0.35">
      <c r="A55" s="8" t="s">
        <v>3119</v>
      </c>
      <c r="B55" s="294">
        <v>0</v>
      </c>
      <c r="C55" s="294">
        <v>0</v>
      </c>
      <c r="D55" s="78">
        <f t="shared" si="13"/>
        <v>0</v>
      </c>
      <c r="F55" s="8" t="s">
        <v>3119</v>
      </c>
      <c r="G55" s="244">
        <f>B55/B43</f>
        <v>0</v>
      </c>
      <c r="H55" s="245">
        <f t="shared" si="14"/>
        <v>0</v>
      </c>
      <c r="I55" s="301">
        <f t="shared" si="14"/>
        <v>0</v>
      </c>
    </row>
    <row r="56" spans="1:10" s="1" customFormat="1" x14ac:dyDescent="0.35">
      <c r="A56" s="8" t="s">
        <v>3120</v>
      </c>
      <c r="B56" s="294">
        <v>8</v>
      </c>
      <c r="C56" s="294">
        <v>8</v>
      </c>
      <c r="D56" s="78">
        <f t="shared" si="13"/>
        <v>16</v>
      </c>
      <c r="F56" s="8" t="s">
        <v>3120</v>
      </c>
      <c r="G56" s="244">
        <f>B56/B44</f>
        <v>0.53333333333333333</v>
      </c>
      <c r="H56" s="245">
        <f t="shared" si="14"/>
        <v>0.38095238095238093</v>
      </c>
      <c r="I56" s="301">
        <f t="shared" si="14"/>
        <v>0.44444444444444442</v>
      </c>
    </row>
    <row r="57" spans="1:10" s="1" customFormat="1" ht="15" thickBot="1" x14ac:dyDescent="0.4">
      <c r="A57" s="9" t="s">
        <v>3121</v>
      </c>
      <c r="B57" s="386">
        <v>0</v>
      </c>
      <c r="C57" s="386">
        <v>0</v>
      </c>
      <c r="D57" s="79">
        <f t="shared" si="13"/>
        <v>0</v>
      </c>
      <c r="F57" s="9" t="s">
        <v>3121</v>
      </c>
      <c r="G57" s="244">
        <v>0</v>
      </c>
      <c r="H57" s="245">
        <f t="shared" si="14"/>
        <v>0</v>
      </c>
      <c r="I57" s="301">
        <f t="shared" si="14"/>
        <v>0</v>
      </c>
    </row>
    <row r="58" spans="1:10" s="48" customFormat="1" ht="15" thickBot="1" x14ac:dyDescent="0.4">
      <c r="A58" s="346" t="s">
        <v>312</v>
      </c>
      <c r="B58" s="356">
        <f>SUM(B51:B57)</f>
        <v>55</v>
      </c>
      <c r="C58" s="174">
        <f>SUM(C51:C57)</f>
        <v>45</v>
      </c>
      <c r="D58" s="174">
        <f>SUM(D51:D57)</f>
        <v>100</v>
      </c>
      <c r="E58" s="50"/>
      <c r="F58" s="45" t="s">
        <v>312</v>
      </c>
      <c r="G58" s="91">
        <f>B58/B46</f>
        <v>0.31428571428571428</v>
      </c>
      <c r="H58" s="92">
        <f t="shared" si="14"/>
        <v>0.18072289156626506</v>
      </c>
      <c r="I58" s="112">
        <f t="shared" si="14"/>
        <v>0.23584905660377359</v>
      </c>
      <c r="J58" s="110"/>
    </row>
    <row r="62" spans="1:10" ht="15" thickBot="1" x14ac:dyDescent="0.4"/>
    <row r="63" spans="1:10" ht="29.25" customHeight="1" thickBot="1" x14ac:dyDescent="0.4">
      <c r="A63" s="418" t="s">
        <v>84</v>
      </c>
      <c r="B63" s="419"/>
      <c r="C63" s="419"/>
      <c r="D63" s="420"/>
      <c r="F63" s="418" t="s">
        <v>84</v>
      </c>
      <c r="G63" s="419"/>
      <c r="H63" s="419"/>
      <c r="I63" s="420"/>
    </row>
    <row r="64" spans="1:10" ht="35.25" customHeight="1" thickBot="1" x14ac:dyDescent="0.4">
      <c r="A64" s="42"/>
      <c r="B64" s="47" t="s">
        <v>11</v>
      </c>
      <c r="C64" s="47" t="s">
        <v>12</v>
      </c>
      <c r="D64" s="45" t="s">
        <v>10</v>
      </c>
      <c r="E64" s="49"/>
      <c r="F64" s="73"/>
      <c r="G64" s="125" t="s">
        <v>11</v>
      </c>
      <c r="H64" s="126" t="s">
        <v>12</v>
      </c>
      <c r="I64" s="132" t="s">
        <v>10</v>
      </c>
    </row>
    <row r="65" spans="1:10" x14ac:dyDescent="0.35">
      <c r="A65" s="6" t="s">
        <v>3115</v>
      </c>
      <c r="B65" s="278">
        <v>171</v>
      </c>
      <c r="C65" s="289">
        <v>204</v>
      </c>
      <c r="D65" s="282">
        <f>SUM(B65:C65)</f>
        <v>375</v>
      </c>
      <c r="E65" s="49"/>
      <c r="F65" s="6" t="s">
        <v>3115</v>
      </c>
      <c r="G65" s="84">
        <f t="shared" ref="G65:G71" si="15">B65/D65</f>
        <v>0.45600000000000002</v>
      </c>
      <c r="H65" s="94">
        <f t="shared" ref="H65:H71" si="16">C65/D65</f>
        <v>0.54400000000000004</v>
      </c>
      <c r="I65" s="86">
        <f t="shared" ref="I65:I72" si="17">D65/$D$72</f>
        <v>0.16512549537648613</v>
      </c>
    </row>
    <row r="66" spans="1:10" x14ac:dyDescent="0.35">
      <c r="A66" s="8" t="s">
        <v>3116</v>
      </c>
      <c r="B66" s="280">
        <v>155</v>
      </c>
      <c r="C66" s="287">
        <v>185</v>
      </c>
      <c r="D66" s="283">
        <f t="shared" ref="D66:D71" si="18">SUM(B66:C66)</f>
        <v>340</v>
      </c>
      <c r="E66" s="49"/>
      <c r="F66" s="8" t="s">
        <v>3116</v>
      </c>
      <c r="G66" s="87">
        <f t="shared" si="15"/>
        <v>0.45588235294117646</v>
      </c>
      <c r="H66" s="95">
        <f t="shared" si="16"/>
        <v>0.54411764705882348</v>
      </c>
      <c r="I66" s="99">
        <f t="shared" si="17"/>
        <v>0.14971378247468076</v>
      </c>
    </row>
    <row r="67" spans="1:10" x14ac:dyDescent="0.35">
      <c r="A67" s="8" t="s">
        <v>3117</v>
      </c>
      <c r="B67" s="280">
        <v>218</v>
      </c>
      <c r="C67" s="287">
        <v>328</v>
      </c>
      <c r="D67" s="283">
        <f t="shared" si="18"/>
        <v>546</v>
      </c>
      <c r="E67" s="49"/>
      <c r="F67" s="8" t="s">
        <v>3117</v>
      </c>
      <c r="G67" s="87">
        <f t="shared" si="15"/>
        <v>0.39926739926739929</v>
      </c>
      <c r="H67" s="95">
        <f t="shared" si="16"/>
        <v>0.60073260073260071</v>
      </c>
      <c r="I67" s="99">
        <f t="shared" si="17"/>
        <v>0.2404227212681638</v>
      </c>
    </row>
    <row r="68" spans="1:10" x14ac:dyDescent="0.35">
      <c r="A68" s="8" t="s">
        <v>3118</v>
      </c>
      <c r="B68" s="280">
        <v>158</v>
      </c>
      <c r="C68" s="287">
        <v>172</v>
      </c>
      <c r="D68" s="283">
        <f t="shared" si="18"/>
        <v>330</v>
      </c>
      <c r="E68" s="49"/>
      <c r="F68" s="8" t="s">
        <v>3118</v>
      </c>
      <c r="G68" s="87">
        <f t="shared" si="15"/>
        <v>0.47878787878787876</v>
      </c>
      <c r="H68" s="95">
        <f t="shared" si="16"/>
        <v>0.52121212121212124</v>
      </c>
      <c r="I68" s="114">
        <f t="shared" si="17"/>
        <v>0.1453104359313078</v>
      </c>
    </row>
    <row r="69" spans="1:10" s="1" customFormat="1" x14ac:dyDescent="0.35">
      <c r="A69" s="8" t="s">
        <v>3119</v>
      </c>
      <c r="B69" s="280">
        <v>192</v>
      </c>
      <c r="C69" s="287">
        <v>243</v>
      </c>
      <c r="D69" s="300">
        <f t="shared" si="18"/>
        <v>435</v>
      </c>
      <c r="E69" s="49"/>
      <c r="F69" s="8" t="s">
        <v>3119</v>
      </c>
      <c r="G69" s="87">
        <f t="shared" si="15"/>
        <v>0.44137931034482758</v>
      </c>
      <c r="H69" s="95">
        <f t="shared" si="16"/>
        <v>0.55862068965517242</v>
      </c>
      <c r="I69" s="114">
        <f t="shared" si="17"/>
        <v>0.19154557463672392</v>
      </c>
    </row>
    <row r="70" spans="1:10" s="1" customFormat="1" x14ac:dyDescent="0.35">
      <c r="A70" s="8" t="s">
        <v>3120</v>
      </c>
      <c r="B70" s="280">
        <v>58</v>
      </c>
      <c r="C70" s="287">
        <v>59</v>
      </c>
      <c r="D70" s="300">
        <f t="shared" si="18"/>
        <v>117</v>
      </c>
      <c r="E70" s="49"/>
      <c r="F70" s="8" t="s">
        <v>3120</v>
      </c>
      <c r="G70" s="87">
        <f t="shared" si="15"/>
        <v>0.49572649572649574</v>
      </c>
      <c r="H70" s="95">
        <f t="shared" si="16"/>
        <v>0.50427350427350426</v>
      </c>
      <c r="I70" s="114">
        <f t="shared" si="17"/>
        <v>5.151915455746367E-2</v>
      </c>
    </row>
    <row r="71" spans="1:10" s="1" customFormat="1" x14ac:dyDescent="0.35">
      <c r="A71" s="9" t="s">
        <v>3121</v>
      </c>
      <c r="B71" s="291">
        <v>55</v>
      </c>
      <c r="C71" s="291">
        <v>73</v>
      </c>
      <c r="D71" s="291">
        <f t="shared" si="18"/>
        <v>128</v>
      </c>
      <c r="E71" s="49"/>
      <c r="F71" s="9" t="s">
        <v>3121</v>
      </c>
      <c r="G71" s="97">
        <f t="shared" si="15"/>
        <v>0.4296875</v>
      </c>
      <c r="H71" s="97">
        <f t="shared" si="16"/>
        <v>0.5703125</v>
      </c>
      <c r="I71" s="97">
        <f t="shared" si="17"/>
        <v>5.636283575517393E-2</v>
      </c>
    </row>
    <row r="72" spans="1:10" s="48" customFormat="1" ht="15" thickBot="1" x14ac:dyDescent="0.4">
      <c r="A72" s="346" t="s">
        <v>312</v>
      </c>
      <c r="B72" s="174">
        <f>SUM(B65:B71)</f>
        <v>1007</v>
      </c>
      <c r="C72" s="174">
        <f>SUM(C65:C71)</f>
        <v>1264</v>
      </c>
      <c r="D72" s="174">
        <f>SUM(D65:D71)</f>
        <v>2271</v>
      </c>
      <c r="E72" s="50">
        <f>D72/D84</f>
        <v>8.940944881889763</v>
      </c>
      <c r="F72" s="346" t="s">
        <v>312</v>
      </c>
      <c r="G72" s="351">
        <f>B72/D72</f>
        <v>0.4434169969176574</v>
      </c>
      <c r="H72" s="355">
        <f>C72/D72</f>
        <v>0.55658300308234254</v>
      </c>
      <c r="I72" s="227">
        <f t="shared" si="17"/>
        <v>1</v>
      </c>
      <c r="J72" s="110"/>
    </row>
    <row r="74" spans="1:10" ht="15" thickBot="1" x14ac:dyDescent="0.4"/>
    <row r="75" spans="1:10" ht="29.25" customHeight="1" thickBot="1" x14ac:dyDescent="0.4">
      <c r="A75" s="418" t="s">
        <v>85</v>
      </c>
      <c r="B75" s="419"/>
      <c r="C75" s="419"/>
      <c r="D75" s="420"/>
      <c r="F75" s="418" t="s">
        <v>85</v>
      </c>
      <c r="G75" s="419"/>
      <c r="H75" s="419"/>
      <c r="I75" s="420"/>
    </row>
    <row r="76" spans="1:10" ht="35.25" customHeight="1" thickBot="1" x14ac:dyDescent="0.4">
      <c r="A76" s="42"/>
      <c r="B76" s="175" t="s">
        <v>86</v>
      </c>
      <c r="C76" s="175" t="s">
        <v>87</v>
      </c>
      <c r="D76" s="45" t="s">
        <v>10</v>
      </c>
      <c r="E76" s="49"/>
      <c r="F76" s="42"/>
      <c r="G76" s="123" t="s">
        <v>86</v>
      </c>
      <c r="H76" s="123" t="s">
        <v>87</v>
      </c>
      <c r="I76" s="122" t="s">
        <v>10</v>
      </c>
    </row>
    <row r="77" spans="1:10" ht="15" thickBot="1" x14ac:dyDescent="0.4">
      <c r="A77" s="6" t="s">
        <v>3115</v>
      </c>
      <c r="B77" s="379">
        <f>'Gen Info on District'!D16-'Care Givers &amp; Pt Comm'!C77</f>
        <v>36</v>
      </c>
      <c r="C77" s="291">
        <v>6</v>
      </c>
      <c r="D77" s="158">
        <f>SUM(B77:C77)</f>
        <v>42</v>
      </c>
      <c r="E77" s="49"/>
      <c r="F77" s="6" t="s">
        <v>3115</v>
      </c>
      <c r="G77" s="84">
        <f t="shared" ref="G77:G83" si="19">B77/D77</f>
        <v>0.8571428571428571</v>
      </c>
      <c r="H77" s="85">
        <f t="shared" ref="H77:H83" si="20">C77/D77</f>
        <v>0.14285714285714285</v>
      </c>
      <c r="I77" s="86">
        <f>SUM(G77:H77)</f>
        <v>1</v>
      </c>
    </row>
    <row r="78" spans="1:10" ht="15" thickBot="1" x14ac:dyDescent="0.4">
      <c r="A78" s="8" t="s">
        <v>3116</v>
      </c>
      <c r="B78" s="379">
        <f>'Gen Info on District'!D17-'Care Givers &amp; Pt Comm'!C78</f>
        <v>35</v>
      </c>
      <c r="C78" s="291">
        <v>2</v>
      </c>
      <c r="D78" s="158">
        <f t="shared" ref="D78:D83" si="21">SUM(B78:C78)</f>
        <v>37</v>
      </c>
      <c r="E78" s="49"/>
      <c r="F78" s="8" t="s">
        <v>3116</v>
      </c>
      <c r="G78" s="87">
        <f t="shared" si="19"/>
        <v>0.94594594594594594</v>
      </c>
      <c r="H78" s="88">
        <f t="shared" si="20"/>
        <v>5.4054054054054057E-2</v>
      </c>
      <c r="I78" s="99">
        <f t="shared" ref="I78:I84" si="22">SUM(G78:H78)</f>
        <v>1</v>
      </c>
    </row>
    <row r="79" spans="1:10" ht="15" thickBot="1" x14ac:dyDescent="0.4">
      <c r="A79" s="8" t="s">
        <v>3117</v>
      </c>
      <c r="B79" s="379">
        <f>'Gen Info on District'!D18-'Care Givers &amp; Pt Comm'!C79</f>
        <v>55</v>
      </c>
      <c r="C79" s="291">
        <v>1</v>
      </c>
      <c r="D79" s="158">
        <f t="shared" si="21"/>
        <v>56</v>
      </c>
      <c r="E79" s="49"/>
      <c r="F79" s="8" t="s">
        <v>3117</v>
      </c>
      <c r="G79" s="87">
        <f t="shared" si="19"/>
        <v>0.9821428571428571</v>
      </c>
      <c r="H79" s="88">
        <f t="shared" si="20"/>
        <v>1.7857142857142856E-2</v>
      </c>
      <c r="I79" s="99">
        <f t="shared" si="22"/>
        <v>1</v>
      </c>
    </row>
    <row r="80" spans="1:10" ht="15" thickBot="1" x14ac:dyDescent="0.4">
      <c r="A80" s="8" t="s">
        <v>3118</v>
      </c>
      <c r="B80" s="379">
        <f>'Gen Info on District'!D19-'Care Givers &amp; Pt Comm'!C80</f>
        <v>33</v>
      </c>
      <c r="C80" s="291">
        <v>13</v>
      </c>
      <c r="D80" s="158">
        <f t="shared" si="21"/>
        <v>46</v>
      </c>
      <c r="E80" s="49"/>
      <c r="F80" s="8" t="s">
        <v>3118</v>
      </c>
      <c r="G80" s="87">
        <f t="shared" si="19"/>
        <v>0.71739130434782605</v>
      </c>
      <c r="H80" s="88">
        <f t="shared" si="20"/>
        <v>0.28260869565217389</v>
      </c>
      <c r="I80" s="99">
        <f t="shared" ref="I80:I83" si="23">SUM(G80:H80)</f>
        <v>1</v>
      </c>
    </row>
    <row r="81" spans="1:10" s="1" customFormat="1" ht="15" thickBot="1" x14ac:dyDescent="0.4">
      <c r="A81" s="8" t="s">
        <v>3119</v>
      </c>
      <c r="B81" s="379">
        <f>'Gen Info on District'!D20-'Care Givers &amp; Pt Comm'!C81</f>
        <v>44</v>
      </c>
      <c r="C81" s="291">
        <v>2</v>
      </c>
      <c r="D81" s="158">
        <f t="shared" si="21"/>
        <v>46</v>
      </c>
      <c r="F81" s="8" t="s">
        <v>3119</v>
      </c>
      <c r="G81" s="87">
        <f t="shared" si="19"/>
        <v>0.95652173913043481</v>
      </c>
      <c r="H81" s="88">
        <f t="shared" si="20"/>
        <v>4.3478260869565216E-2</v>
      </c>
      <c r="I81" s="99">
        <f t="shared" si="23"/>
        <v>1</v>
      </c>
    </row>
    <row r="82" spans="1:10" s="1" customFormat="1" ht="15" thickBot="1" x14ac:dyDescent="0.4">
      <c r="A82" s="8" t="s">
        <v>3120</v>
      </c>
      <c r="B82" s="379">
        <f>'Gen Info on District'!D21-'Care Givers &amp; Pt Comm'!C82</f>
        <v>13</v>
      </c>
      <c r="C82" s="291">
        <v>1</v>
      </c>
      <c r="D82" s="158">
        <f t="shared" si="21"/>
        <v>14</v>
      </c>
      <c r="F82" s="8" t="s">
        <v>3120</v>
      </c>
      <c r="G82" s="87">
        <f t="shared" si="19"/>
        <v>0.9285714285714286</v>
      </c>
      <c r="H82" s="88">
        <f t="shared" si="20"/>
        <v>7.1428571428571425E-2</v>
      </c>
      <c r="I82" s="99">
        <f t="shared" si="23"/>
        <v>1</v>
      </c>
    </row>
    <row r="83" spans="1:10" s="1" customFormat="1" x14ac:dyDescent="0.35">
      <c r="A83" s="9" t="s">
        <v>3121</v>
      </c>
      <c r="B83" s="379">
        <f>'Gen Info on District'!D22-'Care Givers &amp; Pt Comm'!C83</f>
        <v>13</v>
      </c>
      <c r="C83" s="291">
        <v>0</v>
      </c>
      <c r="D83" s="158">
        <f t="shared" si="21"/>
        <v>13</v>
      </c>
      <c r="F83" s="9" t="s">
        <v>3121</v>
      </c>
      <c r="G83" s="87">
        <f t="shared" si="19"/>
        <v>1</v>
      </c>
      <c r="H83" s="88">
        <f t="shared" si="20"/>
        <v>0</v>
      </c>
      <c r="I83" s="99">
        <f t="shared" si="23"/>
        <v>1</v>
      </c>
    </row>
    <row r="84" spans="1:10" s="48" customFormat="1" ht="15" thickBot="1" x14ac:dyDescent="0.4">
      <c r="A84" s="346" t="s">
        <v>312</v>
      </c>
      <c r="B84" s="174">
        <f>SUM(B77:B83)</f>
        <v>229</v>
      </c>
      <c r="C84" s="174">
        <f>SUM(C77:C83)</f>
        <v>25</v>
      </c>
      <c r="D84" s="174">
        <f>SUM(D77:D83)</f>
        <v>254</v>
      </c>
      <c r="E84" s="50"/>
      <c r="F84" s="346" t="s">
        <v>312</v>
      </c>
      <c r="G84" s="351">
        <f>B84/D84</f>
        <v>0.90157480314960625</v>
      </c>
      <c r="H84" s="353">
        <f>C84/D84</f>
        <v>9.8425196850393706E-2</v>
      </c>
      <c r="I84" s="109">
        <f t="shared" si="22"/>
        <v>1</v>
      </c>
      <c r="J84" s="110"/>
    </row>
    <row r="85" spans="1:10" s="48" customFormat="1" x14ac:dyDescent="0.35">
      <c r="A85" s="50"/>
      <c r="B85" s="83"/>
      <c r="C85" s="83"/>
      <c r="D85" s="83"/>
      <c r="E85" s="50"/>
      <c r="F85" s="50"/>
      <c r="G85" s="131"/>
      <c r="H85" s="131"/>
      <c r="I85" s="131"/>
      <c r="J85" s="110"/>
    </row>
    <row r="86" spans="1:10" ht="15" thickBot="1" x14ac:dyDescent="0.4"/>
    <row r="87" spans="1:10" ht="29.25" customHeight="1" thickBot="1" x14ac:dyDescent="0.4">
      <c r="A87" s="418" t="s">
        <v>213</v>
      </c>
      <c r="B87" s="419"/>
      <c r="C87" s="419"/>
      <c r="D87" s="420"/>
      <c r="F87" s="418" t="s">
        <v>88</v>
      </c>
      <c r="G87" s="419"/>
      <c r="H87" s="419"/>
      <c r="I87" s="420"/>
    </row>
    <row r="88" spans="1:10" ht="44" thickBot="1" x14ac:dyDescent="0.4">
      <c r="A88" s="73"/>
      <c r="B88" s="46" t="s">
        <v>89</v>
      </c>
      <c r="C88" s="82" t="s">
        <v>90</v>
      </c>
      <c r="D88" s="173" t="s">
        <v>10</v>
      </c>
      <c r="E88" s="49"/>
      <c r="F88" s="73"/>
      <c r="G88" s="128" t="s">
        <v>89</v>
      </c>
      <c r="H88" s="129" t="s">
        <v>90</v>
      </c>
      <c r="I88" s="118" t="s">
        <v>10</v>
      </c>
    </row>
    <row r="89" spans="1:10" x14ac:dyDescent="0.35">
      <c r="A89" s="6" t="s">
        <v>3115</v>
      </c>
      <c r="B89" s="285">
        <v>27</v>
      </c>
      <c r="C89" s="388">
        <f t="shared" ref="C89:C95" si="24">B77-B89</f>
        <v>9</v>
      </c>
      <c r="D89" s="158">
        <f>SUM(B89:C89)</f>
        <v>36</v>
      </c>
      <c r="E89" s="49"/>
      <c r="F89" s="6" t="s">
        <v>3115</v>
      </c>
      <c r="G89" s="84">
        <f t="shared" ref="G89:G95" si="25">B89/D89</f>
        <v>0.75</v>
      </c>
      <c r="H89" s="85">
        <f t="shared" ref="H89:H95" si="26">C89/D89</f>
        <v>0.25</v>
      </c>
      <c r="I89" s="101">
        <f>SUM(G89:H89)</f>
        <v>1</v>
      </c>
    </row>
    <row r="90" spans="1:10" x14ac:dyDescent="0.35">
      <c r="A90" s="8" t="s">
        <v>3116</v>
      </c>
      <c r="B90" s="280">
        <v>2</v>
      </c>
      <c r="C90" s="388">
        <f t="shared" si="24"/>
        <v>33</v>
      </c>
      <c r="D90" s="159">
        <f t="shared" ref="D90" si="27">SUM(B90:C90)</f>
        <v>35</v>
      </c>
      <c r="E90" s="49"/>
      <c r="F90" s="8" t="s">
        <v>3116</v>
      </c>
      <c r="G90" s="87">
        <f t="shared" si="25"/>
        <v>5.7142857142857141E-2</v>
      </c>
      <c r="H90" s="88">
        <f t="shared" si="26"/>
        <v>0.94285714285714284</v>
      </c>
      <c r="I90" s="102">
        <f t="shared" ref="I90:I91" si="28">SUM(G90:H90)</f>
        <v>1</v>
      </c>
    </row>
    <row r="91" spans="1:10" x14ac:dyDescent="0.35">
      <c r="A91" s="8" t="s">
        <v>3117</v>
      </c>
      <c r="B91" s="280">
        <v>7</v>
      </c>
      <c r="C91" s="388">
        <f t="shared" si="24"/>
        <v>48</v>
      </c>
      <c r="D91" s="159">
        <f t="shared" ref="D91:D95" si="29">SUM(B91:C91)</f>
        <v>55</v>
      </c>
      <c r="E91" s="49"/>
      <c r="F91" s="8" t="s">
        <v>3117</v>
      </c>
      <c r="G91" s="87">
        <f t="shared" si="25"/>
        <v>0.12727272727272726</v>
      </c>
      <c r="H91" s="88">
        <f t="shared" si="26"/>
        <v>0.87272727272727268</v>
      </c>
      <c r="I91" s="102">
        <f t="shared" si="28"/>
        <v>1</v>
      </c>
    </row>
    <row r="92" spans="1:10" x14ac:dyDescent="0.35">
      <c r="A92" s="8" t="s">
        <v>3118</v>
      </c>
      <c r="B92" s="280">
        <v>21</v>
      </c>
      <c r="C92" s="388">
        <f t="shared" si="24"/>
        <v>12</v>
      </c>
      <c r="D92" s="159">
        <f t="shared" si="29"/>
        <v>33</v>
      </c>
      <c r="E92" s="49"/>
      <c r="F92" s="8" t="s">
        <v>3118</v>
      </c>
      <c r="G92" s="87">
        <f t="shared" si="25"/>
        <v>0.63636363636363635</v>
      </c>
      <c r="H92" s="88">
        <f t="shared" si="26"/>
        <v>0.36363636363636365</v>
      </c>
      <c r="I92" s="102">
        <f t="shared" ref="I92:I95" si="30">SUM(G92:H92)</f>
        <v>1</v>
      </c>
    </row>
    <row r="93" spans="1:10" s="1" customFormat="1" x14ac:dyDescent="0.35">
      <c r="A93" s="8" t="s">
        <v>3119</v>
      </c>
      <c r="B93" s="280">
        <v>2</v>
      </c>
      <c r="C93" s="388">
        <f t="shared" si="24"/>
        <v>42</v>
      </c>
      <c r="D93" s="159">
        <f t="shared" si="29"/>
        <v>44</v>
      </c>
      <c r="F93" s="8" t="s">
        <v>3119</v>
      </c>
      <c r="G93" s="87">
        <f t="shared" si="25"/>
        <v>4.5454545454545456E-2</v>
      </c>
      <c r="H93" s="88">
        <f t="shared" si="26"/>
        <v>0.95454545454545459</v>
      </c>
      <c r="I93" s="102">
        <f t="shared" si="30"/>
        <v>1</v>
      </c>
    </row>
    <row r="94" spans="1:10" s="1" customFormat="1" x14ac:dyDescent="0.35">
      <c r="A94" s="8" t="s">
        <v>3120</v>
      </c>
      <c r="B94" s="280">
        <v>12</v>
      </c>
      <c r="C94" s="388">
        <f t="shared" si="24"/>
        <v>1</v>
      </c>
      <c r="D94" s="159">
        <f t="shared" si="29"/>
        <v>13</v>
      </c>
      <c r="F94" s="8" t="s">
        <v>3120</v>
      </c>
      <c r="G94" s="87">
        <f t="shared" si="25"/>
        <v>0.92307692307692313</v>
      </c>
      <c r="H94" s="88">
        <f t="shared" si="26"/>
        <v>7.6923076923076927E-2</v>
      </c>
      <c r="I94" s="102">
        <f t="shared" si="30"/>
        <v>1</v>
      </c>
    </row>
    <row r="95" spans="1:10" s="1" customFormat="1" x14ac:dyDescent="0.35">
      <c r="A95" s="9" t="s">
        <v>3121</v>
      </c>
      <c r="B95" s="280">
        <v>1</v>
      </c>
      <c r="C95" s="388">
        <f t="shared" si="24"/>
        <v>12</v>
      </c>
      <c r="D95" s="159">
        <f t="shared" si="29"/>
        <v>13</v>
      </c>
      <c r="F95" s="9" t="s">
        <v>3121</v>
      </c>
      <c r="G95" s="87">
        <f t="shared" si="25"/>
        <v>7.6923076923076927E-2</v>
      </c>
      <c r="H95" s="88">
        <f t="shared" si="26"/>
        <v>0.92307692307692313</v>
      </c>
      <c r="I95" s="102">
        <f t="shared" si="30"/>
        <v>1</v>
      </c>
    </row>
    <row r="96" spans="1:10" s="48" customFormat="1" ht="15" thickBot="1" x14ac:dyDescent="0.4">
      <c r="A96" s="346" t="s">
        <v>312</v>
      </c>
      <c r="B96" s="172">
        <f>SUM(B89:B95)</f>
        <v>72</v>
      </c>
      <c r="C96" s="172">
        <f>SUM(C89:C95)</f>
        <v>157</v>
      </c>
      <c r="D96" s="172">
        <f>SUM(D89:D95)</f>
        <v>229</v>
      </c>
      <c r="E96" s="50"/>
      <c r="F96" s="346" t="s">
        <v>312</v>
      </c>
      <c r="G96" s="351">
        <f>B96/D96</f>
        <v>0.31441048034934499</v>
      </c>
      <c r="H96" s="353">
        <f>C96/D96</f>
        <v>0.68558951965065507</v>
      </c>
      <c r="I96" s="227">
        <f>SUM(G96:H96)</f>
        <v>1</v>
      </c>
      <c r="J96" s="110"/>
    </row>
    <row r="98" spans="1:13" ht="15" thickBot="1" x14ac:dyDescent="0.4"/>
    <row r="99" spans="1:13" ht="26.25" customHeight="1" thickBot="1" x14ac:dyDescent="0.4">
      <c r="A99" s="415" t="s">
        <v>95</v>
      </c>
      <c r="B99" s="416"/>
      <c r="C99" s="416"/>
      <c r="D99" s="417"/>
      <c r="F99" s="415" t="s">
        <v>95</v>
      </c>
      <c r="G99" s="416"/>
      <c r="H99" s="416"/>
      <c r="I99" s="417"/>
    </row>
    <row r="100" spans="1:13" ht="42.75" customHeight="1" thickBot="1" x14ac:dyDescent="0.4">
      <c r="A100" s="42"/>
      <c r="B100" s="44" t="s">
        <v>96</v>
      </c>
      <c r="C100" s="44" t="s">
        <v>326</v>
      </c>
      <c r="D100" s="51" t="s">
        <v>327</v>
      </c>
      <c r="F100" s="73"/>
      <c r="G100" s="73" t="s">
        <v>96</v>
      </c>
      <c r="H100" s="44" t="s">
        <v>326</v>
      </c>
      <c r="I100" s="51" t="s">
        <v>327</v>
      </c>
      <c r="K100" s="52" t="s">
        <v>96</v>
      </c>
      <c r="L100" s="52" t="s">
        <v>326</v>
      </c>
      <c r="M100" s="383" t="s">
        <v>327</v>
      </c>
    </row>
    <row r="101" spans="1:13" ht="15" thickBot="1" x14ac:dyDescent="0.4">
      <c r="A101" s="6" t="s">
        <v>3115</v>
      </c>
      <c r="B101" s="290">
        <f t="shared" ref="B101" si="31">SUM(B102:B103)</f>
        <v>122</v>
      </c>
      <c r="C101" s="290">
        <f t="shared" ref="C101:D101" si="32">SUM(C102:C103)</f>
        <v>78</v>
      </c>
      <c r="D101" s="286">
        <f t="shared" si="32"/>
        <v>0</v>
      </c>
      <c r="F101" s="331" t="s">
        <v>3115</v>
      </c>
      <c r="G101" s="398">
        <f>B101/B101</f>
        <v>1</v>
      </c>
      <c r="H101" s="104">
        <f>C101/B101</f>
        <v>0.63934426229508201</v>
      </c>
      <c r="I101" s="106">
        <f>D101/B101</f>
        <v>0</v>
      </c>
      <c r="K101" s="242">
        <f>G122</f>
        <v>1</v>
      </c>
      <c r="L101" s="98">
        <f>H122</f>
        <v>0.48228176318063959</v>
      </c>
      <c r="M101" s="92">
        <f>I122</f>
        <v>0</v>
      </c>
    </row>
    <row r="102" spans="1:13" x14ac:dyDescent="0.35">
      <c r="A102" s="319" t="s">
        <v>11</v>
      </c>
      <c r="B102" s="290">
        <v>49</v>
      </c>
      <c r="C102" s="290">
        <v>35</v>
      </c>
      <c r="D102" s="286">
        <v>0</v>
      </c>
      <c r="F102" s="332" t="s">
        <v>11</v>
      </c>
      <c r="G102" s="328">
        <f>B102/B102</f>
        <v>1</v>
      </c>
      <c r="H102" s="97">
        <f>C102/B102</f>
        <v>0.7142857142857143</v>
      </c>
      <c r="I102" s="106">
        <f t="shared" ref="I102:I121" si="33">D102/B102</f>
        <v>0</v>
      </c>
      <c r="K102" s="243"/>
      <c r="L102" s="131"/>
      <c r="M102" s="131"/>
    </row>
    <row r="103" spans="1:13" x14ac:dyDescent="0.35">
      <c r="A103" s="319" t="s">
        <v>12</v>
      </c>
      <c r="B103" s="290">
        <v>73</v>
      </c>
      <c r="C103" s="290">
        <v>43</v>
      </c>
      <c r="D103" s="286">
        <v>0</v>
      </c>
      <c r="F103" s="332" t="s">
        <v>12</v>
      </c>
      <c r="G103" s="328">
        <f t="shared" ref="G103:G121" si="34">B103/B103</f>
        <v>1</v>
      </c>
      <c r="H103" s="97">
        <f t="shared" ref="H103:H124" si="35">C103/B103</f>
        <v>0.58904109589041098</v>
      </c>
      <c r="I103" s="106">
        <f t="shared" si="33"/>
        <v>0</v>
      </c>
      <c r="K103" s="243"/>
      <c r="L103" s="131"/>
      <c r="M103" s="131"/>
    </row>
    <row r="104" spans="1:13" x14ac:dyDescent="0.35">
      <c r="A104" s="8" t="s">
        <v>3116</v>
      </c>
      <c r="B104" s="290">
        <f t="shared" ref="B104:C104" si="36">SUM(B105:B106)</f>
        <v>237</v>
      </c>
      <c r="C104" s="290">
        <f t="shared" si="36"/>
        <v>100</v>
      </c>
      <c r="D104" s="286">
        <f t="shared" ref="D104" si="37">SUM(D105:D106)</f>
        <v>0</v>
      </c>
      <c r="F104" s="20" t="s">
        <v>3116</v>
      </c>
      <c r="G104" s="328">
        <f t="shared" si="34"/>
        <v>1</v>
      </c>
      <c r="H104" s="97">
        <f t="shared" si="35"/>
        <v>0.4219409282700422</v>
      </c>
      <c r="I104" s="106">
        <f t="shared" si="33"/>
        <v>0</v>
      </c>
    </row>
    <row r="105" spans="1:13" x14ac:dyDescent="0.35">
      <c r="A105" s="319" t="s">
        <v>11</v>
      </c>
      <c r="B105" s="291">
        <v>102</v>
      </c>
      <c r="C105" s="291">
        <v>56</v>
      </c>
      <c r="D105" s="287">
        <v>0</v>
      </c>
      <c r="F105" s="332" t="s">
        <v>11</v>
      </c>
      <c r="G105" s="328">
        <f t="shared" si="34"/>
        <v>1</v>
      </c>
      <c r="H105" s="97">
        <f t="shared" si="35"/>
        <v>0.5490196078431373</v>
      </c>
      <c r="I105" s="106">
        <f t="shared" si="33"/>
        <v>0</v>
      </c>
    </row>
    <row r="106" spans="1:13" x14ac:dyDescent="0.35">
      <c r="A106" s="319" t="s">
        <v>12</v>
      </c>
      <c r="B106" s="291">
        <v>135</v>
      </c>
      <c r="C106" s="291">
        <v>44</v>
      </c>
      <c r="D106" s="287">
        <v>0</v>
      </c>
      <c r="F106" s="332" t="s">
        <v>12</v>
      </c>
      <c r="G106" s="328">
        <f t="shared" si="34"/>
        <v>1</v>
      </c>
      <c r="H106" s="97">
        <f t="shared" si="35"/>
        <v>0.32592592592592595</v>
      </c>
      <c r="I106" s="106">
        <f t="shared" si="33"/>
        <v>0</v>
      </c>
    </row>
    <row r="107" spans="1:13" x14ac:dyDescent="0.35">
      <c r="A107" s="8" t="s">
        <v>3117</v>
      </c>
      <c r="B107" s="290">
        <f t="shared" ref="B107" si="38">SUM(B108+B109)</f>
        <v>200</v>
      </c>
      <c r="C107" s="290">
        <f t="shared" ref="C107:D109" si="39">SUM(C108+C109)</f>
        <v>126</v>
      </c>
      <c r="D107" s="290">
        <f t="shared" si="39"/>
        <v>0</v>
      </c>
      <c r="F107" s="8" t="s">
        <v>3117</v>
      </c>
      <c r="G107" s="328">
        <f t="shared" ref="G107:G109" si="40">B107/B107</f>
        <v>1</v>
      </c>
      <c r="H107" s="97">
        <f t="shared" ref="H107:H109" si="41">C107/B107</f>
        <v>0.63</v>
      </c>
      <c r="I107" s="106">
        <f t="shared" ref="I107:I109" si="42">D107/B107</f>
        <v>0</v>
      </c>
    </row>
    <row r="108" spans="1:13" x14ac:dyDescent="0.35">
      <c r="A108" s="319" t="s">
        <v>11</v>
      </c>
      <c r="B108" s="290">
        <v>86</v>
      </c>
      <c r="C108" s="290">
        <v>61</v>
      </c>
      <c r="D108" s="290">
        <f t="shared" si="39"/>
        <v>0</v>
      </c>
      <c r="F108" s="319" t="s">
        <v>11</v>
      </c>
      <c r="G108" s="328">
        <f t="shared" si="40"/>
        <v>1</v>
      </c>
      <c r="H108" s="97">
        <f t="shared" si="41"/>
        <v>0.70930232558139539</v>
      </c>
      <c r="I108" s="106">
        <f t="shared" si="42"/>
        <v>0</v>
      </c>
    </row>
    <row r="109" spans="1:13" x14ac:dyDescent="0.35">
      <c r="A109" s="319" t="s">
        <v>12</v>
      </c>
      <c r="B109" s="290">
        <v>114</v>
      </c>
      <c r="C109" s="290">
        <v>65</v>
      </c>
      <c r="D109" s="290">
        <f t="shared" si="39"/>
        <v>0</v>
      </c>
      <c r="F109" s="319" t="s">
        <v>12</v>
      </c>
      <c r="G109" s="328">
        <f t="shared" si="40"/>
        <v>1</v>
      </c>
      <c r="H109" s="97">
        <f t="shared" si="41"/>
        <v>0.57017543859649122</v>
      </c>
      <c r="I109" s="106">
        <f t="shared" si="42"/>
        <v>0</v>
      </c>
    </row>
    <row r="110" spans="1:13" x14ac:dyDescent="0.35">
      <c r="A110" s="8" t="s">
        <v>3118</v>
      </c>
      <c r="B110" s="290">
        <f t="shared" ref="B110:C110" si="43">SUM(B111:B112)</f>
        <v>240</v>
      </c>
      <c r="C110" s="290">
        <f t="shared" si="43"/>
        <v>130</v>
      </c>
      <c r="D110" s="286">
        <f t="shared" ref="D110" si="44">SUM(D111:D112)</f>
        <v>0</v>
      </c>
      <c r="F110" s="20" t="s">
        <v>3118</v>
      </c>
      <c r="G110" s="328">
        <f t="shared" si="34"/>
        <v>1</v>
      </c>
      <c r="H110" s="97">
        <f t="shared" si="35"/>
        <v>0.54166666666666663</v>
      </c>
      <c r="I110" s="106">
        <f t="shared" si="33"/>
        <v>0</v>
      </c>
    </row>
    <row r="111" spans="1:13" x14ac:dyDescent="0.35">
      <c r="A111" s="319" t="s">
        <v>11</v>
      </c>
      <c r="B111" s="291">
        <v>111</v>
      </c>
      <c r="C111" s="291">
        <v>56</v>
      </c>
      <c r="D111" s="287">
        <v>0</v>
      </c>
      <c r="F111" s="332" t="s">
        <v>11</v>
      </c>
      <c r="G111" s="328">
        <f t="shared" si="34"/>
        <v>1</v>
      </c>
      <c r="H111" s="97">
        <f t="shared" si="35"/>
        <v>0.50450450450450446</v>
      </c>
      <c r="I111" s="106">
        <f t="shared" si="33"/>
        <v>0</v>
      </c>
    </row>
    <row r="112" spans="1:13" x14ac:dyDescent="0.35">
      <c r="A112" s="319" t="s">
        <v>12</v>
      </c>
      <c r="B112" s="291">
        <v>129</v>
      </c>
      <c r="C112" s="291">
        <v>74</v>
      </c>
      <c r="D112" s="287">
        <v>0</v>
      </c>
      <c r="F112" s="332" t="s">
        <v>12</v>
      </c>
      <c r="G112" s="328">
        <f t="shared" si="34"/>
        <v>1</v>
      </c>
      <c r="H112" s="97">
        <f t="shared" si="35"/>
        <v>0.5736434108527132</v>
      </c>
      <c r="I112" s="106">
        <f t="shared" si="33"/>
        <v>0</v>
      </c>
    </row>
    <row r="113" spans="1:13" x14ac:dyDescent="0.35">
      <c r="A113" s="8" t="s">
        <v>3119</v>
      </c>
      <c r="B113" s="290">
        <f>SUM(B114:B115)</f>
        <v>275</v>
      </c>
      <c r="C113" s="290">
        <f>SUM(C114:C115)</f>
        <v>93</v>
      </c>
      <c r="D113" s="286">
        <f t="shared" ref="D113" si="45">SUM(D114:D115)</f>
        <v>0</v>
      </c>
      <c r="F113" s="20" t="s">
        <v>3119</v>
      </c>
      <c r="G113" s="328">
        <f t="shared" si="34"/>
        <v>1</v>
      </c>
      <c r="H113" s="97">
        <f t="shared" si="35"/>
        <v>0.33818181818181819</v>
      </c>
      <c r="I113" s="106">
        <f t="shared" si="33"/>
        <v>0</v>
      </c>
    </row>
    <row r="114" spans="1:13" x14ac:dyDescent="0.35">
      <c r="A114" s="319" t="s">
        <v>11</v>
      </c>
      <c r="B114" s="291">
        <v>111</v>
      </c>
      <c r="C114" s="291">
        <v>43</v>
      </c>
      <c r="D114" s="287">
        <v>0</v>
      </c>
      <c r="F114" s="332" t="s">
        <v>11</v>
      </c>
      <c r="G114" s="328">
        <f t="shared" si="34"/>
        <v>1</v>
      </c>
      <c r="H114" s="97">
        <f t="shared" si="35"/>
        <v>0.38738738738738737</v>
      </c>
      <c r="I114" s="106">
        <f t="shared" si="33"/>
        <v>0</v>
      </c>
    </row>
    <row r="115" spans="1:13" x14ac:dyDescent="0.35">
      <c r="A115" s="319" t="s">
        <v>12</v>
      </c>
      <c r="B115" s="291">
        <v>164</v>
      </c>
      <c r="C115" s="291">
        <v>50</v>
      </c>
      <c r="D115" s="287">
        <v>0</v>
      </c>
      <c r="F115" s="332" t="s">
        <v>12</v>
      </c>
      <c r="G115" s="328">
        <f t="shared" si="34"/>
        <v>1</v>
      </c>
      <c r="H115" s="97">
        <f t="shared" si="35"/>
        <v>0.3048780487804878</v>
      </c>
      <c r="I115" s="106">
        <f t="shared" si="33"/>
        <v>0</v>
      </c>
    </row>
    <row r="116" spans="1:13" s="1" customFormat="1" x14ac:dyDescent="0.35">
      <c r="A116" s="8" t="s">
        <v>3120</v>
      </c>
      <c r="B116" s="290">
        <f>SUM(B117:B118)</f>
        <v>2</v>
      </c>
      <c r="C116" s="290">
        <f>SUM(C117:C118)</f>
        <v>0</v>
      </c>
      <c r="D116" s="286">
        <f t="shared" ref="D116" si="46">SUM(D117:D118)</f>
        <v>0</v>
      </c>
      <c r="F116" s="20" t="s">
        <v>3120</v>
      </c>
      <c r="G116" s="328">
        <f t="shared" si="34"/>
        <v>1</v>
      </c>
      <c r="H116" s="97">
        <f t="shared" si="35"/>
        <v>0</v>
      </c>
      <c r="I116" s="106">
        <f t="shared" si="33"/>
        <v>0</v>
      </c>
    </row>
    <row r="117" spans="1:13" s="1" customFormat="1" x14ac:dyDescent="0.35">
      <c r="A117" s="319" t="s">
        <v>11</v>
      </c>
      <c r="B117" s="291">
        <v>0</v>
      </c>
      <c r="C117" s="291">
        <v>0</v>
      </c>
      <c r="D117" s="287">
        <v>0</v>
      </c>
      <c r="F117" s="332" t="s">
        <v>11</v>
      </c>
      <c r="G117" s="328">
        <v>0</v>
      </c>
      <c r="H117" s="97">
        <v>0</v>
      </c>
      <c r="I117" s="106">
        <v>0</v>
      </c>
    </row>
    <row r="118" spans="1:13" s="1" customFormat="1" x14ac:dyDescent="0.35">
      <c r="A118" s="319" t="s">
        <v>12</v>
      </c>
      <c r="B118" s="291">
        <v>2</v>
      </c>
      <c r="C118" s="291">
        <v>0</v>
      </c>
      <c r="D118" s="287">
        <v>0</v>
      </c>
      <c r="F118" s="332" t="s">
        <v>12</v>
      </c>
      <c r="G118" s="328">
        <f t="shared" si="34"/>
        <v>1</v>
      </c>
      <c r="H118" s="97">
        <f t="shared" si="35"/>
        <v>0</v>
      </c>
      <c r="I118" s="106">
        <f t="shared" si="33"/>
        <v>0</v>
      </c>
    </row>
    <row r="119" spans="1:13" s="1" customFormat="1" x14ac:dyDescent="0.35">
      <c r="A119" s="8" t="s">
        <v>3121</v>
      </c>
      <c r="B119" s="290">
        <f>SUM(B120:B121)</f>
        <v>81</v>
      </c>
      <c r="C119" s="290">
        <f>SUM(C120:C121)</f>
        <v>31</v>
      </c>
      <c r="D119" s="286">
        <f t="shared" ref="D119" si="47">SUM(D120:D121)</f>
        <v>0</v>
      </c>
      <c r="F119" s="20" t="s">
        <v>3121</v>
      </c>
      <c r="G119" s="328">
        <f t="shared" si="34"/>
        <v>1</v>
      </c>
      <c r="H119" s="97">
        <f t="shared" si="35"/>
        <v>0.38271604938271603</v>
      </c>
      <c r="I119" s="106">
        <f t="shared" si="33"/>
        <v>0</v>
      </c>
    </row>
    <row r="120" spans="1:13" s="1" customFormat="1" x14ac:dyDescent="0.35">
      <c r="A120" s="319" t="s">
        <v>11</v>
      </c>
      <c r="B120" s="291">
        <v>41</v>
      </c>
      <c r="C120" s="291">
        <v>23</v>
      </c>
      <c r="D120" s="287">
        <v>0</v>
      </c>
      <c r="F120" s="332" t="s">
        <v>11</v>
      </c>
      <c r="G120" s="328">
        <f t="shared" si="34"/>
        <v>1</v>
      </c>
      <c r="H120" s="97">
        <f t="shared" si="35"/>
        <v>0.56097560975609762</v>
      </c>
      <c r="I120" s="106">
        <f t="shared" si="33"/>
        <v>0</v>
      </c>
    </row>
    <row r="121" spans="1:13" s="1" customFormat="1" ht="15" thickBot="1" x14ac:dyDescent="0.4">
      <c r="A121" s="319" t="s">
        <v>12</v>
      </c>
      <c r="B121" s="291">
        <v>40</v>
      </c>
      <c r="C121" s="291">
        <v>8</v>
      </c>
      <c r="D121" s="287">
        <v>0</v>
      </c>
      <c r="F121" s="332" t="s">
        <v>12</v>
      </c>
      <c r="G121" s="328">
        <f t="shared" si="34"/>
        <v>1</v>
      </c>
      <c r="H121" s="97">
        <f t="shared" si="35"/>
        <v>0.2</v>
      </c>
      <c r="I121" s="106">
        <f t="shared" si="33"/>
        <v>0</v>
      </c>
    </row>
    <row r="122" spans="1:13" x14ac:dyDescent="0.35">
      <c r="A122" s="320" t="s">
        <v>10</v>
      </c>
      <c r="B122" s="71">
        <f>SUM(B123+B124)</f>
        <v>1157</v>
      </c>
      <c r="C122" s="71">
        <f t="shared" ref="C122:D122" si="48">SUM(C123+C124)</f>
        <v>558</v>
      </c>
      <c r="D122" s="71">
        <f t="shared" si="48"/>
        <v>0</v>
      </c>
      <c r="F122" s="325" t="s">
        <v>312</v>
      </c>
      <c r="G122" s="327">
        <f>B122/B122</f>
        <v>1</v>
      </c>
      <c r="H122" s="144">
        <f t="shared" si="35"/>
        <v>0.48228176318063959</v>
      </c>
      <c r="I122" s="85">
        <f>D122/(B122+C122+D122)</f>
        <v>0</v>
      </c>
    </row>
    <row r="123" spans="1:13" x14ac:dyDescent="0.35">
      <c r="A123" s="322" t="s">
        <v>11</v>
      </c>
      <c r="B123" s="291">
        <f>B120+B117+B114+B111+B105+B102+B108</f>
        <v>500</v>
      </c>
      <c r="C123" s="291">
        <f t="shared" ref="C123:D123" si="49">C120+C117+C114+C111+C105+C102+C108</f>
        <v>274</v>
      </c>
      <c r="D123" s="291">
        <f t="shared" si="49"/>
        <v>0</v>
      </c>
      <c r="F123" s="256" t="s">
        <v>11</v>
      </c>
      <c r="G123" s="328">
        <f t="shared" ref="G123:G124" si="50">B123/B123</f>
        <v>1</v>
      </c>
      <c r="H123" s="97">
        <f t="shared" si="35"/>
        <v>0.54800000000000004</v>
      </c>
      <c r="I123" s="88">
        <f t="shared" ref="I123:I124" si="51">D123/(B123+C123+D123)</f>
        <v>0</v>
      </c>
    </row>
    <row r="124" spans="1:13" ht="15" thickBot="1" x14ac:dyDescent="0.4">
      <c r="A124" s="323" t="s">
        <v>12</v>
      </c>
      <c r="B124" s="324">
        <f>B121+B118+B115+B112+B106+B103+B109</f>
        <v>657</v>
      </c>
      <c r="C124" s="324">
        <f t="shared" ref="C124:D124" si="52">C121+C118+C115+C112+C106+C103+C109</f>
        <v>284</v>
      </c>
      <c r="D124" s="324">
        <f t="shared" si="52"/>
        <v>0</v>
      </c>
      <c r="F124" s="326" t="s">
        <v>12</v>
      </c>
      <c r="G124" s="329">
        <f t="shared" si="50"/>
        <v>1</v>
      </c>
      <c r="H124" s="330">
        <f t="shared" si="35"/>
        <v>0.43226788432267882</v>
      </c>
      <c r="I124" s="111">
        <f t="shared" si="51"/>
        <v>0</v>
      </c>
    </row>
    <row r="125" spans="1:13" x14ac:dyDescent="0.35">
      <c r="A125" s="50"/>
      <c r="B125" s="83"/>
      <c r="C125" s="83"/>
      <c r="D125" s="83"/>
      <c r="F125" s="50"/>
      <c r="G125" s="243"/>
      <c r="H125" s="131"/>
      <c r="I125" s="131"/>
    </row>
    <row r="126" spans="1:13" ht="15" thickBot="1" x14ac:dyDescent="0.4"/>
    <row r="127" spans="1:13" ht="26.25" customHeight="1" thickBot="1" x14ac:dyDescent="0.4">
      <c r="A127" s="415" t="s">
        <v>97</v>
      </c>
      <c r="B127" s="416"/>
      <c r="C127" s="416"/>
      <c r="D127" s="417"/>
      <c r="F127" s="415" t="s">
        <v>97</v>
      </c>
      <c r="G127" s="416"/>
      <c r="H127" s="416"/>
      <c r="I127" s="417"/>
    </row>
    <row r="128" spans="1:13" ht="42.75" customHeight="1" thickBot="1" x14ac:dyDescent="0.4">
      <c r="A128" s="42"/>
      <c r="B128" s="43" t="s">
        <v>98</v>
      </c>
      <c r="C128" s="44" t="s">
        <v>99</v>
      </c>
      <c r="D128" s="51" t="s">
        <v>100</v>
      </c>
      <c r="F128" s="73"/>
      <c r="G128" s="116" t="s">
        <v>313</v>
      </c>
      <c r="H128" s="121" t="s">
        <v>314</v>
      </c>
      <c r="I128" s="117" t="s">
        <v>315</v>
      </c>
      <c r="K128" s="116" t="s">
        <v>98</v>
      </c>
      <c r="L128" s="121" t="s">
        <v>3170</v>
      </c>
      <c r="M128" s="117" t="s">
        <v>3171</v>
      </c>
    </row>
    <row r="129" spans="1:13" ht="15" thickBot="1" x14ac:dyDescent="0.4">
      <c r="A129" s="6" t="s">
        <v>3115</v>
      </c>
      <c r="B129" s="290">
        <v>122</v>
      </c>
      <c r="C129" s="290">
        <f>35+43</f>
        <v>78</v>
      </c>
      <c r="D129" s="286">
        <f>8+4</f>
        <v>12</v>
      </c>
      <c r="F129" s="6" t="s">
        <v>3115</v>
      </c>
      <c r="G129" s="105">
        <f t="shared" ref="G129:I136" si="53">B129/$D3</f>
        <v>1</v>
      </c>
      <c r="H129" s="104">
        <f t="shared" si="53"/>
        <v>0.63934426229508201</v>
      </c>
      <c r="I129" s="106">
        <f t="shared" si="53"/>
        <v>9.8360655737704916E-2</v>
      </c>
      <c r="K129" s="91">
        <f>G136</f>
        <v>1</v>
      </c>
      <c r="L129" s="115">
        <f>H136</f>
        <v>0.4157303370786517</v>
      </c>
      <c r="M129" s="92">
        <f>I136</f>
        <v>7.260155574762317E-2</v>
      </c>
    </row>
    <row r="130" spans="1:13" x14ac:dyDescent="0.35">
      <c r="A130" s="8" t="s">
        <v>3116</v>
      </c>
      <c r="B130" s="291">
        <v>237</v>
      </c>
      <c r="C130" s="291">
        <f>51+33</f>
        <v>84</v>
      </c>
      <c r="D130" s="287">
        <f>12+2</f>
        <v>14</v>
      </c>
      <c r="F130" s="8" t="s">
        <v>3116</v>
      </c>
      <c r="G130" s="105">
        <f t="shared" si="53"/>
        <v>1</v>
      </c>
      <c r="H130" s="104">
        <f t="shared" si="53"/>
        <v>0.35443037974683544</v>
      </c>
      <c r="I130" s="106">
        <f t="shared" si="53"/>
        <v>5.9071729957805907E-2</v>
      </c>
    </row>
    <row r="131" spans="1:13" x14ac:dyDescent="0.35">
      <c r="A131" s="8" t="s">
        <v>3117</v>
      </c>
      <c r="B131" s="291">
        <v>200</v>
      </c>
      <c r="C131" s="291">
        <f>48+40</f>
        <v>88</v>
      </c>
      <c r="D131" s="287">
        <f>10+3</f>
        <v>13</v>
      </c>
      <c r="F131" s="8" t="s">
        <v>3117</v>
      </c>
      <c r="G131" s="105">
        <f t="shared" si="53"/>
        <v>1</v>
      </c>
      <c r="H131" s="104">
        <f t="shared" si="53"/>
        <v>0.44</v>
      </c>
      <c r="I131" s="106">
        <f t="shared" si="53"/>
        <v>6.5000000000000002E-2</v>
      </c>
    </row>
    <row r="132" spans="1:13" x14ac:dyDescent="0.35">
      <c r="A132" s="8" t="s">
        <v>3118</v>
      </c>
      <c r="B132" s="291">
        <v>240</v>
      </c>
      <c r="C132" s="291">
        <f>56+74</f>
        <v>130</v>
      </c>
      <c r="D132" s="287">
        <f>12+13</f>
        <v>25</v>
      </c>
      <c r="F132" s="8" t="s">
        <v>3118</v>
      </c>
      <c r="G132" s="105">
        <f t="shared" si="53"/>
        <v>1</v>
      </c>
      <c r="H132" s="104">
        <f t="shared" si="53"/>
        <v>0.54166666666666663</v>
      </c>
      <c r="I132" s="106">
        <f t="shared" si="53"/>
        <v>0.10416666666666667</v>
      </c>
    </row>
    <row r="133" spans="1:13" s="1" customFormat="1" x14ac:dyDescent="0.35">
      <c r="A133" s="8" t="s">
        <v>3119</v>
      </c>
      <c r="B133" s="291">
        <v>275</v>
      </c>
      <c r="C133" s="291">
        <f>34+39</f>
        <v>73</v>
      </c>
      <c r="D133" s="287">
        <f>11+5</f>
        <v>16</v>
      </c>
      <c r="F133" s="8" t="s">
        <v>3119</v>
      </c>
      <c r="G133" s="105">
        <f t="shared" si="53"/>
        <v>1</v>
      </c>
      <c r="H133" s="104">
        <f t="shared" si="53"/>
        <v>0.26545454545454544</v>
      </c>
      <c r="I133" s="106">
        <f t="shared" si="53"/>
        <v>5.8181818181818182E-2</v>
      </c>
    </row>
    <row r="134" spans="1:13" s="1" customFormat="1" x14ac:dyDescent="0.35">
      <c r="A134" s="8" t="s">
        <v>3120</v>
      </c>
      <c r="B134" s="291">
        <v>2</v>
      </c>
      <c r="C134" s="291">
        <v>0</v>
      </c>
      <c r="D134" s="287">
        <v>0</v>
      </c>
      <c r="F134" s="8" t="s">
        <v>3120</v>
      </c>
      <c r="G134" s="105">
        <f t="shared" si="53"/>
        <v>1</v>
      </c>
      <c r="H134" s="104">
        <f t="shared" si="53"/>
        <v>0</v>
      </c>
      <c r="I134" s="106">
        <f t="shared" si="53"/>
        <v>0</v>
      </c>
    </row>
    <row r="135" spans="1:13" s="1" customFormat="1" ht="15" thickBot="1" x14ac:dyDescent="0.4">
      <c r="A135" s="9" t="s">
        <v>3121</v>
      </c>
      <c r="B135" s="291">
        <v>81</v>
      </c>
      <c r="C135" s="291">
        <f>21+7</f>
        <v>28</v>
      </c>
      <c r="D135" s="291">
        <v>4</v>
      </c>
      <c r="F135" s="9" t="s">
        <v>3121</v>
      </c>
      <c r="G135" s="105">
        <f t="shared" si="53"/>
        <v>1</v>
      </c>
      <c r="H135" s="104">
        <f t="shared" si="53"/>
        <v>0.34567901234567899</v>
      </c>
      <c r="I135" s="106">
        <f t="shared" si="53"/>
        <v>4.9382716049382713E-2</v>
      </c>
    </row>
    <row r="136" spans="1:13" s="48" customFormat="1" ht="15" thickBot="1" x14ac:dyDescent="0.4">
      <c r="A136" s="341" t="s">
        <v>10</v>
      </c>
      <c r="B136" s="378">
        <f>SUM(B129:B135)</f>
        <v>1157</v>
      </c>
      <c r="C136" s="378">
        <f>SUM(C128:C135)</f>
        <v>481</v>
      </c>
      <c r="D136" s="378">
        <f>SUM(D128:D135)</f>
        <v>84</v>
      </c>
      <c r="F136" s="45" t="s">
        <v>312</v>
      </c>
      <c r="G136" s="91">
        <f t="shared" si="53"/>
        <v>1</v>
      </c>
      <c r="H136" s="115">
        <f t="shared" si="53"/>
        <v>0.4157303370786517</v>
      </c>
      <c r="I136" s="92">
        <f t="shared" si="53"/>
        <v>7.260155574762317E-2</v>
      </c>
      <c r="J136" s="119"/>
    </row>
    <row r="140" spans="1:13" x14ac:dyDescent="0.35">
      <c r="D140" s="110">
        <f>854/B136</f>
        <v>0.73811581676750215</v>
      </c>
    </row>
  </sheetData>
  <mergeCells count="20">
    <mergeCell ref="A63:D63"/>
    <mergeCell ref="F63:I63"/>
    <mergeCell ref="A49:D49"/>
    <mergeCell ref="F49:I49"/>
    <mergeCell ref="A1:D1"/>
    <mergeCell ref="F1:I1"/>
    <mergeCell ref="A25:D25"/>
    <mergeCell ref="F25:I25"/>
    <mergeCell ref="A37:D37"/>
    <mergeCell ref="F37:I37"/>
    <mergeCell ref="A13:D13"/>
    <mergeCell ref="F13:I13"/>
    <mergeCell ref="A127:D127"/>
    <mergeCell ref="F127:I127"/>
    <mergeCell ref="A75:D75"/>
    <mergeCell ref="F75:I75"/>
    <mergeCell ref="A87:D87"/>
    <mergeCell ref="F87:I87"/>
    <mergeCell ref="A99:D99"/>
    <mergeCell ref="F99:I9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59"/>
  <sheetViews>
    <sheetView view="pageBreakPreview" topLeftCell="A18" zoomScale="90" zoomScaleNormal="100" zoomScaleSheetLayoutView="90" workbookViewId="0">
      <selection activeCell="A33" sqref="A33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5" width="20.81640625" style="1" customWidth="1"/>
    <col min="6" max="6" width="24.81640625" style="1" customWidth="1"/>
    <col min="7" max="8" width="11.81640625" style="119" customWidth="1"/>
    <col min="9" max="9" width="11.81640625" style="110" customWidth="1"/>
    <col min="10" max="10" width="9.1796875" style="1"/>
    <col min="11" max="11" width="11.453125" style="1" bestFit="1" customWidth="1"/>
    <col min="12" max="16384" width="9.1796875" style="1"/>
  </cols>
  <sheetData>
    <row r="1" spans="1:9" ht="15" thickBot="1" x14ac:dyDescent="0.4"/>
    <row r="2" spans="1:9" ht="26.25" customHeight="1" thickBot="1" x14ac:dyDescent="0.4">
      <c r="A2" s="421" t="s">
        <v>16</v>
      </c>
      <c r="B2" s="422"/>
      <c r="C2" s="422"/>
      <c r="D2" s="423"/>
      <c r="F2" s="421" t="s">
        <v>24</v>
      </c>
      <c r="G2" s="422"/>
      <c r="H2" s="422"/>
      <c r="I2" s="423"/>
    </row>
    <row r="3" spans="1:9" ht="29.25" customHeight="1" thickBot="1" x14ac:dyDescent="0.4">
      <c r="A3" s="2"/>
      <c r="B3" s="137" t="s">
        <v>11</v>
      </c>
      <c r="C3" s="4" t="s">
        <v>12</v>
      </c>
      <c r="D3" s="5" t="s">
        <v>10</v>
      </c>
      <c r="F3" s="2"/>
      <c r="G3" s="120" t="s">
        <v>11</v>
      </c>
      <c r="H3" s="117" t="s">
        <v>12</v>
      </c>
      <c r="I3" s="122" t="s">
        <v>10</v>
      </c>
    </row>
    <row r="4" spans="1:9" x14ac:dyDescent="0.35">
      <c r="A4" s="6" t="s">
        <v>3115</v>
      </c>
      <c r="B4" s="292">
        <v>1608</v>
      </c>
      <c r="C4" s="293">
        <v>1882</v>
      </c>
      <c r="D4" s="136">
        <f>SUM(B4:C4)</f>
        <v>3490</v>
      </c>
      <c r="F4" s="6" t="s">
        <v>3115</v>
      </c>
      <c r="G4" s="104">
        <f>B4/D4</f>
        <v>0.46074498567335243</v>
      </c>
      <c r="H4" s="106">
        <f>C4/D4</f>
        <v>0.53925501432664757</v>
      </c>
      <c r="I4" s="109">
        <f>D4/D4</f>
        <v>1</v>
      </c>
    </row>
    <row r="5" spans="1:9" x14ac:dyDescent="0.35">
      <c r="A5" s="8" t="s">
        <v>3116</v>
      </c>
      <c r="B5" s="294">
        <v>2200</v>
      </c>
      <c r="C5" s="281">
        <v>2570</v>
      </c>
      <c r="D5" s="78">
        <f t="shared" ref="D5" si="0">SUM(B5:C5)</f>
        <v>4770</v>
      </c>
      <c r="F5" s="8" t="s">
        <v>3116</v>
      </c>
      <c r="G5" s="104">
        <f t="shared" ref="G5:G11" si="1">B5/D5</f>
        <v>0.46121593291404611</v>
      </c>
      <c r="H5" s="106">
        <f t="shared" ref="H5:H11" si="2">C5/D5</f>
        <v>0.53878406708595383</v>
      </c>
      <c r="I5" s="109">
        <f t="shared" ref="I5:I11" si="3">D5/D5</f>
        <v>1</v>
      </c>
    </row>
    <row r="6" spans="1:9" x14ac:dyDescent="0.35">
      <c r="A6" s="8" t="s">
        <v>3117</v>
      </c>
      <c r="B6" s="294">
        <v>3039</v>
      </c>
      <c r="C6" s="281">
        <v>3554</v>
      </c>
      <c r="D6" s="78">
        <f t="shared" ref="D6:D10" si="4">SUM(B6:C6)</f>
        <v>6593</v>
      </c>
      <c r="F6" s="8" t="s">
        <v>3117</v>
      </c>
      <c r="G6" s="104">
        <f t="shared" si="1"/>
        <v>0.4609434248445321</v>
      </c>
      <c r="H6" s="106">
        <f t="shared" si="2"/>
        <v>0.5390565751554679</v>
      </c>
      <c r="I6" s="109">
        <f t="shared" si="3"/>
        <v>1</v>
      </c>
    </row>
    <row r="7" spans="1:9" x14ac:dyDescent="0.35">
      <c r="A7" s="8" t="s">
        <v>3118</v>
      </c>
      <c r="B7" s="294">
        <v>1474</v>
      </c>
      <c r="C7" s="281">
        <v>1753</v>
      </c>
      <c r="D7" s="78">
        <f t="shared" si="4"/>
        <v>3227</v>
      </c>
      <c r="F7" s="8" t="s">
        <v>3118</v>
      </c>
      <c r="G7" s="104">
        <f t="shared" si="1"/>
        <v>0.45677099473194915</v>
      </c>
      <c r="H7" s="106">
        <f t="shared" si="2"/>
        <v>0.54322900526805085</v>
      </c>
      <c r="I7" s="109">
        <f t="shared" si="3"/>
        <v>1</v>
      </c>
    </row>
    <row r="8" spans="1:9" x14ac:dyDescent="0.35">
      <c r="A8" s="8" t="s">
        <v>3119</v>
      </c>
      <c r="B8" s="294">
        <v>2666</v>
      </c>
      <c r="C8" s="281">
        <v>3513</v>
      </c>
      <c r="D8" s="78">
        <f t="shared" si="4"/>
        <v>6179</v>
      </c>
      <c r="F8" s="8" t="s">
        <v>3119</v>
      </c>
      <c r="G8" s="104">
        <f t="shared" si="1"/>
        <v>0.43146140152128176</v>
      </c>
      <c r="H8" s="106">
        <f t="shared" si="2"/>
        <v>0.56853859847871824</v>
      </c>
      <c r="I8" s="109">
        <f t="shared" si="3"/>
        <v>1</v>
      </c>
    </row>
    <row r="9" spans="1:9" x14ac:dyDescent="0.35">
      <c r="A9" s="8" t="s">
        <v>3120</v>
      </c>
      <c r="B9" s="294">
        <v>654</v>
      </c>
      <c r="C9" s="281">
        <v>881</v>
      </c>
      <c r="D9" s="78">
        <f t="shared" si="4"/>
        <v>1535</v>
      </c>
      <c r="F9" s="8" t="s">
        <v>3120</v>
      </c>
      <c r="G9" s="104">
        <f t="shared" si="1"/>
        <v>0.42605863192182408</v>
      </c>
      <c r="H9" s="106">
        <f t="shared" si="2"/>
        <v>0.57394136807817586</v>
      </c>
      <c r="I9" s="109">
        <f t="shared" si="3"/>
        <v>1</v>
      </c>
    </row>
    <row r="10" spans="1:9" x14ac:dyDescent="0.35">
      <c r="A10" s="9" t="s">
        <v>3121</v>
      </c>
      <c r="B10" s="291">
        <v>876</v>
      </c>
      <c r="C10" s="291">
        <v>1234</v>
      </c>
      <c r="D10" s="56">
        <f t="shared" si="4"/>
        <v>2110</v>
      </c>
      <c r="F10" s="9" t="s">
        <v>3121</v>
      </c>
      <c r="G10" s="104">
        <f t="shared" si="1"/>
        <v>0.4151658767772512</v>
      </c>
      <c r="H10" s="106">
        <f t="shared" si="2"/>
        <v>0.58483412322274886</v>
      </c>
      <c r="I10" s="109">
        <f t="shared" si="3"/>
        <v>1</v>
      </c>
    </row>
    <row r="11" spans="1:9" s="13" customFormat="1" ht="15" thickBot="1" x14ac:dyDescent="0.4">
      <c r="A11" s="335" t="s">
        <v>10</v>
      </c>
      <c r="B11" s="340">
        <f>SUM(B4:B10)</f>
        <v>12517</v>
      </c>
      <c r="C11" s="340">
        <f>SUM(C4:C10)</f>
        <v>15387</v>
      </c>
      <c r="D11" s="340">
        <f>SUM(D4:D10)</f>
        <v>27904</v>
      </c>
      <c r="F11" s="339" t="s">
        <v>10</v>
      </c>
      <c r="G11" s="104">
        <f t="shared" si="1"/>
        <v>0.44857368119266056</v>
      </c>
      <c r="H11" s="106">
        <f t="shared" si="2"/>
        <v>0.5514263188073395</v>
      </c>
      <c r="I11" s="109">
        <f t="shared" si="3"/>
        <v>1</v>
      </c>
    </row>
    <row r="13" spans="1:9" ht="15" thickBot="1" x14ac:dyDescent="0.4"/>
    <row r="14" spans="1:9" ht="15.75" customHeight="1" thickBot="1" x14ac:dyDescent="0.4">
      <c r="A14" s="410" t="s">
        <v>17</v>
      </c>
      <c r="B14" s="411"/>
      <c r="C14" s="411"/>
      <c r="D14" s="412"/>
      <c r="F14" s="410" t="s">
        <v>19</v>
      </c>
      <c r="G14" s="411"/>
      <c r="H14" s="411"/>
      <c r="I14" s="412"/>
    </row>
    <row r="15" spans="1:9" ht="29.25" customHeight="1" thickBot="1" x14ac:dyDescent="0.4">
      <c r="A15" s="2"/>
      <c r="B15" s="12" t="s">
        <v>11</v>
      </c>
      <c r="C15" s="139" t="s">
        <v>12</v>
      </c>
      <c r="D15" s="5" t="s">
        <v>10</v>
      </c>
      <c r="E15" s="14"/>
      <c r="F15" s="2"/>
      <c r="G15" s="123" t="s">
        <v>11</v>
      </c>
      <c r="H15" s="126" t="s">
        <v>12</v>
      </c>
      <c r="I15" s="127" t="s">
        <v>10</v>
      </c>
    </row>
    <row r="16" spans="1:9" x14ac:dyDescent="0.35">
      <c r="A16" s="6" t="s">
        <v>3115</v>
      </c>
      <c r="B16" s="290">
        <v>1124</v>
      </c>
      <c r="C16" s="293">
        <v>1365</v>
      </c>
      <c r="D16" s="136">
        <f>SUM(B16:C16)</f>
        <v>2489</v>
      </c>
      <c r="E16" s="14"/>
      <c r="F16" s="6" t="s">
        <v>3115</v>
      </c>
      <c r="G16" s="104">
        <f t="shared" ref="G16:I23" si="5">B16/B4</f>
        <v>0.69900497512437809</v>
      </c>
      <c r="H16" s="106">
        <f t="shared" si="5"/>
        <v>0.72529224229543043</v>
      </c>
      <c r="I16" s="317">
        <f t="shared" si="5"/>
        <v>0.71318051575931229</v>
      </c>
    </row>
    <row r="17" spans="1:9" x14ac:dyDescent="0.35">
      <c r="A17" s="8" t="s">
        <v>3116</v>
      </c>
      <c r="B17" s="291">
        <v>1437</v>
      </c>
      <c r="C17" s="281">
        <v>1530</v>
      </c>
      <c r="D17" s="78">
        <f t="shared" ref="D17" si="6">SUM(B17:C17)</f>
        <v>2967</v>
      </c>
      <c r="E17" s="14"/>
      <c r="F17" s="8" t="s">
        <v>3116</v>
      </c>
      <c r="G17" s="104">
        <f t="shared" si="5"/>
        <v>0.6531818181818182</v>
      </c>
      <c r="H17" s="106">
        <f t="shared" si="5"/>
        <v>0.59533073929961089</v>
      </c>
      <c r="I17" s="317">
        <f t="shared" si="5"/>
        <v>0.62201257861635217</v>
      </c>
    </row>
    <row r="18" spans="1:9" x14ac:dyDescent="0.35">
      <c r="A18" s="8" t="s">
        <v>3117</v>
      </c>
      <c r="B18" s="291">
        <v>1474</v>
      </c>
      <c r="C18" s="281">
        <v>1815</v>
      </c>
      <c r="D18" s="78">
        <f t="shared" ref="D18:D22" si="7">SUM(B18:C18)</f>
        <v>3289</v>
      </c>
      <c r="E18" s="14"/>
      <c r="F18" s="8" t="s">
        <v>3117</v>
      </c>
      <c r="G18" s="104">
        <f t="shared" si="5"/>
        <v>0.48502796972688383</v>
      </c>
      <c r="H18" s="106">
        <f t="shared" si="5"/>
        <v>0.51069217782779963</v>
      </c>
      <c r="I18" s="317">
        <f t="shared" si="5"/>
        <v>0.49886242984984075</v>
      </c>
    </row>
    <row r="19" spans="1:9" x14ac:dyDescent="0.35">
      <c r="A19" s="8" t="s">
        <v>3118</v>
      </c>
      <c r="B19" s="291">
        <v>577</v>
      </c>
      <c r="C19" s="281">
        <v>774</v>
      </c>
      <c r="D19" s="78">
        <f t="shared" si="7"/>
        <v>1351</v>
      </c>
      <c r="E19" s="14"/>
      <c r="F19" s="8" t="s">
        <v>3118</v>
      </c>
      <c r="G19" s="104">
        <f t="shared" si="5"/>
        <v>0.39145183175033921</v>
      </c>
      <c r="H19" s="106">
        <f t="shared" si="5"/>
        <v>0.44152880775812892</v>
      </c>
      <c r="I19" s="317">
        <f t="shared" si="5"/>
        <v>0.41865509761388287</v>
      </c>
    </row>
    <row r="20" spans="1:9" x14ac:dyDescent="0.35">
      <c r="A20" s="8" t="s">
        <v>3119</v>
      </c>
      <c r="B20" s="291">
        <v>420</v>
      </c>
      <c r="C20" s="281">
        <v>660</v>
      </c>
      <c r="D20" s="78">
        <f t="shared" si="7"/>
        <v>1080</v>
      </c>
      <c r="F20" s="8" t="s">
        <v>3119</v>
      </c>
      <c r="G20" s="104">
        <f t="shared" si="5"/>
        <v>0.15753938484621155</v>
      </c>
      <c r="H20" s="106">
        <f t="shared" si="5"/>
        <v>0.18787361229718189</v>
      </c>
      <c r="I20" s="317">
        <f t="shared" si="5"/>
        <v>0.17478556400712089</v>
      </c>
    </row>
    <row r="21" spans="1:9" x14ac:dyDescent="0.35">
      <c r="A21" s="8" t="s">
        <v>3120</v>
      </c>
      <c r="B21" s="291">
        <v>212</v>
      </c>
      <c r="C21" s="281">
        <v>254</v>
      </c>
      <c r="D21" s="78">
        <f t="shared" si="7"/>
        <v>466</v>
      </c>
      <c r="F21" s="8" t="s">
        <v>3120</v>
      </c>
      <c r="G21" s="104">
        <f t="shared" si="5"/>
        <v>0.32415902140672781</v>
      </c>
      <c r="H21" s="106">
        <f t="shared" si="5"/>
        <v>0.28830874006810442</v>
      </c>
      <c r="I21" s="317">
        <f t="shared" si="5"/>
        <v>0.30358306188925083</v>
      </c>
    </row>
    <row r="22" spans="1:9" ht="15" thickBot="1" x14ac:dyDescent="0.4">
      <c r="A22" s="9" t="s">
        <v>3121</v>
      </c>
      <c r="B22" s="291">
        <v>120</v>
      </c>
      <c r="C22" s="281">
        <v>177</v>
      </c>
      <c r="D22" s="78">
        <f t="shared" si="7"/>
        <v>297</v>
      </c>
      <c r="F22" s="9" t="s">
        <v>3121</v>
      </c>
      <c r="G22" s="97">
        <f t="shared" si="5"/>
        <v>0.13698630136986301</v>
      </c>
      <c r="H22" s="88">
        <f t="shared" si="5"/>
        <v>0.14343598055105347</v>
      </c>
      <c r="I22" s="108">
        <f t="shared" si="5"/>
        <v>0.14075829383886257</v>
      </c>
    </row>
    <row r="23" spans="1:9" s="13" customFormat="1" ht="15" thickBot="1" x14ac:dyDescent="0.4">
      <c r="A23" s="11" t="s">
        <v>10</v>
      </c>
      <c r="B23" s="62">
        <f>SUM(B16:B22)</f>
        <v>5364</v>
      </c>
      <c r="C23" s="80">
        <f>SUM(C16:C22)</f>
        <v>6575</v>
      </c>
      <c r="D23" s="81">
        <f>SUM(D16:D22)</f>
        <v>11939</v>
      </c>
      <c r="E23" s="16"/>
      <c r="F23" s="335" t="s">
        <v>3169</v>
      </c>
      <c r="G23" s="352">
        <f t="shared" si="5"/>
        <v>0.42853718942238556</v>
      </c>
      <c r="H23" s="353">
        <f t="shared" si="5"/>
        <v>0.42730876714109312</v>
      </c>
      <c r="I23" s="354">
        <f t="shared" si="5"/>
        <v>0.42785980504587157</v>
      </c>
    </row>
    <row r="25" spans="1:9" ht="15" thickBot="1" x14ac:dyDescent="0.4"/>
    <row r="26" spans="1:9" ht="15.75" customHeight="1" thickBot="1" x14ac:dyDescent="0.4">
      <c r="A26" s="410" t="s">
        <v>18</v>
      </c>
      <c r="B26" s="411"/>
      <c r="C26" s="411"/>
      <c r="D26" s="412"/>
      <c r="F26" s="410" t="s">
        <v>22</v>
      </c>
      <c r="G26" s="411"/>
      <c r="H26" s="411"/>
      <c r="I26" s="412"/>
    </row>
    <row r="27" spans="1:9" ht="35.25" customHeight="1" thickBot="1" x14ac:dyDescent="0.4">
      <c r="A27" s="140"/>
      <c r="B27" s="54" t="s">
        <v>11</v>
      </c>
      <c r="C27" s="138" t="s">
        <v>12</v>
      </c>
      <c r="D27" s="55" t="s">
        <v>10</v>
      </c>
      <c r="E27" s="14"/>
      <c r="F27" s="157"/>
      <c r="G27" s="128" t="s">
        <v>11</v>
      </c>
      <c r="H27" s="129" t="s">
        <v>12</v>
      </c>
      <c r="I27" s="118" t="s">
        <v>10</v>
      </c>
    </row>
    <row r="28" spans="1:9" x14ac:dyDescent="0.35">
      <c r="A28" s="6" t="s">
        <v>3115</v>
      </c>
      <c r="B28" s="295">
        <v>380</v>
      </c>
      <c r="C28" s="279">
        <v>385</v>
      </c>
      <c r="D28" s="77">
        <f>SUM(B28:C28)</f>
        <v>765</v>
      </c>
      <c r="E28" s="14"/>
      <c r="F28" s="6" t="s">
        <v>3115</v>
      </c>
      <c r="G28" s="84">
        <f t="shared" ref="G28:I35" si="8">B28/B4</f>
        <v>0.23631840796019901</v>
      </c>
      <c r="H28" s="85">
        <f t="shared" si="8"/>
        <v>0.20456960680127523</v>
      </c>
      <c r="I28" s="101">
        <f t="shared" si="8"/>
        <v>0.21919770773638969</v>
      </c>
    </row>
    <row r="29" spans="1:9" x14ac:dyDescent="0.35">
      <c r="A29" s="8" t="s">
        <v>3116</v>
      </c>
      <c r="B29" s="291">
        <v>214</v>
      </c>
      <c r="C29" s="281">
        <v>262</v>
      </c>
      <c r="D29" s="78">
        <f>SUM(B29:C29)</f>
        <v>476</v>
      </c>
      <c r="E29" s="14"/>
      <c r="F29" s="8" t="s">
        <v>3116</v>
      </c>
      <c r="G29" s="87">
        <f t="shared" si="8"/>
        <v>9.7272727272727275E-2</v>
      </c>
      <c r="H29" s="88">
        <f t="shared" si="8"/>
        <v>0.10194552529182879</v>
      </c>
      <c r="I29" s="102">
        <f t="shared" si="8"/>
        <v>9.9790356394129975E-2</v>
      </c>
    </row>
    <row r="30" spans="1:9" x14ac:dyDescent="0.35">
      <c r="A30" s="8" t="s">
        <v>3117</v>
      </c>
      <c r="B30" s="291">
        <v>395</v>
      </c>
      <c r="C30" s="281">
        <v>501</v>
      </c>
      <c r="D30" s="78">
        <f t="shared" ref="D30:D34" si="9">SUM(B30:C30)</f>
        <v>896</v>
      </c>
      <c r="E30" s="14"/>
      <c r="F30" s="8" t="s">
        <v>3117</v>
      </c>
      <c r="G30" s="87">
        <f t="shared" si="8"/>
        <v>0.12997696610727213</v>
      </c>
      <c r="H30" s="88">
        <f t="shared" si="8"/>
        <v>0.1409679234665166</v>
      </c>
      <c r="I30" s="102">
        <f t="shared" si="8"/>
        <v>0.13590171393902625</v>
      </c>
    </row>
    <row r="31" spans="1:9" x14ac:dyDescent="0.35">
      <c r="A31" s="8" t="s">
        <v>3118</v>
      </c>
      <c r="B31" s="291">
        <v>199</v>
      </c>
      <c r="C31" s="281">
        <v>259</v>
      </c>
      <c r="D31" s="78">
        <f t="shared" si="9"/>
        <v>458</v>
      </c>
      <c r="E31" s="14"/>
      <c r="F31" s="8" t="s">
        <v>3118</v>
      </c>
      <c r="G31" s="87">
        <f t="shared" si="8"/>
        <v>0.1350067842605156</v>
      </c>
      <c r="H31" s="88">
        <f t="shared" si="8"/>
        <v>0.1477467199087279</v>
      </c>
      <c r="I31" s="102">
        <f t="shared" si="8"/>
        <v>0.14192748682987294</v>
      </c>
    </row>
    <row r="32" spans="1:9" x14ac:dyDescent="0.35">
      <c r="A32" s="8" t="s">
        <v>3119</v>
      </c>
      <c r="B32" s="291">
        <v>363</v>
      </c>
      <c r="C32" s="281">
        <v>409</v>
      </c>
      <c r="D32" s="78">
        <f t="shared" si="9"/>
        <v>772</v>
      </c>
      <c r="F32" s="8" t="s">
        <v>3119</v>
      </c>
      <c r="G32" s="87">
        <f t="shared" si="8"/>
        <v>0.13615903975993998</v>
      </c>
      <c r="H32" s="88">
        <f t="shared" si="8"/>
        <v>0.11642470822658696</v>
      </c>
      <c r="I32" s="102">
        <f t="shared" si="8"/>
        <v>0.12493931056805309</v>
      </c>
    </row>
    <row r="33" spans="1:11" x14ac:dyDescent="0.35">
      <c r="A33" s="8" t="s">
        <v>3120</v>
      </c>
      <c r="B33" s="291">
        <v>119</v>
      </c>
      <c r="C33" s="281">
        <v>149</v>
      </c>
      <c r="D33" s="78">
        <f t="shared" si="9"/>
        <v>268</v>
      </c>
      <c r="F33" s="8" t="s">
        <v>3120</v>
      </c>
      <c r="G33" s="87">
        <f t="shared" si="8"/>
        <v>0.18195718654434251</v>
      </c>
      <c r="H33" s="88">
        <f t="shared" si="8"/>
        <v>0.16912599318955732</v>
      </c>
      <c r="I33" s="102">
        <f t="shared" si="8"/>
        <v>0.17459283387622149</v>
      </c>
    </row>
    <row r="34" spans="1:11" x14ac:dyDescent="0.35">
      <c r="A34" s="9" t="s">
        <v>3121</v>
      </c>
      <c r="B34" s="291">
        <v>138</v>
      </c>
      <c r="C34" s="291">
        <v>178</v>
      </c>
      <c r="D34" s="56">
        <f t="shared" si="9"/>
        <v>316</v>
      </c>
      <c r="F34" s="9" t="s">
        <v>3121</v>
      </c>
      <c r="G34" s="97">
        <f t="shared" si="8"/>
        <v>0.15753424657534246</v>
      </c>
      <c r="H34" s="97">
        <f t="shared" si="8"/>
        <v>0.14424635332252836</v>
      </c>
      <c r="I34" s="97">
        <f t="shared" si="8"/>
        <v>0.14976303317535544</v>
      </c>
    </row>
    <row r="35" spans="1:11" s="13" customFormat="1" ht="15" thickBot="1" x14ac:dyDescent="0.4">
      <c r="A35" s="335" t="s">
        <v>10</v>
      </c>
      <c r="B35" s="356">
        <f>SUM(B28:B34)</f>
        <v>1808</v>
      </c>
      <c r="C35" s="356">
        <f>SUM(C28:C34)</f>
        <v>2143</v>
      </c>
      <c r="D35" s="356">
        <f>SUM(D28:D34)</f>
        <v>3951</v>
      </c>
      <c r="E35" s="16"/>
      <c r="F35" s="339" t="s">
        <v>10</v>
      </c>
      <c r="G35" s="351">
        <f t="shared" si="8"/>
        <v>0.1444435567628026</v>
      </c>
      <c r="H35" s="353">
        <f t="shared" si="8"/>
        <v>0.13927341262104373</v>
      </c>
      <c r="I35" s="354">
        <f t="shared" si="8"/>
        <v>0.14159260321100917</v>
      </c>
      <c r="K35" s="13">
        <f>D35/D11</f>
        <v>0.14159260321100917</v>
      </c>
    </row>
    <row r="37" spans="1:11" ht="15" thickBot="1" x14ac:dyDescent="0.4"/>
    <row r="38" spans="1:11" ht="15.75" customHeight="1" thickBot="1" x14ac:dyDescent="0.4">
      <c r="A38" s="410" t="s">
        <v>25</v>
      </c>
      <c r="B38" s="411"/>
      <c r="C38" s="411"/>
      <c r="D38" s="412"/>
      <c r="F38" s="410" t="s">
        <v>26</v>
      </c>
      <c r="G38" s="411"/>
      <c r="H38" s="411"/>
      <c r="I38" s="412"/>
    </row>
    <row r="39" spans="1:11" ht="35.25" customHeight="1" thickBot="1" x14ac:dyDescent="0.4">
      <c r="A39" s="2"/>
      <c r="B39" s="12" t="s">
        <v>11</v>
      </c>
      <c r="C39" s="139" t="s">
        <v>12</v>
      </c>
      <c r="D39" s="5" t="s">
        <v>10</v>
      </c>
      <c r="E39" s="14"/>
      <c r="F39" s="2"/>
      <c r="G39" s="123" t="s">
        <v>11</v>
      </c>
      <c r="H39" s="142" t="s">
        <v>12</v>
      </c>
      <c r="I39" s="122" t="s">
        <v>10</v>
      </c>
    </row>
    <row r="40" spans="1:11" x14ac:dyDescent="0.35">
      <c r="A40" s="6" t="s">
        <v>3115</v>
      </c>
      <c r="B40" s="290">
        <v>28</v>
      </c>
      <c r="C40" s="293">
        <v>43</v>
      </c>
      <c r="D40" s="136">
        <f>SUM(B40:C40)</f>
        <v>71</v>
      </c>
      <c r="E40" s="14"/>
      <c r="F40" s="6" t="s">
        <v>3115</v>
      </c>
      <c r="G40" s="104">
        <f t="shared" ref="G40:I47" si="10">B40/B4</f>
        <v>1.7412935323383085E-2</v>
      </c>
      <c r="H40" s="143">
        <f t="shared" si="10"/>
        <v>2.2848034006376194E-2</v>
      </c>
      <c r="I40" s="99">
        <f t="shared" si="10"/>
        <v>2.0343839541547278E-2</v>
      </c>
    </row>
    <row r="41" spans="1:11" x14ac:dyDescent="0.35">
      <c r="A41" s="8" t="s">
        <v>3116</v>
      </c>
      <c r="B41" s="291">
        <v>86</v>
      </c>
      <c r="C41" s="281">
        <v>77</v>
      </c>
      <c r="D41" s="78">
        <f t="shared" ref="D41" si="11">SUM(B41:C41)</f>
        <v>163</v>
      </c>
      <c r="E41" s="14"/>
      <c r="F41" s="8" t="s">
        <v>3116</v>
      </c>
      <c r="G41" s="104">
        <f t="shared" si="10"/>
        <v>3.9090909090909093E-2</v>
      </c>
      <c r="H41" s="143">
        <f t="shared" si="10"/>
        <v>2.9961089494163425E-2</v>
      </c>
      <c r="I41" s="99">
        <f t="shared" si="10"/>
        <v>3.4171907756813419E-2</v>
      </c>
    </row>
    <row r="42" spans="1:11" x14ac:dyDescent="0.35">
      <c r="A42" s="8" t="s">
        <v>3117</v>
      </c>
      <c r="B42" s="291">
        <v>162</v>
      </c>
      <c r="C42" s="281">
        <v>196</v>
      </c>
      <c r="D42" s="78">
        <f t="shared" ref="D42:D46" si="12">SUM(B42:C42)</f>
        <v>358</v>
      </c>
      <c r="E42" s="14"/>
      <c r="F42" s="8" t="s">
        <v>3117</v>
      </c>
      <c r="G42" s="104">
        <f t="shared" si="10"/>
        <v>5.3307008884501482E-2</v>
      </c>
      <c r="H42" s="143">
        <f t="shared" si="10"/>
        <v>5.5149127743387732E-2</v>
      </c>
      <c r="I42" s="99">
        <f t="shared" si="10"/>
        <v>5.4300015167602002E-2</v>
      </c>
    </row>
    <row r="43" spans="1:11" x14ac:dyDescent="0.35">
      <c r="A43" s="8" t="s">
        <v>3118</v>
      </c>
      <c r="B43" s="291">
        <v>17</v>
      </c>
      <c r="C43" s="281">
        <v>26</v>
      </c>
      <c r="D43" s="78">
        <f t="shared" si="12"/>
        <v>43</v>
      </c>
      <c r="E43" s="14"/>
      <c r="F43" s="8" t="s">
        <v>3118</v>
      </c>
      <c r="G43" s="104">
        <f t="shared" si="10"/>
        <v>1.1533242876526458E-2</v>
      </c>
      <c r="H43" s="143">
        <f t="shared" si="10"/>
        <v>1.4831717056474614E-2</v>
      </c>
      <c r="I43" s="99">
        <f t="shared" si="10"/>
        <v>1.3325069724202046E-2</v>
      </c>
    </row>
    <row r="44" spans="1:11" x14ac:dyDescent="0.35">
      <c r="A44" s="8" t="s">
        <v>3119</v>
      </c>
      <c r="B44" s="291">
        <v>163</v>
      </c>
      <c r="C44" s="281">
        <v>209</v>
      </c>
      <c r="D44" s="78">
        <f t="shared" si="12"/>
        <v>372</v>
      </c>
      <c r="F44" s="8" t="s">
        <v>3119</v>
      </c>
      <c r="G44" s="104">
        <f t="shared" si="10"/>
        <v>6.1140285071267814E-2</v>
      </c>
      <c r="H44" s="143">
        <f t="shared" si="10"/>
        <v>5.9493310560774268E-2</v>
      </c>
      <c r="I44" s="99">
        <f t="shared" si="10"/>
        <v>6.0203916491341644E-2</v>
      </c>
    </row>
    <row r="45" spans="1:11" x14ac:dyDescent="0.35">
      <c r="A45" s="8" t="s">
        <v>3120</v>
      </c>
      <c r="B45" s="291">
        <v>32</v>
      </c>
      <c r="C45" s="281">
        <v>35</v>
      </c>
      <c r="D45" s="78">
        <f t="shared" si="12"/>
        <v>67</v>
      </c>
      <c r="F45" s="8" t="s">
        <v>3120</v>
      </c>
      <c r="G45" s="104">
        <f t="shared" si="10"/>
        <v>4.8929663608562692E-2</v>
      </c>
      <c r="H45" s="143">
        <f t="shared" si="10"/>
        <v>3.9727582292849034E-2</v>
      </c>
      <c r="I45" s="99">
        <f t="shared" si="10"/>
        <v>4.3648208469055372E-2</v>
      </c>
    </row>
    <row r="46" spans="1:11" x14ac:dyDescent="0.35">
      <c r="A46" s="9" t="s">
        <v>3121</v>
      </c>
      <c r="B46" s="291">
        <v>19</v>
      </c>
      <c r="C46" s="291">
        <v>23</v>
      </c>
      <c r="D46" s="56">
        <f t="shared" si="12"/>
        <v>42</v>
      </c>
      <c r="F46" s="9" t="s">
        <v>3121</v>
      </c>
      <c r="G46" s="97">
        <f t="shared" si="10"/>
        <v>2.1689497716894976E-2</v>
      </c>
      <c r="H46" s="97">
        <f t="shared" si="10"/>
        <v>1.8638573743922204E-2</v>
      </c>
      <c r="I46" s="97">
        <f t="shared" si="10"/>
        <v>1.9905213270142181E-2</v>
      </c>
    </row>
    <row r="47" spans="1:11" s="13" customFormat="1" ht="15" thickBot="1" x14ac:dyDescent="0.4">
      <c r="A47" s="335" t="s">
        <v>10</v>
      </c>
      <c r="B47" s="340">
        <f>SUM(B40:B46)</f>
        <v>507</v>
      </c>
      <c r="C47" s="340">
        <f>SUM(C40:C46)</f>
        <v>609</v>
      </c>
      <c r="D47" s="340">
        <f>SUM(D40:D46)</f>
        <v>1116</v>
      </c>
      <c r="E47" s="16"/>
      <c r="F47" s="335" t="s">
        <v>10</v>
      </c>
      <c r="G47" s="352">
        <f t="shared" si="10"/>
        <v>4.0504913317887671E-2</v>
      </c>
      <c r="H47" s="355">
        <f t="shared" si="10"/>
        <v>3.9578865275882238E-2</v>
      </c>
      <c r="I47" s="227">
        <f t="shared" si="10"/>
        <v>3.9994266055045871E-2</v>
      </c>
    </row>
    <row r="49" spans="1:9" ht="15" thickBot="1" x14ac:dyDescent="0.4"/>
    <row r="50" spans="1:9" ht="15.75" customHeight="1" thickBot="1" x14ac:dyDescent="0.4">
      <c r="A50" s="410" t="s">
        <v>20</v>
      </c>
      <c r="B50" s="411"/>
      <c r="C50" s="411"/>
      <c r="D50" s="412"/>
      <c r="F50" s="410" t="s">
        <v>21</v>
      </c>
      <c r="G50" s="411"/>
      <c r="H50" s="411"/>
      <c r="I50" s="412"/>
    </row>
    <row r="51" spans="1:9" ht="35.25" customHeight="1" thickBot="1" x14ac:dyDescent="0.4">
      <c r="A51" s="2"/>
      <c r="B51" s="12" t="s">
        <v>11</v>
      </c>
      <c r="C51" s="139" t="s">
        <v>12</v>
      </c>
      <c r="D51" s="5" t="s">
        <v>10</v>
      </c>
      <c r="E51" s="14"/>
      <c r="F51" s="2"/>
      <c r="G51" s="123" t="s">
        <v>11</v>
      </c>
      <c r="H51" s="123" t="s">
        <v>12</v>
      </c>
      <c r="I51" s="122" t="s">
        <v>10</v>
      </c>
    </row>
    <row r="52" spans="1:9" x14ac:dyDescent="0.35">
      <c r="A52" s="6" t="s">
        <v>3115</v>
      </c>
      <c r="B52" s="290">
        <v>86</v>
      </c>
      <c r="C52" s="293">
        <v>111</v>
      </c>
      <c r="D52" s="136">
        <f>SUM(B52:C52)</f>
        <v>197</v>
      </c>
      <c r="E52" s="14"/>
      <c r="F52" s="6" t="s">
        <v>3115</v>
      </c>
      <c r="G52" s="104">
        <f t="shared" ref="G52:I59" si="13">B52/B4</f>
        <v>5.3482587064676616E-2</v>
      </c>
      <c r="H52" s="143">
        <f t="shared" si="13"/>
        <v>5.8979808714133899E-2</v>
      </c>
      <c r="I52" s="99">
        <f t="shared" si="13"/>
        <v>5.6446991404011458E-2</v>
      </c>
    </row>
    <row r="53" spans="1:9" x14ac:dyDescent="0.35">
      <c r="A53" s="8" t="s">
        <v>3116</v>
      </c>
      <c r="B53" s="291">
        <v>181</v>
      </c>
      <c r="C53" s="281">
        <v>238</v>
      </c>
      <c r="D53" s="78">
        <f t="shared" ref="D53" si="14">SUM(B53:C53)</f>
        <v>419</v>
      </c>
      <c r="E53" s="14"/>
      <c r="F53" s="8" t="s">
        <v>3116</v>
      </c>
      <c r="G53" s="104">
        <f t="shared" si="13"/>
        <v>8.2272727272727275E-2</v>
      </c>
      <c r="H53" s="143">
        <f t="shared" si="13"/>
        <v>9.2607003891050588E-2</v>
      </c>
      <c r="I53" s="99">
        <f t="shared" si="13"/>
        <v>8.7840670859538783E-2</v>
      </c>
    </row>
    <row r="54" spans="1:9" x14ac:dyDescent="0.35">
      <c r="A54" s="8" t="s">
        <v>3117</v>
      </c>
      <c r="B54" s="291">
        <v>348</v>
      </c>
      <c r="C54" s="281">
        <v>445</v>
      </c>
      <c r="D54" s="78">
        <f t="shared" ref="D54:D58" si="15">SUM(B54:C54)</f>
        <v>793</v>
      </c>
      <c r="E54" s="14"/>
      <c r="F54" s="8" t="s">
        <v>3117</v>
      </c>
      <c r="G54" s="104">
        <f t="shared" si="13"/>
        <v>0.11451135241855874</v>
      </c>
      <c r="H54" s="143">
        <f t="shared" si="13"/>
        <v>0.12521102982554869</v>
      </c>
      <c r="I54" s="99">
        <f t="shared" si="13"/>
        <v>0.12027908387683907</v>
      </c>
    </row>
    <row r="55" spans="1:9" x14ac:dyDescent="0.35">
      <c r="A55" s="8" t="s">
        <v>3118</v>
      </c>
      <c r="B55" s="291">
        <v>152</v>
      </c>
      <c r="C55" s="281">
        <v>160</v>
      </c>
      <c r="D55" s="78">
        <f t="shared" si="15"/>
        <v>312</v>
      </c>
      <c r="E55" s="14"/>
      <c r="F55" s="8" t="s">
        <v>3118</v>
      </c>
      <c r="G55" s="104">
        <f t="shared" si="13"/>
        <v>0.10312075983717775</v>
      </c>
      <c r="H55" s="143">
        <f t="shared" si="13"/>
        <v>9.1272104962920708E-2</v>
      </c>
      <c r="I55" s="99">
        <f t="shared" si="13"/>
        <v>9.6684226836070655E-2</v>
      </c>
    </row>
    <row r="56" spans="1:9" x14ac:dyDescent="0.35">
      <c r="A56" s="8" t="s">
        <v>3119</v>
      </c>
      <c r="B56" s="291">
        <v>364</v>
      </c>
      <c r="C56" s="281">
        <v>559</v>
      </c>
      <c r="D56" s="78">
        <f t="shared" si="15"/>
        <v>923</v>
      </c>
      <c r="F56" s="8" t="s">
        <v>3119</v>
      </c>
      <c r="G56" s="104">
        <f t="shared" si="13"/>
        <v>0.13653413353338334</v>
      </c>
      <c r="H56" s="143">
        <f t="shared" si="13"/>
        <v>0.1591232564759465</v>
      </c>
      <c r="I56" s="99">
        <f t="shared" si="13"/>
        <v>0.14937692183201165</v>
      </c>
    </row>
    <row r="57" spans="1:9" x14ac:dyDescent="0.35">
      <c r="A57" s="8" t="s">
        <v>3120</v>
      </c>
      <c r="B57" s="291">
        <v>106</v>
      </c>
      <c r="C57" s="281">
        <v>116</v>
      </c>
      <c r="D57" s="78">
        <f t="shared" si="15"/>
        <v>222</v>
      </c>
      <c r="F57" s="8" t="s">
        <v>3120</v>
      </c>
      <c r="G57" s="104">
        <f t="shared" si="13"/>
        <v>0.1620795107033639</v>
      </c>
      <c r="H57" s="143">
        <f t="shared" si="13"/>
        <v>0.13166855845629966</v>
      </c>
      <c r="I57" s="99">
        <f t="shared" si="13"/>
        <v>0.14462540716612377</v>
      </c>
    </row>
    <row r="58" spans="1:9" x14ac:dyDescent="0.35">
      <c r="A58" s="9" t="s">
        <v>3121</v>
      </c>
      <c r="B58" s="291">
        <v>39</v>
      </c>
      <c r="C58" s="291">
        <v>53</v>
      </c>
      <c r="D58" s="56">
        <f t="shared" si="15"/>
        <v>92</v>
      </c>
      <c r="F58" s="9" t="s">
        <v>3121</v>
      </c>
      <c r="G58" s="97">
        <f t="shared" si="13"/>
        <v>4.4520547945205477E-2</v>
      </c>
      <c r="H58" s="97">
        <f t="shared" si="13"/>
        <v>4.2949756888168558E-2</v>
      </c>
      <c r="I58" s="97">
        <f t="shared" si="13"/>
        <v>4.3601895734597156E-2</v>
      </c>
    </row>
    <row r="59" spans="1:9" s="13" customFormat="1" ht="15" thickBot="1" x14ac:dyDescent="0.4">
      <c r="A59" s="335" t="s">
        <v>10</v>
      </c>
      <c r="B59" s="356">
        <f>SUM(B52:B58)</f>
        <v>1276</v>
      </c>
      <c r="C59" s="356">
        <f>SUM(C52:C58)</f>
        <v>1682</v>
      </c>
      <c r="D59" s="356">
        <f>SUM(D52:D58)</f>
        <v>2958</v>
      </c>
      <c r="E59" s="16"/>
      <c r="F59" s="335" t="s">
        <v>10</v>
      </c>
      <c r="G59" s="352">
        <f t="shared" si="13"/>
        <v>0.10194135975073899</v>
      </c>
      <c r="H59" s="355">
        <f t="shared" si="13"/>
        <v>0.10931305647624619</v>
      </c>
      <c r="I59" s="227">
        <f t="shared" si="13"/>
        <v>0.10600630733944955</v>
      </c>
    </row>
  </sheetData>
  <mergeCells count="10">
    <mergeCell ref="A38:D38"/>
    <mergeCell ref="F38:I38"/>
    <mergeCell ref="A50:D50"/>
    <mergeCell ref="F50:I50"/>
    <mergeCell ref="A2:D2"/>
    <mergeCell ref="F2:I2"/>
    <mergeCell ref="A14:D14"/>
    <mergeCell ref="F14:I14"/>
    <mergeCell ref="A26:D26"/>
    <mergeCell ref="F26:I26"/>
  </mergeCells>
  <pageMargins left="0.7" right="0.7" top="0.75" bottom="0.75" header="0.3" footer="0.3"/>
  <pageSetup scale="57" orientation="portrait" r:id="rId1"/>
  <colBreaks count="1" manualBreakCount="1">
    <brk id="9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43" workbookViewId="0">
      <selection activeCell="G4" sqref="G4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5" width="20.81640625" style="1" customWidth="1"/>
    <col min="6" max="6" width="24.81640625" style="1" customWidth="1"/>
    <col min="7" max="8" width="11.81640625" style="119" customWidth="1"/>
    <col min="9" max="9" width="11.81640625" style="110" customWidth="1"/>
    <col min="10" max="16384" width="9.1796875" style="1"/>
  </cols>
  <sheetData>
    <row r="1" spans="1:9" ht="15" thickBot="1" x14ac:dyDescent="0.4">
      <c r="A1" s="421" t="s">
        <v>27</v>
      </c>
      <c r="B1" s="425"/>
      <c r="C1" s="425"/>
      <c r="D1" s="426"/>
      <c r="F1" s="421" t="s">
        <v>27</v>
      </c>
      <c r="G1" s="422"/>
      <c r="H1" s="422"/>
      <c r="I1" s="423"/>
    </row>
    <row r="2" spans="1:9" ht="29.25" customHeight="1" thickBot="1" x14ac:dyDescent="0.4">
      <c r="A2" s="18"/>
      <c r="B2" s="2" t="s">
        <v>3</v>
      </c>
      <c r="C2" s="3" t="s">
        <v>8</v>
      </c>
      <c r="D2" s="17" t="s">
        <v>0</v>
      </c>
      <c r="F2" s="30"/>
      <c r="G2" s="183" t="s">
        <v>3</v>
      </c>
      <c r="H2" s="121" t="s">
        <v>8</v>
      </c>
      <c r="I2" s="117" t="s">
        <v>0</v>
      </c>
    </row>
    <row r="3" spans="1:9" x14ac:dyDescent="0.35">
      <c r="A3" s="6" t="s">
        <v>3115</v>
      </c>
      <c r="B3" s="285">
        <v>26</v>
      </c>
      <c r="C3" s="290">
        <f>'Gen Info on District'!D16-(B3+D3)</f>
        <v>1</v>
      </c>
      <c r="D3" s="286">
        <v>15</v>
      </c>
      <c r="F3" s="6" t="s">
        <v>3115</v>
      </c>
      <c r="G3" s="107">
        <f>B3/(B3+C3+D3)</f>
        <v>0.61904761904761907</v>
      </c>
      <c r="H3" s="104">
        <f>C3/(B3+C3+D3)</f>
        <v>2.3809523809523808E-2</v>
      </c>
      <c r="I3" s="106">
        <f>D3/(B3+C3+D3)</f>
        <v>0.35714285714285715</v>
      </c>
    </row>
    <row r="4" spans="1:9" x14ac:dyDescent="0.35">
      <c r="A4" s="8" t="s">
        <v>3116</v>
      </c>
      <c r="B4" s="280">
        <v>35</v>
      </c>
      <c r="C4" s="290">
        <f>'Gen Info on District'!D17-(B4+D4)</f>
        <v>0</v>
      </c>
      <c r="D4" s="286">
        <v>2</v>
      </c>
      <c r="F4" s="8" t="s">
        <v>3116</v>
      </c>
      <c r="G4" s="108">
        <f t="shared" ref="G4:G5" si="0">B4/(B4+C4+D4)</f>
        <v>0.94594594594594594</v>
      </c>
      <c r="H4" s="97">
        <f t="shared" ref="H4:H6" si="1">C4/(B4+C4+D4)</f>
        <v>0</v>
      </c>
      <c r="I4" s="88">
        <f t="shared" ref="I4:I6" si="2">D4/(B4+C4+D4)</f>
        <v>5.4054054054054057E-2</v>
      </c>
    </row>
    <row r="5" spans="1:9" x14ac:dyDescent="0.35">
      <c r="A5" s="8" t="s">
        <v>3117</v>
      </c>
      <c r="B5" s="280">
        <v>27</v>
      </c>
      <c r="C5" s="290">
        <f>'Gen Info on District'!D18-(B5+D5)</f>
        <v>11</v>
      </c>
      <c r="D5" s="286">
        <v>18</v>
      </c>
      <c r="F5" s="8" t="s">
        <v>3117</v>
      </c>
      <c r="G5" s="108">
        <f t="shared" si="0"/>
        <v>0.48214285714285715</v>
      </c>
      <c r="H5" s="97">
        <f t="shared" si="1"/>
        <v>0.19642857142857142</v>
      </c>
      <c r="I5" s="88">
        <f t="shared" si="2"/>
        <v>0.32142857142857145</v>
      </c>
    </row>
    <row r="6" spans="1:9" x14ac:dyDescent="0.35">
      <c r="A6" s="8" t="s">
        <v>3118</v>
      </c>
      <c r="B6" s="349">
        <v>9</v>
      </c>
      <c r="C6" s="290">
        <f>'Gen Info on District'!D19-(B6+D6)</f>
        <v>3</v>
      </c>
      <c r="D6" s="286">
        <v>34</v>
      </c>
      <c r="F6" s="8" t="s">
        <v>3118</v>
      </c>
      <c r="G6" s="108">
        <f>B6/(B6+C6+D6)</f>
        <v>0.19565217391304349</v>
      </c>
      <c r="H6" s="97">
        <f t="shared" si="1"/>
        <v>6.5217391304347824E-2</v>
      </c>
      <c r="I6" s="88">
        <f t="shared" si="2"/>
        <v>0.73913043478260865</v>
      </c>
    </row>
    <row r="7" spans="1:9" x14ac:dyDescent="0.35">
      <c r="A7" s="8" t="s">
        <v>3119</v>
      </c>
      <c r="B7" s="349">
        <v>35</v>
      </c>
      <c r="C7" s="290">
        <f>'Gen Info on District'!D20-(B7+D7)</f>
        <v>1</v>
      </c>
      <c r="D7" s="286">
        <v>10</v>
      </c>
      <c r="F7" s="8" t="s">
        <v>3119</v>
      </c>
      <c r="G7" s="108">
        <f t="shared" ref="G7:G9" si="3">B7/(B7+C7+D7)</f>
        <v>0.76086956521739135</v>
      </c>
      <c r="H7" s="97">
        <f t="shared" ref="H7:H9" si="4">C7/(B7+C7+D7)</f>
        <v>2.1739130434782608E-2</v>
      </c>
      <c r="I7" s="88">
        <f t="shared" ref="I7:I9" si="5">D7/(B7+C7+D7)</f>
        <v>0.21739130434782608</v>
      </c>
    </row>
    <row r="8" spans="1:9" x14ac:dyDescent="0.35">
      <c r="A8" s="8" t="s">
        <v>3120</v>
      </c>
      <c r="B8" s="349">
        <v>9</v>
      </c>
      <c r="C8" s="290">
        <f>'Gen Info on District'!D21-(B8+D8)</f>
        <v>0</v>
      </c>
      <c r="D8" s="286">
        <v>5</v>
      </c>
      <c r="F8" s="8" t="s">
        <v>3120</v>
      </c>
      <c r="G8" s="108">
        <f t="shared" si="3"/>
        <v>0.6428571428571429</v>
      </c>
      <c r="H8" s="97">
        <f t="shared" si="4"/>
        <v>0</v>
      </c>
      <c r="I8" s="88">
        <f t="shared" si="5"/>
        <v>0.35714285714285715</v>
      </c>
    </row>
    <row r="9" spans="1:9" ht="15" thickBot="1" x14ac:dyDescent="0.4">
      <c r="A9" s="9" t="s">
        <v>3121</v>
      </c>
      <c r="B9" s="349">
        <v>10</v>
      </c>
      <c r="C9" s="290">
        <f>'Gen Info on District'!D22-(B9+D9)</f>
        <v>0</v>
      </c>
      <c r="D9" s="286">
        <v>3</v>
      </c>
      <c r="F9" s="9" t="s">
        <v>3121</v>
      </c>
      <c r="G9" s="108">
        <f t="shared" si="3"/>
        <v>0.76923076923076927</v>
      </c>
      <c r="H9" s="97">
        <f t="shared" si="4"/>
        <v>0</v>
      </c>
      <c r="I9" s="88">
        <f t="shared" si="5"/>
        <v>0.23076923076923078</v>
      </c>
    </row>
    <row r="10" spans="1:9" s="13" customFormat="1" ht="15" thickBot="1" x14ac:dyDescent="0.4">
      <c r="A10" s="22" t="s">
        <v>10</v>
      </c>
      <c r="B10" s="75">
        <f>SUM(B3:B9)</f>
        <v>151</v>
      </c>
      <c r="C10" s="113">
        <f>SUM(C3:C9)</f>
        <v>16</v>
      </c>
      <c r="D10" s="64">
        <f>SUM(D3:D9)</f>
        <v>87</v>
      </c>
      <c r="E10" s="13">
        <f>B10+C10+D10</f>
        <v>254</v>
      </c>
      <c r="F10" s="5" t="s">
        <v>10</v>
      </c>
      <c r="G10" s="176">
        <f t="shared" ref="G10" si="6">B10/(B10+C10+D10)</f>
        <v>0.59448818897637801</v>
      </c>
      <c r="H10" s="115">
        <f t="shared" ref="H10" si="7">C10/(B10+C10+D10)</f>
        <v>6.2992125984251968E-2</v>
      </c>
      <c r="I10" s="92">
        <f t="shared" ref="I10" si="8">D10/(B10+C10+D10)</f>
        <v>0.34251968503937008</v>
      </c>
    </row>
    <row r="11" spans="1:9" x14ac:dyDescent="0.35">
      <c r="E11" s="1">
        <f>+B10+D10</f>
        <v>238</v>
      </c>
    </row>
    <row r="12" spans="1:9" ht="15" thickBot="1" x14ac:dyDescent="0.4"/>
    <row r="13" spans="1:9" ht="15.75" customHeight="1" thickBot="1" x14ac:dyDescent="0.4">
      <c r="A13" s="410" t="s">
        <v>28</v>
      </c>
      <c r="B13" s="411"/>
      <c r="C13" s="411"/>
      <c r="D13" s="412"/>
      <c r="F13" s="410" t="s">
        <v>28</v>
      </c>
      <c r="G13" s="411"/>
      <c r="H13" s="411"/>
      <c r="I13" s="412"/>
    </row>
    <row r="14" spans="1:9" ht="29.25" customHeight="1" thickBot="1" x14ac:dyDescent="0.4">
      <c r="A14" s="18"/>
      <c r="B14" s="140" t="s">
        <v>1</v>
      </c>
      <c r="C14" s="133" t="s">
        <v>29</v>
      </c>
      <c r="D14" s="145" t="s">
        <v>7</v>
      </c>
      <c r="E14" s="14"/>
      <c r="F14" s="18"/>
      <c r="G14" s="184" t="s">
        <v>1</v>
      </c>
      <c r="H14" s="185" t="s">
        <v>29</v>
      </c>
      <c r="I14" s="186" t="s">
        <v>7</v>
      </c>
    </row>
    <row r="15" spans="1:9" x14ac:dyDescent="0.35">
      <c r="A15" s="6" t="s">
        <v>3115</v>
      </c>
      <c r="B15" s="278">
        <v>7</v>
      </c>
      <c r="C15" s="295">
        <v>20</v>
      </c>
      <c r="D15" s="289">
        <v>12</v>
      </c>
      <c r="E15" s="14"/>
      <c r="F15" s="6" t="s">
        <v>3115</v>
      </c>
      <c r="G15" s="84">
        <f>B15/(B15+C15+D15)</f>
        <v>0.17948717948717949</v>
      </c>
      <c r="H15" s="144">
        <f>C15/(B15+C15+D15)</f>
        <v>0.51282051282051277</v>
      </c>
      <c r="I15" s="85">
        <f>D15/(B15+C15+D15)</f>
        <v>0.30769230769230771</v>
      </c>
    </row>
    <row r="16" spans="1:9" x14ac:dyDescent="0.35">
      <c r="A16" s="8" t="s">
        <v>3116</v>
      </c>
      <c r="B16" s="280">
        <v>22</v>
      </c>
      <c r="C16" s="291">
        <v>3</v>
      </c>
      <c r="D16" s="287">
        <v>14</v>
      </c>
      <c r="E16" s="14"/>
      <c r="F16" s="8" t="s">
        <v>3116</v>
      </c>
      <c r="G16" s="87">
        <f t="shared" ref="G16:G22" si="9">B16/(B16+C16+D16)</f>
        <v>0.5641025641025641</v>
      </c>
      <c r="H16" s="97">
        <f t="shared" ref="H16:H22" si="10">C16/(B16+C16+D16)</f>
        <v>7.6923076923076927E-2</v>
      </c>
      <c r="I16" s="88">
        <f t="shared" ref="I16:I22" si="11">D16/(B16+C16+D16)</f>
        <v>0.35897435897435898</v>
      </c>
    </row>
    <row r="17" spans="1:9" x14ac:dyDescent="0.35">
      <c r="A17" s="8" t="s">
        <v>3117</v>
      </c>
      <c r="B17" s="280">
        <v>19</v>
      </c>
      <c r="C17" s="291">
        <v>7</v>
      </c>
      <c r="D17" s="287">
        <v>19</v>
      </c>
      <c r="E17" s="14"/>
      <c r="F17" s="8" t="s">
        <v>3117</v>
      </c>
      <c r="G17" s="87">
        <f t="shared" si="9"/>
        <v>0.42222222222222222</v>
      </c>
      <c r="H17" s="97">
        <f t="shared" si="10"/>
        <v>0.15555555555555556</v>
      </c>
      <c r="I17" s="88">
        <f t="shared" si="11"/>
        <v>0.42222222222222222</v>
      </c>
    </row>
    <row r="18" spans="1:9" x14ac:dyDescent="0.35">
      <c r="A18" s="8" t="s">
        <v>3118</v>
      </c>
      <c r="B18" s="280">
        <v>3</v>
      </c>
      <c r="C18" s="291">
        <v>24</v>
      </c>
      <c r="D18" s="287">
        <v>16</v>
      </c>
      <c r="E18" s="14"/>
      <c r="F18" s="8" t="s">
        <v>3118</v>
      </c>
      <c r="G18" s="87">
        <f t="shared" si="9"/>
        <v>6.9767441860465115E-2</v>
      </c>
      <c r="H18" s="97">
        <f t="shared" si="10"/>
        <v>0.55813953488372092</v>
      </c>
      <c r="I18" s="88">
        <f t="shared" si="11"/>
        <v>0.37209302325581395</v>
      </c>
    </row>
    <row r="19" spans="1:9" x14ac:dyDescent="0.35">
      <c r="A19" s="8" t="s">
        <v>3119</v>
      </c>
      <c r="B19" s="280">
        <v>13</v>
      </c>
      <c r="C19" s="291">
        <v>2</v>
      </c>
      <c r="D19" s="287">
        <v>30</v>
      </c>
      <c r="F19" s="8" t="s">
        <v>3119</v>
      </c>
      <c r="G19" s="87">
        <f t="shared" ref="G19:G21" si="12">B19/(B19+C19+D19)</f>
        <v>0.28888888888888886</v>
      </c>
      <c r="H19" s="97">
        <f t="shared" ref="H19:H21" si="13">C19/(B19+C19+D19)</f>
        <v>4.4444444444444446E-2</v>
      </c>
      <c r="I19" s="88">
        <f t="shared" ref="I19:I21" si="14">D19/(B19+C19+D19)</f>
        <v>0.66666666666666663</v>
      </c>
    </row>
    <row r="20" spans="1:9" x14ac:dyDescent="0.35">
      <c r="A20" s="8" t="s">
        <v>3120</v>
      </c>
      <c r="B20" s="280">
        <v>4</v>
      </c>
      <c r="C20" s="291">
        <v>4</v>
      </c>
      <c r="D20" s="287">
        <v>6</v>
      </c>
      <c r="F20" s="8" t="s">
        <v>3120</v>
      </c>
      <c r="G20" s="87">
        <f t="shared" si="12"/>
        <v>0.2857142857142857</v>
      </c>
      <c r="H20" s="97">
        <f t="shared" si="13"/>
        <v>0.2857142857142857</v>
      </c>
      <c r="I20" s="88">
        <f t="shared" si="14"/>
        <v>0.42857142857142855</v>
      </c>
    </row>
    <row r="21" spans="1:9" ht="15" thickBot="1" x14ac:dyDescent="0.4">
      <c r="A21" s="9" t="s">
        <v>3121</v>
      </c>
      <c r="B21" s="280">
        <v>7</v>
      </c>
      <c r="C21" s="291">
        <v>2</v>
      </c>
      <c r="D21" s="287">
        <v>4</v>
      </c>
      <c r="F21" s="9" t="s">
        <v>3121</v>
      </c>
      <c r="G21" s="87">
        <f t="shared" si="12"/>
        <v>0.53846153846153844</v>
      </c>
      <c r="H21" s="97">
        <f t="shared" si="13"/>
        <v>0.15384615384615385</v>
      </c>
      <c r="I21" s="88">
        <f t="shared" si="14"/>
        <v>0.30769230769230771</v>
      </c>
    </row>
    <row r="22" spans="1:9" s="13" customFormat="1" ht="15" thickBot="1" x14ac:dyDescent="0.4">
      <c r="A22" s="22" t="s">
        <v>10</v>
      </c>
      <c r="B22" s="75">
        <f>SUM(B15:B21)</f>
        <v>75</v>
      </c>
      <c r="C22" s="62">
        <f>SUM(C15:C21)</f>
        <v>62</v>
      </c>
      <c r="D22" s="63">
        <f>SUM(D15:D21)</f>
        <v>101</v>
      </c>
      <c r="E22" s="16"/>
      <c r="F22" s="22" t="s">
        <v>10</v>
      </c>
      <c r="G22" s="91">
        <f t="shared" si="9"/>
        <v>0.31512605042016806</v>
      </c>
      <c r="H22" s="115">
        <f t="shared" si="10"/>
        <v>0.26050420168067229</v>
      </c>
      <c r="I22" s="92">
        <f t="shared" si="11"/>
        <v>0.42436974789915966</v>
      </c>
    </row>
    <row r="24" spans="1:9" ht="15" thickBot="1" x14ac:dyDescent="0.4"/>
    <row r="25" spans="1:9" ht="15.75" customHeight="1" thickBot="1" x14ac:dyDescent="0.4">
      <c r="A25" s="424" t="s">
        <v>30</v>
      </c>
      <c r="B25" s="411"/>
      <c r="C25" s="411"/>
      <c r="D25" s="412"/>
      <c r="F25" s="424" t="s">
        <v>51</v>
      </c>
      <c r="G25" s="411"/>
      <c r="H25" s="411"/>
      <c r="I25" s="412"/>
    </row>
    <row r="26" spans="1:9" x14ac:dyDescent="0.35">
      <c r="A26" s="146" t="s">
        <v>31</v>
      </c>
      <c r="B26" s="147"/>
      <c r="C26" s="148"/>
      <c r="D26" s="289">
        <v>216</v>
      </c>
      <c r="E26" s="14"/>
      <c r="F26" s="23" t="s">
        <v>31</v>
      </c>
      <c r="G26" s="187"/>
      <c r="H26" s="188"/>
      <c r="I26" s="85">
        <f>D26/$D$30</f>
        <v>0.90756302521008403</v>
      </c>
    </row>
    <row r="27" spans="1:9" x14ac:dyDescent="0.35">
      <c r="A27" s="146" t="s">
        <v>32</v>
      </c>
      <c r="B27" s="149"/>
      <c r="C27" s="67"/>
      <c r="D27" s="287">
        <v>17</v>
      </c>
      <c r="E27" s="14"/>
      <c r="F27" s="23" t="s">
        <v>32</v>
      </c>
      <c r="G27" s="189"/>
      <c r="H27" s="190"/>
      <c r="I27" s="88">
        <f>D27/$D$30</f>
        <v>7.1428571428571425E-2</v>
      </c>
    </row>
    <row r="28" spans="1:9" x14ac:dyDescent="0.35">
      <c r="A28" s="146" t="s">
        <v>33</v>
      </c>
      <c r="B28" s="149"/>
      <c r="C28" s="67"/>
      <c r="D28" s="287">
        <v>0</v>
      </c>
      <c r="E28" s="14"/>
      <c r="F28" s="23" t="s">
        <v>33</v>
      </c>
      <c r="G28" s="189"/>
      <c r="H28" s="190"/>
      <c r="I28" s="88">
        <f>D28/$D$30</f>
        <v>0</v>
      </c>
    </row>
    <row r="29" spans="1:9" ht="15" thickBot="1" x14ac:dyDescent="0.4">
      <c r="A29" s="146" t="s">
        <v>34</v>
      </c>
      <c r="B29" s="150"/>
      <c r="C29" s="151"/>
      <c r="D29" s="288">
        <v>5</v>
      </c>
      <c r="E29" s="14"/>
      <c r="F29" s="23" t="s">
        <v>34</v>
      </c>
      <c r="G29" s="191"/>
      <c r="H29" s="192"/>
      <c r="I29" s="90">
        <f>D29/$D$30</f>
        <v>2.100840336134454E-2</v>
      </c>
    </row>
    <row r="30" spans="1:9" s="13" customFormat="1" ht="15" thickBot="1" x14ac:dyDescent="0.4">
      <c r="A30" s="22" t="s">
        <v>10</v>
      </c>
      <c r="B30" s="152"/>
      <c r="C30" s="69"/>
      <c r="D30" s="63">
        <f>SUM(D26:D29)</f>
        <v>238</v>
      </c>
      <c r="E30" s="16"/>
      <c r="F30" s="5" t="s">
        <v>10</v>
      </c>
      <c r="G30" s="193"/>
      <c r="H30" s="194"/>
      <c r="I30" s="92">
        <f>SUM(I26:I29)</f>
        <v>1</v>
      </c>
    </row>
    <row r="32" spans="1:9" ht="15" thickBot="1" x14ac:dyDescent="0.4"/>
    <row r="33" spans="1:9" ht="15.75" customHeight="1" thickBot="1" x14ac:dyDescent="0.4">
      <c r="A33" s="410" t="s">
        <v>35</v>
      </c>
      <c r="B33" s="411"/>
      <c r="C33" s="411"/>
      <c r="D33" s="412"/>
      <c r="F33" s="410" t="s">
        <v>35</v>
      </c>
      <c r="G33" s="411"/>
      <c r="H33" s="411"/>
      <c r="I33" s="412"/>
    </row>
    <row r="34" spans="1:9" ht="28.5" customHeight="1" thickBot="1" x14ac:dyDescent="0.4">
      <c r="A34" s="30"/>
      <c r="B34" s="305" t="s">
        <v>36</v>
      </c>
      <c r="C34" s="15" t="s">
        <v>37</v>
      </c>
      <c r="D34" s="55" t="s">
        <v>10</v>
      </c>
      <c r="F34" s="2"/>
      <c r="G34" s="123" t="s">
        <v>36</v>
      </c>
      <c r="H34" s="142" t="s">
        <v>37</v>
      </c>
      <c r="I34" s="122" t="s">
        <v>10</v>
      </c>
    </row>
    <row r="35" spans="1:9" x14ac:dyDescent="0.35">
      <c r="A35" s="6" t="s">
        <v>3115</v>
      </c>
      <c r="B35" s="292">
        <v>36</v>
      </c>
      <c r="C35" s="293">
        <f>'Gen Info on District'!D16-'CBCC Structures'!B35</f>
        <v>6</v>
      </c>
      <c r="D35" s="78">
        <f>SUM(B35:C35)</f>
        <v>42</v>
      </c>
      <c r="E35" s="389">
        <f>B35/D35</f>
        <v>0.8571428571428571</v>
      </c>
      <c r="F35" s="6" t="s">
        <v>3115</v>
      </c>
      <c r="G35" s="104">
        <f>B35/D35</f>
        <v>0.8571428571428571</v>
      </c>
      <c r="H35" s="143">
        <f>C35/D35</f>
        <v>0.14285714285714285</v>
      </c>
      <c r="I35" s="177"/>
    </row>
    <row r="36" spans="1:9" x14ac:dyDescent="0.35">
      <c r="A36" s="8" t="s">
        <v>3116</v>
      </c>
      <c r="B36" s="294">
        <v>36</v>
      </c>
      <c r="C36" s="293">
        <f>'Gen Info on District'!D17-'CBCC Structures'!B36</f>
        <v>1</v>
      </c>
      <c r="D36" s="78">
        <f t="shared" ref="D36:D38" si="15">SUM(B36:C36)</f>
        <v>37</v>
      </c>
      <c r="E36" s="389">
        <f t="shared" ref="E36:E42" si="16">B36/D36</f>
        <v>0.97297297297297303</v>
      </c>
      <c r="F36" s="8" t="s">
        <v>3116</v>
      </c>
      <c r="G36" s="97">
        <f t="shared" ref="G36:G42" si="17">B36/D36</f>
        <v>0.97297297297297303</v>
      </c>
      <c r="H36" s="95">
        <f t="shared" ref="H36:H42" si="18">C36/D36</f>
        <v>2.7027027027027029E-2</v>
      </c>
      <c r="I36" s="178"/>
    </row>
    <row r="37" spans="1:9" x14ac:dyDescent="0.35">
      <c r="A37" s="8" t="s">
        <v>3117</v>
      </c>
      <c r="B37" s="294">
        <v>51</v>
      </c>
      <c r="C37" s="293">
        <f>'Gen Info on District'!D18-'CBCC Structures'!B37</f>
        <v>5</v>
      </c>
      <c r="D37" s="78">
        <f t="shared" si="15"/>
        <v>56</v>
      </c>
      <c r="E37" s="389">
        <f t="shared" si="16"/>
        <v>0.9107142857142857</v>
      </c>
      <c r="F37" s="8" t="s">
        <v>3117</v>
      </c>
      <c r="G37" s="97">
        <f t="shared" si="17"/>
        <v>0.9107142857142857</v>
      </c>
      <c r="H37" s="95">
        <f t="shared" si="18"/>
        <v>8.9285714285714288E-2</v>
      </c>
      <c r="I37" s="178"/>
    </row>
    <row r="38" spans="1:9" x14ac:dyDescent="0.35">
      <c r="A38" s="8" t="s">
        <v>3118</v>
      </c>
      <c r="B38" s="294">
        <v>39</v>
      </c>
      <c r="C38" s="293">
        <f>'Gen Info on District'!D19-'CBCC Structures'!B38</f>
        <v>7</v>
      </c>
      <c r="D38" s="78">
        <f t="shared" si="15"/>
        <v>46</v>
      </c>
      <c r="E38" s="389">
        <f t="shared" si="16"/>
        <v>0.84782608695652173</v>
      </c>
      <c r="F38" s="8" t="s">
        <v>3118</v>
      </c>
      <c r="G38" s="103">
        <f t="shared" si="17"/>
        <v>0.84782608695652173</v>
      </c>
      <c r="H38" s="96">
        <f t="shared" si="18"/>
        <v>0.15217391304347827</v>
      </c>
      <c r="I38" s="179"/>
    </row>
    <row r="39" spans="1:9" x14ac:dyDescent="0.35">
      <c r="A39" s="8" t="s">
        <v>3119</v>
      </c>
      <c r="B39" s="294">
        <v>40</v>
      </c>
      <c r="C39" s="293">
        <f>'Gen Info on District'!D20-'CBCC Structures'!B39</f>
        <v>6</v>
      </c>
      <c r="D39" s="78">
        <f t="shared" ref="D39:D41" si="19">SUM(B39:C39)</f>
        <v>46</v>
      </c>
      <c r="E39" s="389">
        <f t="shared" si="16"/>
        <v>0.86956521739130432</v>
      </c>
      <c r="F39" s="8" t="s">
        <v>3119</v>
      </c>
      <c r="G39" s="103">
        <f t="shared" ref="G39:G41" si="20">B39/D39</f>
        <v>0.86956521739130432</v>
      </c>
      <c r="H39" s="96">
        <f t="shared" ref="H39:H41" si="21">C39/D39</f>
        <v>0.13043478260869565</v>
      </c>
      <c r="I39" s="179"/>
    </row>
    <row r="40" spans="1:9" x14ac:dyDescent="0.35">
      <c r="A40" s="8" t="s">
        <v>3120</v>
      </c>
      <c r="B40" s="294">
        <v>6</v>
      </c>
      <c r="C40" s="293">
        <f>'Gen Info on District'!D21-'CBCC Structures'!B40</f>
        <v>8</v>
      </c>
      <c r="D40" s="78">
        <f t="shared" si="19"/>
        <v>14</v>
      </c>
      <c r="E40" s="389">
        <f t="shared" si="16"/>
        <v>0.42857142857142855</v>
      </c>
      <c r="F40" s="8" t="s">
        <v>3120</v>
      </c>
      <c r="G40" s="103">
        <f t="shared" si="20"/>
        <v>0.42857142857142855</v>
      </c>
      <c r="H40" s="96">
        <f t="shared" si="21"/>
        <v>0.5714285714285714</v>
      </c>
      <c r="I40" s="179"/>
    </row>
    <row r="41" spans="1:9" ht="15" thickBot="1" x14ac:dyDescent="0.4">
      <c r="A41" s="9" t="s">
        <v>3121</v>
      </c>
      <c r="B41" s="294">
        <v>13</v>
      </c>
      <c r="C41" s="293">
        <f>'Gen Info on District'!D22-'CBCC Structures'!B41</f>
        <v>0</v>
      </c>
      <c r="D41" s="78">
        <f t="shared" si="19"/>
        <v>13</v>
      </c>
      <c r="E41" s="389">
        <f t="shared" si="16"/>
        <v>1</v>
      </c>
      <c r="F41" s="9" t="s">
        <v>3121</v>
      </c>
      <c r="G41" s="103">
        <f t="shared" si="20"/>
        <v>1</v>
      </c>
      <c r="H41" s="96">
        <f t="shared" si="21"/>
        <v>0</v>
      </c>
      <c r="I41" s="179"/>
    </row>
    <row r="42" spans="1:9" ht="15" thickBot="1" x14ac:dyDescent="0.4">
      <c r="A42" s="5" t="s">
        <v>10</v>
      </c>
      <c r="B42" s="113">
        <f>SUM(B35:B41)</f>
        <v>221</v>
      </c>
      <c r="C42" s="113">
        <f>SUM(C35:C41)</f>
        <v>33</v>
      </c>
      <c r="D42" s="113">
        <f>SUM(D35:D41)</f>
        <v>254</v>
      </c>
      <c r="E42" s="389">
        <f t="shared" si="16"/>
        <v>0.87007874015748032</v>
      </c>
      <c r="F42" s="11" t="s">
        <v>10</v>
      </c>
      <c r="G42" s="115">
        <f t="shared" si="17"/>
        <v>0.87007874015748032</v>
      </c>
      <c r="H42" s="98">
        <f t="shared" si="18"/>
        <v>0.12992125984251968</v>
      </c>
      <c r="I42" s="180"/>
    </row>
    <row r="44" spans="1:9" ht="15" thickBot="1" x14ac:dyDescent="0.4"/>
    <row r="45" spans="1:9" ht="15.75" customHeight="1" thickBot="1" x14ac:dyDescent="0.4">
      <c r="A45" s="410" t="s">
        <v>38</v>
      </c>
      <c r="B45" s="411"/>
      <c r="C45" s="411"/>
      <c r="D45" s="412"/>
      <c r="F45" s="410" t="s">
        <v>38</v>
      </c>
      <c r="G45" s="411"/>
      <c r="H45" s="411"/>
      <c r="I45" s="412"/>
    </row>
    <row r="46" spans="1:9" ht="73" thickBot="1" x14ac:dyDescent="0.4">
      <c r="A46" s="2"/>
      <c r="B46" s="25" t="s">
        <v>39</v>
      </c>
      <c r="C46" s="139" t="s">
        <v>40</v>
      </c>
      <c r="D46" s="5" t="s">
        <v>10</v>
      </c>
      <c r="F46" s="2"/>
      <c r="G46" s="195" t="s">
        <v>39</v>
      </c>
      <c r="H46" s="142" t="s">
        <v>40</v>
      </c>
      <c r="I46" s="196" t="s">
        <v>10</v>
      </c>
    </row>
    <row r="47" spans="1:9" x14ac:dyDescent="0.35">
      <c r="A47" s="6" t="s">
        <v>3115</v>
      </c>
      <c r="B47" s="290">
        <v>31</v>
      </c>
      <c r="C47" s="293">
        <f>'Gen Info on District'!D16-'CBCC Structures'!B47</f>
        <v>11</v>
      </c>
      <c r="D47" s="136">
        <f>SUM(B47:C47)</f>
        <v>42</v>
      </c>
      <c r="F47" s="6" t="s">
        <v>3115</v>
      </c>
      <c r="G47" s="104">
        <f>B47/D47</f>
        <v>0.73809523809523814</v>
      </c>
      <c r="H47" s="143">
        <f>C47/D47</f>
        <v>0.26190476190476192</v>
      </c>
      <c r="I47" s="177"/>
    </row>
    <row r="48" spans="1:9" x14ac:dyDescent="0.35">
      <c r="A48" s="8" t="s">
        <v>3116</v>
      </c>
      <c r="B48" s="291">
        <v>28</v>
      </c>
      <c r="C48" s="293">
        <f>'Gen Info on District'!D17-'CBCC Structures'!B48</f>
        <v>9</v>
      </c>
      <c r="D48" s="78">
        <f t="shared" ref="D48:D50" si="22">SUM(B48:C48)</f>
        <v>37</v>
      </c>
      <c r="F48" s="8" t="s">
        <v>3116</v>
      </c>
      <c r="G48" s="97">
        <f t="shared" ref="G48:G54" si="23">B48/D48</f>
        <v>0.7567567567567568</v>
      </c>
      <c r="H48" s="95">
        <f t="shared" ref="H48:H54" si="24">C48/D48</f>
        <v>0.24324324324324326</v>
      </c>
      <c r="I48" s="178"/>
    </row>
    <row r="49" spans="1:9" x14ac:dyDescent="0.35">
      <c r="A49" s="8" t="s">
        <v>3117</v>
      </c>
      <c r="B49" s="291">
        <v>26</v>
      </c>
      <c r="C49" s="293">
        <f>'Gen Info on District'!D18-'CBCC Structures'!B49</f>
        <v>30</v>
      </c>
      <c r="D49" s="78">
        <f t="shared" si="22"/>
        <v>56</v>
      </c>
      <c r="F49" s="8" t="s">
        <v>3117</v>
      </c>
      <c r="G49" s="97">
        <f t="shared" si="23"/>
        <v>0.4642857142857143</v>
      </c>
      <c r="H49" s="95">
        <f t="shared" si="24"/>
        <v>0.5357142857142857</v>
      </c>
      <c r="I49" s="178"/>
    </row>
    <row r="50" spans="1:9" x14ac:dyDescent="0.35">
      <c r="A50" s="8" t="s">
        <v>3118</v>
      </c>
      <c r="B50" s="291">
        <v>16</v>
      </c>
      <c r="C50" s="293">
        <f>'Gen Info on District'!D19-'CBCC Structures'!B50</f>
        <v>30</v>
      </c>
      <c r="D50" s="78">
        <f t="shared" si="22"/>
        <v>46</v>
      </c>
      <c r="F50" s="8" t="s">
        <v>3118</v>
      </c>
      <c r="G50" s="97">
        <f t="shared" si="23"/>
        <v>0.34782608695652173</v>
      </c>
      <c r="H50" s="95">
        <f t="shared" si="24"/>
        <v>0.65217391304347827</v>
      </c>
      <c r="I50" s="178"/>
    </row>
    <row r="51" spans="1:9" x14ac:dyDescent="0.35">
      <c r="A51" s="8" t="s">
        <v>3119</v>
      </c>
      <c r="B51" s="291">
        <v>13</v>
      </c>
      <c r="C51" s="293">
        <f>'Gen Info on District'!D20-'CBCC Structures'!B51</f>
        <v>33</v>
      </c>
      <c r="D51" s="78">
        <f t="shared" ref="D51:D53" si="25">SUM(B51:C51)</f>
        <v>46</v>
      </c>
      <c r="F51" s="8" t="s">
        <v>3119</v>
      </c>
      <c r="G51" s="97">
        <f t="shared" ref="G51:G53" si="26">B51/D51</f>
        <v>0.28260869565217389</v>
      </c>
      <c r="H51" s="95">
        <f t="shared" ref="H51:H53" si="27">C51/D51</f>
        <v>0.71739130434782605</v>
      </c>
      <c r="I51" s="178"/>
    </row>
    <row r="52" spans="1:9" x14ac:dyDescent="0.35">
      <c r="A52" s="8" t="s">
        <v>3120</v>
      </c>
      <c r="B52" s="291">
        <v>3</v>
      </c>
      <c r="C52" s="293">
        <f>'Gen Info on District'!D21-'CBCC Structures'!B52</f>
        <v>11</v>
      </c>
      <c r="D52" s="78">
        <f t="shared" si="25"/>
        <v>14</v>
      </c>
      <c r="F52" s="8" t="s">
        <v>3120</v>
      </c>
      <c r="G52" s="97">
        <f t="shared" si="26"/>
        <v>0.21428571428571427</v>
      </c>
      <c r="H52" s="95">
        <f t="shared" si="27"/>
        <v>0.7857142857142857</v>
      </c>
      <c r="I52" s="178"/>
    </row>
    <row r="53" spans="1:9" ht="15" thickBot="1" x14ac:dyDescent="0.4">
      <c r="A53" s="9" t="s">
        <v>3121</v>
      </c>
      <c r="B53" s="291">
        <v>3</v>
      </c>
      <c r="C53" s="293">
        <f>'Gen Info on District'!D22-'CBCC Structures'!B53</f>
        <v>10</v>
      </c>
      <c r="D53" s="78">
        <f t="shared" si="25"/>
        <v>13</v>
      </c>
      <c r="F53" s="9" t="s">
        <v>3121</v>
      </c>
      <c r="G53" s="97">
        <f t="shared" si="26"/>
        <v>0.23076923076923078</v>
      </c>
      <c r="H53" s="95">
        <f t="shared" si="27"/>
        <v>0.76923076923076927</v>
      </c>
      <c r="I53" s="178"/>
    </row>
    <row r="54" spans="1:9" ht="15" thickBot="1" x14ac:dyDescent="0.4">
      <c r="A54" s="22" t="s">
        <v>10</v>
      </c>
      <c r="B54" s="62">
        <f>SUM(B47:B53)</f>
        <v>120</v>
      </c>
      <c r="C54" s="62">
        <f>SUM(C47:C53)</f>
        <v>134</v>
      </c>
      <c r="D54" s="62">
        <f>SUM(D47:D53)</f>
        <v>254</v>
      </c>
      <c r="F54" s="11" t="s">
        <v>10</v>
      </c>
      <c r="G54" s="115">
        <f t="shared" si="23"/>
        <v>0.47244094488188976</v>
      </c>
      <c r="H54" s="98">
        <f t="shared" si="24"/>
        <v>0.52755905511811019</v>
      </c>
      <c r="I54" s="180"/>
    </row>
    <row r="56" spans="1:9" ht="15" thickBot="1" x14ac:dyDescent="0.4"/>
    <row r="57" spans="1:9" ht="15.75" customHeight="1" thickBot="1" x14ac:dyDescent="0.4">
      <c r="A57" s="410" t="s">
        <v>41</v>
      </c>
      <c r="B57" s="411"/>
      <c r="C57" s="411"/>
      <c r="D57" s="412"/>
    </row>
    <row r="58" spans="1:9" ht="28.5" customHeight="1" thickBot="1" x14ac:dyDescent="0.4">
      <c r="A58" s="2"/>
      <c r="B58" s="27"/>
      <c r="C58" s="153"/>
      <c r="D58" s="5" t="s">
        <v>10</v>
      </c>
    </row>
    <row r="59" spans="1:9" x14ac:dyDescent="0.35">
      <c r="A59" s="6" t="s">
        <v>3115</v>
      </c>
      <c r="B59" s="58"/>
      <c r="C59" s="135"/>
      <c r="D59" s="58">
        <v>44</v>
      </c>
    </row>
    <row r="60" spans="1:9" x14ac:dyDescent="0.35">
      <c r="A60" s="8" t="s">
        <v>3116</v>
      </c>
      <c r="B60" s="56"/>
      <c r="C60" s="76"/>
      <c r="D60" s="56">
        <v>44</v>
      </c>
    </row>
    <row r="61" spans="1:9" x14ac:dyDescent="0.35">
      <c r="A61" s="8" t="s">
        <v>3117</v>
      </c>
      <c r="B61" s="56"/>
      <c r="C61" s="76"/>
      <c r="D61" s="56">
        <v>37</v>
      </c>
    </row>
    <row r="62" spans="1:9" x14ac:dyDescent="0.35">
      <c r="A62" s="8" t="s">
        <v>3118</v>
      </c>
      <c r="B62" s="56"/>
      <c r="C62" s="76"/>
      <c r="D62" s="56">
        <v>19</v>
      </c>
    </row>
    <row r="63" spans="1:9" x14ac:dyDescent="0.35">
      <c r="A63" s="8" t="s">
        <v>3119</v>
      </c>
      <c r="B63" s="56"/>
      <c r="C63" s="241"/>
      <c r="D63" s="56">
        <v>25</v>
      </c>
      <c r="F63" s="119"/>
      <c r="G63" s="1"/>
      <c r="H63" s="1"/>
      <c r="I63" s="1"/>
    </row>
    <row r="64" spans="1:9" x14ac:dyDescent="0.35">
      <c r="A64" s="8" t="s">
        <v>3120</v>
      </c>
      <c r="B64" s="56"/>
      <c r="C64" s="241"/>
      <c r="D64" s="56">
        <v>1</v>
      </c>
      <c r="F64" s="119"/>
      <c r="G64" s="1"/>
      <c r="H64" s="1"/>
      <c r="I64" s="1"/>
    </row>
    <row r="65" spans="1:9" ht="15" thickBot="1" x14ac:dyDescent="0.4">
      <c r="A65" s="9" t="s">
        <v>3121</v>
      </c>
      <c r="B65" s="56"/>
      <c r="C65" s="304"/>
      <c r="D65" s="56">
        <v>4</v>
      </c>
      <c r="F65" s="119"/>
      <c r="G65" s="1"/>
      <c r="H65" s="1"/>
      <c r="I65" s="1"/>
    </row>
    <row r="66" spans="1:9" ht="15" thickBot="1" x14ac:dyDescent="0.4">
      <c r="A66" s="11" t="s">
        <v>10</v>
      </c>
      <c r="B66" s="62"/>
      <c r="C66" s="80"/>
      <c r="D66" s="81">
        <f>SUM(D59:D65)</f>
        <v>174</v>
      </c>
    </row>
    <row r="68" spans="1:9" ht="15" thickBot="1" x14ac:dyDescent="0.4"/>
    <row r="69" spans="1:9" ht="15.75" customHeight="1" thickBot="1" x14ac:dyDescent="0.4">
      <c r="A69" s="410" t="s">
        <v>42</v>
      </c>
      <c r="B69" s="411"/>
      <c r="C69" s="411"/>
      <c r="D69" s="412"/>
      <c r="F69" s="410" t="s">
        <v>42</v>
      </c>
      <c r="G69" s="411"/>
      <c r="H69" s="411"/>
      <c r="I69" s="412"/>
    </row>
    <row r="70" spans="1:9" ht="44" thickBot="1" x14ac:dyDescent="0.4">
      <c r="A70" s="2"/>
      <c r="B70" s="25" t="s">
        <v>43</v>
      </c>
      <c r="C70" s="139" t="s">
        <v>44</v>
      </c>
      <c r="D70" s="5" t="s">
        <v>10</v>
      </c>
      <c r="F70" s="18"/>
      <c r="G70" s="197" t="s">
        <v>43</v>
      </c>
      <c r="H70" s="126" t="s">
        <v>44</v>
      </c>
      <c r="I70" s="198" t="s">
        <v>10</v>
      </c>
    </row>
    <row r="71" spans="1:9" x14ac:dyDescent="0.35">
      <c r="A71" s="6" t="s">
        <v>3115</v>
      </c>
      <c r="B71" s="290">
        <v>25</v>
      </c>
      <c r="C71" s="293">
        <f>'Gen Info on District'!D16-'CBCC Structures'!B71</f>
        <v>17</v>
      </c>
      <c r="D71" s="136">
        <f>'Gen Info on District'!D16</f>
        <v>42</v>
      </c>
      <c r="F71" s="6" t="s">
        <v>3115</v>
      </c>
      <c r="G71" s="105">
        <f>B71/D71</f>
        <v>0.59523809523809523</v>
      </c>
      <c r="H71" s="106">
        <f>C71/D71</f>
        <v>0.40476190476190477</v>
      </c>
      <c r="I71" s="199"/>
    </row>
    <row r="72" spans="1:9" x14ac:dyDescent="0.35">
      <c r="A72" s="8" t="s">
        <v>3116</v>
      </c>
      <c r="B72" s="291">
        <v>30</v>
      </c>
      <c r="C72" s="293">
        <f>'Gen Info on District'!D17-'CBCC Structures'!B72</f>
        <v>7</v>
      </c>
      <c r="D72" s="136">
        <f>'Gen Info on District'!D17</f>
        <v>37</v>
      </c>
      <c r="F72" s="8" t="s">
        <v>3116</v>
      </c>
      <c r="G72" s="87">
        <f t="shared" ref="G72:G78" si="28">B72/D72</f>
        <v>0.81081081081081086</v>
      </c>
      <c r="H72" s="88">
        <f t="shared" ref="H72:H78" si="29">C72/D72</f>
        <v>0.1891891891891892</v>
      </c>
      <c r="I72" s="200"/>
    </row>
    <row r="73" spans="1:9" x14ac:dyDescent="0.35">
      <c r="A73" s="8" t="s">
        <v>3117</v>
      </c>
      <c r="B73" s="291">
        <v>35</v>
      </c>
      <c r="C73" s="293">
        <f>'Gen Info on District'!D18-'CBCC Structures'!B73</f>
        <v>21</v>
      </c>
      <c r="D73" s="136">
        <f>'Gen Info on District'!D18</f>
        <v>56</v>
      </c>
      <c r="F73" s="8" t="s">
        <v>3117</v>
      </c>
      <c r="G73" s="87">
        <f t="shared" si="28"/>
        <v>0.625</v>
      </c>
      <c r="H73" s="88">
        <f t="shared" si="29"/>
        <v>0.375</v>
      </c>
      <c r="I73" s="200"/>
    </row>
    <row r="74" spans="1:9" x14ac:dyDescent="0.35">
      <c r="A74" s="8" t="s">
        <v>3118</v>
      </c>
      <c r="B74" s="296">
        <v>14</v>
      </c>
      <c r="C74" s="293">
        <f>'Gen Info on District'!D19-'CBCC Structures'!B74</f>
        <v>32</v>
      </c>
      <c r="D74" s="136">
        <f>'Gen Info on District'!D19</f>
        <v>46</v>
      </c>
      <c r="F74" s="8" t="s">
        <v>3118</v>
      </c>
      <c r="G74" s="87">
        <f t="shared" si="28"/>
        <v>0.30434782608695654</v>
      </c>
      <c r="H74" s="88">
        <f t="shared" si="29"/>
        <v>0.69565217391304346</v>
      </c>
      <c r="I74" s="200"/>
    </row>
    <row r="75" spans="1:9" x14ac:dyDescent="0.35">
      <c r="A75" s="8" t="s">
        <v>3119</v>
      </c>
      <c r="B75" s="296">
        <v>33</v>
      </c>
      <c r="C75" s="293">
        <f>'Gen Info on District'!D20-'CBCC Structures'!B75</f>
        <v>13</v>
      </c>
      <c r="D75" s="136">
        <f>'Gen Info on District'!D20</f>
        <v>46</v>
      </c>
      <c r="F75" s="8" t="s">
        <v>3119</v>
      </c>
      <c r="G75" s="87">
        <f t="shared" ref="G75:G77" si="30">B75/D75</f>
        <v>0.71739130434782605</v>
      </c>
      <c r="H75" s="88">
        <f t="shared" ref="H75:H77" si="31">C75/D75</f>
        <v>0.28260869565217389</v>
      </c>
      <c r="I75" s="200"/>
    </row>
    <row r="76" spans="1:9" x14ac:dyDescent="0.35">
      <c r="A76" s="8" t="s">
        <v>3120</v>
      </c>
      <c r="B76" s="296">
        <v>8</v>
      </c>
      <c r="C76" s="293">
        <f>'Gen Info on District'!D21-'CBCC Structures'!B76</f>
        <v>6</v>
      </c>
      <c r="D76" s="136">
        <f>'Gen Info on District'!D21</f>
        <v>14</v>
      </c>
      <c r="F76" s="8" t="s">
        <v>3120</v>
      </c>
      <c r="G76" s="87">
        <f t="shared" si="30"/>
        <v>0.5714285714285714</v>
      </c>
      <c r="H76" s="88">
        <f t="shared" si="31"/>
        <v>0.42857142857142855</v>
      </c>
      <c r="I76" s="200"/>
    </row>
    <row r="77" spans="1:9" ht="15" thickBot="1" x14ac:dyDescent="0.4">
      <c r="A77" s="9" t="s">
        <v>3121</v>
      </c>
      <c r="B77" s="296">
        <v>8</v>
      </c>
      <c r="C77" s="293">
        <f>'Gen Info on District'!D22-'CBCC Structures'!B77</f>
        <v>5</v>
      </c>
      <c r="D77" s="136">
        <f>'Gen Info on District'!D22</f>
        <v>13</v>
      </c>
      <c r="F77" s="9" t="s">
        <v>3121</v>
      </c>
      <c r="G77" s="87">
        <f t="shared" si="30"/>
        <v>0.61538461538461542</v>
      </c>
      <c r="H77" s="88">
        <f t="shared" si="31"/>
        <v>0.38461538461538464</v>
      </c>
      <c r="I77" s="200"/>
    </row>
    <row r="78" spans="1:9" ht="15" thickBot="1" x14ac:dyDescent="0.4">
      <c r="A78" s="11" t="s">
        <v>10</v>
      </c>
      <c r="B78" s="62">
        <f>SUM(B71:B77)</f>
        <v>153</v>
      </c>
      <c r="C78" s="62">
        <f>SUM(C71:C77)</f>
        <v>101</v>
      </c>
      <c r="D78" s="62">
        <f>SUM(D71:D77)</f>
        <v>254</v>
      </c>
      <c r="F78" s="22" t="s">
        <v>10</v>
      </c>
      <c r="G78" s="91">
        <f t="shared" si="28"/>
        <v>0.60236220472440949</v>
      </c>
      <c r="H78" s="92">
        <f t="shared" si="29"/>
        <v>0.39763779527559057</v>
      </c>
      <c r="I78" s="214"/>
    </row>
    <row r="80" spans="1:9" ht="15" thickBot="1" x14ac:dyDescent="0.4"/>
    <row r="81" spans="1:9" ht="15.75" customHeight="1" thickBot="1" x14ac:dyDescent="0.4">
      <c r="A81" s="410" t="s">
        <v>45</v>
      </c>
      <c r="B81" s="411"/>
      <c r="C81" s="411"/>
      <c r="D81" s="412"/>
      <c r="F81" s="410" t="s">
        <v>45</v>
      </c>
      <c r="G81" s="411"/>
      <c r="H81" s="411"/>
      <c r="I81" s="412"/>
    </row>
    <row r="82" spans="1:9" ht="15" thickBot="1" x14ac:dyDescent="0.4">
      <c r="A82" s="2"/>
      <c r="B82" s="29" t="s">
        <v>3</v>
      </c>
      <c r="C82" s="181" t="s">
        <v>8</v>
      </c>
      <c r="D82" s="5" t="s">
        <v>10</v>
      </c>
      <c r="F82" s="140"/>
      <c r="G82" s="201" t="s">
        <v>3</v>
      </c>
      <c r="H82" s="202" t="s">
        <v>8</v>
      </c>
      <c r="I82" s="203" t="s">
        <v>10</v>
      </c>
    </row>
    <row r="83" spans="1:9" x14ac:dyDescent="0.35">
      <c r="A83" s="6" t="s">
        <v>3115</v>
      </c>
      <c r="B83" s="290">
        <v>37</v>
      </c>
      <c r="C83" s="293">
        <f>'Gen Info on District'!D16-'CBCC Structures'!B83</f>
        <v>5</v>
      </c>
      <c r="D83" s="136">
        <f t="shared" ref="D83:D89" si="32">D71</f>
        <v>42</v>
      </c>
      <c r="F83" s="6" t="s">
        <v>3115</v>
      </c>
      <c r="G83" s="144">
        <f>B83/D83</f>
        <v>0.88095238095238093</v>
      </c>
      <c r="H83" s="94">
        <f>C83/D83</f>
        <v>0.11904761904761904</v>
      </c>
      <c r="I83" s="204"/>
    </row>
    <row r="84" spans="1:9" x14ac:dyDescent="0.35">
      <c r="A84" s="8" t="s">
        <v>3116</v>
      </c>
      <c r="B84" s="291">
        <v>35</v>
      </c>
      <c r="C84" s="293">
        <f>'Gen Info on District'!D17-'CBCC Structures'!B84</f>
        <v>2</v>
      </c>
      <c r="D84" s="136">
        <f t="shared" si="32"/>
        <v>37</v>
      </c>
      <c r="F84" s="8" t="s">
        <v>3116</v>
      </c>
      <c r="G84" s="97">
        <f t="shared" ref="G84:G86" si="33">B84/D84</f>
        <v>0.94594594594594594</v>
      </c>
      <c r="H84" s="95">
        <f t="shared" ref="H84:H86" si="34">C84/D84</f>
        <v>5.4054054054054057E-2</v>
      </c>
      <c r="I84" s="205"/>
    </row>
    <row r="85" spans="1:9" x14ac:dyDescent="0.35">
      <c r="A85" s="8" t="s">
        <v>3117</v>
      </c>
      <c r="B85" s="291">
        <v>43</v>
      </c>
      <c r="C85" s="293">
        <f>'Gen Info on District'!D18-'CBCC Structures'!B85</f>
        <v>13</v>
      </c>
      <c r="D85" s="136">
        <f t="shared" si="32"/>
        <v>56</v>
      </c>
      <c r="F85" s="8" t="s">
        <v>3117</v>
      </c>
      <c r="G85" s="97">
        <f t="shared" si="33"/>
        <v>0.7678571428571429</v>
      </c>
      <c r="H85" s="95">
        <f t="shared" si="34"/>
        <v>0.23214285714285715</v>
      </c>
      <c r="I85" s="205"/>
    </row>
    <row r="86" spans="1:9" x14ac:dyDescent="0.35">
      <c r="A86" s="8" t="s">
        <v>3118</v>
      </c>
      <c r="B86" s="296">
        <v>32</v>
      </c>
      <c r="C86" s="293">
        <f>'Gen Info on District'!D19-'CBCC Structures'!B86</f>
        <v>14</v>
      </c>
      <c r="D86" s="136">
        <f t="shared" si="32"/>
        <v>46</v>
      </c>
      <c r="F86" s="8" t="s">
        <v>3118</v>
      </c>
      <c r="G86" s="97">
        <f t="shared" si="33"/>
        <v>0.69565217391304346</v>
      </c>
      <c r="H86" s="95">
        <f t="shared" si="34"/>
        <v>0.30434782608695654</v>
      </c>
      <c r="I86" s="205"/>
    </row>
    <row r="87" spans="1:9" x14ac:dyDescent="0.35">
      <c r="A87" s="8" t="s">
        <v>3119</v>
      </c>
      <c r="B87" s="296">
        <v>33</v>
      </c>
      <c r="C87" s="293">
        <f>'Gen Info on District'!D20-'CBCC Structures'!B87</f>
        <v>13</v>
      </c>
      <c r="D87" s="136">
        <f t="shared" si="32"/>
        <v>46</v>
      </c>
      <c r="F87" s="8" t="s">
        <v>3119</v>
      </c>
      <c r="G87" s="97">
        <f t="shared" ref="G87:G89" si="35">B87/D87</f>
        <v>0.71739130434782605</v>
      </c>
      <c r="H87" s="95">
        <f t="shared" ref="H87:H89" si="36">C87/D87</f>
        <v>0.28260869565217389</v>
      </c>
      <c r="I87" s="205"/>
    </row>
    <row r="88" spans="1:9" x14ac:dyDescent="0.35">
      <c r="A88" s="8" t="s">
        <v>3120</v>
      </c>
      <c r="B88" s="296">
        <v>12</v>
      </c>
      <c r="C88" s="293">
        <f>'Gen Info on District'!D21-'CBCC Structures'!B88</f>
        <v>2</v>
      </c>
      <c r="D88" s="136">
        <f t="shared" si="32"/>
        <v>14</v>
      </c>
      <c r="F88" s="8" t="s">
        <v>3120</v>
      </c>
      <c r="G88" s="97">
        <f t="shared" si="35"/>
        <v>0.8571428571428571</v>
      </c>
      <c r="H88" s="95">
        <f t="shared" si="36"/>
        <v>0.14285714285714285</v>
      </c>
      <c r="I88" s="205"/>
    </row>
    <row r="89" spans="1:9" x14ac:dyDescent="0.35">
      <c r="A89" s="9" t="s">
        <v>3121</v>
      </c>
      <c r="B89" s="296">
        <v>8</v>
      </c>
      <c r="C89" s="293">
        <f>'Gen Info on District'!D22-'CBCC Structures'!B89</f>
        <v>5</v>
      </c>
      <c r="D89" s="136">
        <f t="shared" si="32"/>
        <v>13</v>
      </c>
      <c r="F89" s="9" t="s">
        <v>3121</v>
      </c>
      <c r="G89" s="97">
        <f t="shared" si="35"/>
        <v>0.61538461538461542</v>
      </c>
      <c r="H89" s="95">
        <f t="shared" si="36"/>
        <v>0.38461538461538464</v>
      </c>
      <c r="I89" s="205"/>
    </row>
    <row r="90" spans="1:9" ht="15" thickBot="1" x14ac:dyDescent="0.4">
      <c r="A90" s="335" t="s">
        <v>10</v>
      </c>
      <c r="B90" s="340">
        <f>SUM(B83:B89)</f>
        <v>200</v>
      </c>
      <c r="C90" s="340">
        <f>SUM(C83:C89)</f>
        <v>54</v>
      </c>
      <c r="D90" s="340">
        <f>SUM(D83:D89)</f>
        <v>254</v>
      </c>
      <c r="F90" s="335" t="s">
        <v>10</v>
      </c>
      <c r="G90" s="352">
        <f t="shared" ref="G90" si="37">B90/D90</f>
        <v>0.78740157480314965</v>
      </c>
      <c r="H90" s="355">
        <f t="shared" ref="H90" si="38">C90/D90</f>
        <v>0.2125984251968504</v>
      </c>
      <c r="I90" s="358"/>
    </row>
    <row r="92" spans="1:9" ht="15" thickBot="1" x14ac:dyDescent="0.4"/>
    <row r="93" spans="1:9" ht="15.75" customHeight="1" thickBot="1" x14ac:dyDescent="0.4">
      <c r="A93" s="410" t="s">
        <v>214</v>
      </c>
      <c r="B93" s="411"/>
      <c r="C93" s="411"/>
      <c r="D93" s="412"/>
      <c r="F93" s="410" t="s">
        <v>214</v>
      </c>
      <c r="G93" s="411"/>
      <c r="H93" s="411"/>
      <c r="I93" s="412"/>
    </row>
    <row r="94" spans="1:9" ht="15" thickBot="1" x14ac:dyDescent="0.4">
      <c r="A94" s="157"/>
      <c r="B94" s="182" t="s">
        <v>3</v>
      </c>
      <c r="C94" s="181" t="s">
        <v>8</v>
      </c>
      <c r="D94" s="55" t="s">
        <v>10</v>
      </c>
      <c r="F94" s="2"/>
      <c r="G94" s="206" t="s">
        <v>3</v>
      </c>
      <c r="H94" s="202" t="s">
        <v>8</v>
      </c>
      <c r="I94" s="132" t="s">
        <v>10</v>
      </c>
    </row>
    <row r="95" spans="1:9" x14ac:dyDescent="0.35">
      <c r="A95" s="6" t="s">
        <v>3115</v>
      </c>
      <c r="B95" s="290">
        <v>25</v>
      </c>
      <c r="C95" s="293">
        <f t="shared" ref="C95:C101" si="39">B83-B95</f>
        <v>12</v>
      </c>
      <c r="D95" s="77">
        <f>SUM(B95:C95)</f>
        <v>37</v>
      </c>
      <c r="F95" s="6" t="s">
        <v>3115</v>
      </c>
      <c r="G95" s="207">
        <f>B95/D95</f>
        <v>0.67567567567567566</v>
      </c>
      <c r="H95" s="94">
        <f>C95/D95</f>
        <v>0.32432432432432434</v>
      </c>
      <c r="I95" s="204"/>
    </row>
    <row r="96" spans="1:9" x14ac:dyDescent="0.35">
      <c r="A96" s="8" t="s">
        <v>3116</v>
      </c>
      <c r="B96" s="291">
        <v>30</v>
      </c>
      <c r="C96" s="293">
        <f t="shared" si="39"/>
        <v>5</v>
      </c>
      <c r="D96" s="78">
        <f t="shared" ref="D96:D98" si="40">SUM(B96:C96)</f>
        <v>35</v>
      </c>
      <c r="F96" s="8" t="s">
        <v>3116</v>
      </c>
      <c r="G96" s="108">
        <f t="shared" ref="G96:G102" si="41">B96/D96</f>
        <v>0.8571428571428571</v>
      </c>
      <c r="H96" s="95">
        <f t="shared" ref="H96:H102" si="42">C96/D96</f>
        <v>0.14285714285714285</v>
      </c>
      <c r="I96" s="205"/>
    </row>
    <row r="97" spans="1:9" x14ac:dyDescent="0.35">
      <c r="A97" s="8" t="s">
        <v>3117</v>
      </c>
      <c r="B97" s="291">
        <v>35</v>
      </c>
      <c r="C97" s="293">
        <f t="shared" si="39"/>
        <v>8</v>
      </c>
      <c r="D97" s="78">
        <f t="shared" si="40"/>
        <v>43</v>
      </c>
      <c r="F97" s="8" t="s">
        <v>3117</v>
      </c>
      <c r="G97" s="108">
        <f t="shared" si="41"/>
        <v>0.81395348837209303</v>
      </c>
      <c r="H97" s="95">
        <f t="shared" si="42"/>
        <v>0.18604651162790697</v>
      </c>
      <c r="I97" s="205"/>
    </row>
    <row r="98" spans="1:9" x14ac:dyDescent="0.35">
      <c r="A98" s="8" t="s">
        <v>3118</v>
      </c>
      <c r="B98" s="296">
        <v>13</v>
      </c>
      <c r="C98" s="293">
        <f t="shared" si="39"/>
        <v>19</v>
      </c>
      <c r="D98" s="79">
        <f t="shared" si="40"/>
        <v>32</v>
      </c>
      <c r="F98" s="8" t="s">
        <v>3118</v>
      </c>
      <c r="G98" s="108">
        <f t="shared" si="41"/>
        <v>0.40625</v>
      </c>
      <c r="H98" s="95">
        <f t="shared" si="42"/>
        <v>0.59375</v>
      </c>
      <c r="I98" s="205"/>
    </row>
    <row r="99" spans="1:9" x14ac:dyDescent="0.35">
      <c r="A99" s="8" t="s">
        <v>3119</v>
      </c>
      <c r="B99" s="296">
        <v>33</v>
      </c>
      <c r="C99" s="293">
        <f t="shared" si="39"/>
        <v>0</v>
      </c>
      <c r="D99" s="79">
        <f t="shared" ref="D99:D101" si="43">SUM(B99:C99)</f>
        <v>33</v>
      </c>
      <c r="F99" s="8" t="s">
        <v>3119</v>
      </c>
      <c r="G99" s="108">
        <f t="shared" ref="G99:G101" si="44">B99/D99</f>
        <v>1</v>
      </c>
      <c r="H99" s="95">
        <f t="shared" ref="H99:H101" si="45">C99/D99</f>
        <v>0</v>
      </c>
      <c r="I99" s="205"/>
    </row>
    <row r="100" spans="1:9" x14ac:dyDescent="0.35">
      <c r="A100" s="8" t="s">
        <v>3120</v>
      </c>
      <c r="B100" s="296">
        <v>8</v>
      </c>
      <c r="C100" s="293">
        <f t="shared" si="39"/>
        <v>4</v>
      </c>
      <c r="D100" s="79">
        <f t="shared" si="43"/>
        <v>12</v>
      </c>
      <c r="F100" s="8" t="s">
        <v>3120</v>
      </c>
      <c r="G100" s="108">
        <f t="shared" si="44"/>
        <v>0.66666666666666663</v>
      </c>
      <c r="H100" s="95">
        <f t="shared" si="45"/>
        <v>0.33333333333333331</v>
      </c>
      <c r="I100" s="205"/>
    </row>
    <row r="101" spans="1:9" x14ac:dyDescent="0.35">
      <c r="A101" s="9" t="s">
        <v>3121</v>
      </c>
      <c r="B101" s="291">
        <v>7</v>
      </c>
      <c r="C101" s="293">
        <f t="shared" si="39"/>
        <v>1</v>
      </c>
      <c r="D101" s="56">
        <f t="shared" si="43"/>
        <v>8</v>
      </c>
      <c r="F101" s="9" t="s">
        <v>3121</v>
      </c>
      <c r="G101" s="108">
        <f t="shared" si="44"/>
        <v>0.875</v>
      </c>
      <c r="H101" s="95">
        <f t="shared" si="45"/>
        <v>0.125</v>
      </c>
      <c r="I101" s="205"/>
    </row>
    <row r="102" spans="1:9" ht="15" thickBot="1" x14ac:dyDescent="0.4">
      <c r="A102" s="335" t="s">
        <v>10</v>
      </c>
      <c r="B102" s="340">
        <f>SUM(B95:B101)</f>
        <v>151</v>
      </c>
      <c r="C102" s="340">
        <f>SUM(C95:C101)</f>
        <v>49</v>
      </c>
      <c r="D102" s="340">
        <f>SUM(D95:D101)</f>
        <v>200</v>
      </c>
      <c r="F102" s="335" t="s">
        <v>10</v>
      </c>
      <c r="G102" s="360">
        <f t="shared" si="41"/>
        <v>0.755</v>
      </c>
      <c r="H102" s="355">
        <f t="shared" si="42"/>
        <v>0.245</v>
      </c>
      <c r="I102" s="358"/>
    </row>
    <row r="103" spans="1:9" ht="15" thickBot="1" x14ac:dyDescent="0.4"/>
    <row r="104" spans="1:9" ht="15.75" customHeight="1" thickBot="1" x14ac:dyDescent="0.4">
      <c r="A104" s="410" t="s">
        <v>46</v>
      </c>
      <c r="B104" s="411"/>
      <c r="C104" s="411"/>
      <c r="D104" s="412"/>
      <c r="F104" s="410" t="s">
        <v>46</v>
      </c>
      <c r="G104" s="411"/>
      <c r="H104" s="411"/>
      <c r="I104" s="412"/>
    </row>
    <row r="105" spans="1:9" ht="15" thickBot="1" x14ac:dyDescent="0.4">
      <c r="A105" s="18"/>
      <c r="B105" s="182" t="s">
        <v>3</v>
      </c>
      <c r="C105" s="181" t="s">
        <v>8</v>
      </c>
      <c r="D105" s="5" t="s">
        <v>10</v>
      </c>
      <c r="F105" s="2"/>
      <c r="G105" s="208" t="s">
        <v>3</v>
      </c>
      <c r="H105" s="208" t="s">
        <v>8</v>
      </c>
      <c r="I105" s="122" t="s">
        <v>10</v>
      </c>
    </row>
    <row r="106" spans="1:9" x14ac:dyDescent="0.35">
      <c r="A106" s="6" t="s">
        <v>3115</v>
      </c>
      <c r="B106" s="290">
        <v>27</v>
      </c>
      <c r="C106" s="293">
        <f>'Gen Info on District'!D16-'CBCC Structures'!B106</f>
        <v>15</v>
      </c>
      <c r="D106" s="77">
        <f>SUM(B106:C106)</f>
        <v>42</v>
      </c>
      <c r="F106" s="6" t="s">
        <v>3115</v>
      </c>
      <c r="G106" s="207">
        <f>B106/D106</f>
        <v>0.6428571428571429</v>
      </c>
      <c r="H106" s="94">
        <f>C106/D106</f>
        <v>0.35714285714285715</v>
      </c>
      <c r="I106" s="204"/>
    </row>
    <row r="107" spans="1:9" x14ac:dyDescent="0.35">
      <c r="A107" s="8" t="s">
        <v>3116</v>
      </c>
      <c r="B107" s="291">
        <v>32</v>
      </c>
      <c r="C107" s="293">
        <f>'Gen Info on District'!D17-'CBCC Structures'!B107</f>
        <v>5</v>
      </c>
      <c r="D107" s="78">
        <f t="shared" ref="D107:D109" si="46">SUM(B107:C107)</f>
        <v>37</v>
      </c>
      <c r="F107" s="8" t="s">
        <v>3116</v>
      </c>
      <c r="G107" s="108">
        <f t="shared" ref="G107:G113" si="47">B107/D107</f>
        <v>0.86486486486486491</v>
      </c>
      <c r="H107" s="95">
        <f t="shared" ref="H107:H113" si="48">C107/D107</f>
        <v>0.13513513513513514</v>
      </c>
      <c r="I107" s="205"/>
    </row>
    <row r="108" spans="1:9" x14ac:dyDescent="0.35">
      <c r="A108" s="8" t="s">
        <v>3117</v>
      </c>
      <c r="B108" s="291">
        <v>36</v>
      </c>
      <c r="C108" s="293">
        <f>'Gen Info on District'!D18-'CBCC Structures'!B108</f>
        <v>20</v>
      </c>
      <c r="D108" s="78">
        <f t="shared" si="46"/>
        <v>56</v>
      </c>
      <c r="F108" s="8" t="s">
        <v>3117</v>
      </c>
      <c r="G108" s="108">
        <f t="shared" si="47"/>
        <v>0.6428571428571429</v>
      </c>
      <c r="H108" s="95">
        <f t="shared" si="48"/>
        <v>0.35714285714285715</v>
      </c>
      <c r="I108" s="205"/>
    </row>
    <row r="109" spans="1:9" x14ac:dyDescent="0.35">
      <c r="A109" s="8" t="s">
        <v>3118</v>
      </c>
      <c r="B109" s="296">
        <v>9</v>
      </c>
      <c r="C109" s="293">
        <f>'Gen Info on District'!D19-'CBCC Structures'!B109</f>
        <v>37</v>
      </c>
      <c r="D109" s="78">
        <f t="shared" si="46"/>
        <v>46</v>
      </c>
      <c r="F109" s="8" t="s">
        <v>3118</v>
      </c>
      <c r="G109" s="108">
        <f t="shared" si="47"/>
        <v>0.19565217391304349</v>
      </c>
      <c r="H109" s="95">
        <f t="shared" si="48"/>
        <v>0.80434782608695654</v>
      </c>
      <c r="I109" s="205"/>
    </row>
    <row r="110" spans="1:9" x14ac:dyDescent="0.35">
      <c r="A110" s="8" t="s">
        <v>3119</v>
      </c>
      <c r="B110" s="296">
        <v>34</v>
      </c>
      <c r="C110" s="293">
        <f>'Gen Info on District'!D20-'CBCC Structures'!B110</f>
        <v>12</v>
      </c>
      <c r="D110" s="78">
        <f t="shared" ref="D110:D112" si="49">SUM(B110:C110)</f>
        <v>46</v>
      </c>
      <c r="F110" s="8" t="s">
        <v>3119</v>
      </c>
      <c r="G110" s="108">
        <f t="shared" ref="G110:G112" si="50">B110/D110</f>
        <v>0.73913043478260865</v>
      </c>
      <c r="H110" s="95">
        <f t="shared" ref="H110:H112" si="51">C110/D110</f>
        <v>0.2608695652173913</v>
      </c>
      <c r="I110" s="205"/>
    </row>
    <row r="111" spans="1:9" x14ac:dyDescent="0.35">
      <c r="A111" s="8" t="s">
        <v>3120</v>
      </c>
      <c r="B111" s="296">
        <v>9</v>
      </c>
      <c r="C111" s="293">
        <f>'Gen Info on District'!D21-'CBCC Structures'!B111</f>
        <v>5</v>
      </c>
      <c r="D111" s="78">
        <f t="shared" si="49"/>
        <v>14</v>
      </c>
      <c r="F111" s="8" t="s">
        <v>3120</v>
      </c>
      <c r="G111" s="108">
        <f t="shared" si="50"/>
        <v>0.6428571428571429</v>
      </c>
      <c r="H111" s="95">
        <f t="shared" si="51"/>
        <v>0.35714285714285715</v>
      </c>
      <c r="I111" s="205"/>
    </row>
    <row r="112" spans="1:9" x14ac:dyDescent="0.35">
      <c r="A112" s="9" t="s">
        <v>3121</v>
      </c>
      <c r="B112" s="291">
        <v>12</v>
      </c>
      <c r="C112" s="293">
        <f>'Gen Info on District'!D22-'CBCC Structures'!B112</f>
        <v>1</v>
      </c>
      <c r="D112" s="56">
        <f t="shared" si="49"/>
        <v>13</v>
      </c>
      <c r="F112" s="9" t="s">
        <v>3121</v>
      </c>
      <c r="G112" s="97">
        <f t="shared" si="50"/>
        <v>0.92307692307692313</v>
      </c>
      <c r="H112" s="97">
        <f t="shared" si="51"/>
        <v>7.6923076923076927E-2</v>
      </c>
      <c r="I112" s="359"/>
    </row>
    <row r="113" spans="1:9" ht="15" thickBot="1" x14ac:dyDescent="0.4">
      <c r="A113" s="335" t="s">
        <v>10</v>
      </c>
      <c r="B113" s="340">
        <f>SUM(B106:B112)</f>
        <v>159</v>
      </c>
      <c r="C113" s="340">
        <f>SUM(C106:C112)</f>
        <v>95</v>
      </c>
      <c r="D113" s="340">
        <f>SUM(D106:D112)</f>
        <v>254</v>
      </c>
      <c r="F113" s="335" t="s">
        <v>10</v>
      </c>
      <c r="G113" s="360">
        <f t="shared" si="47"/>
        <v>0.62598425196850394</v>
      </c>
      <c r="H113" s="355">
        <f t="shared" si="48"/>
        <v>0.37401574803149606</v>
      </c>
      <c r="I113" s="358"/>
    </row>
    <row r="114" spans="1:9" ht="15" thickBot="1" x14ac:dyDescent="0.4"/>
    <row r="115" spans="1:9" ht="15.75" customHeight="1" thickBot="1" x14ac:dyDescent="0.4">
      <c r="A115" s="410" t="s">
        <v>47</v>
      </c>
      <c r="B115" s="411"/>
      <c r="C115" s="411"/>
      <c r="D115" s="412"/>
      <c r="F115" s="410" t="s">
        <v>47</v>
      </c>
      <c r="G115" s="411"/>
      <c r="H115" s="411"/>
      <c r="I115" s="412"/>
    </row>
    <row r="116" spans="1:9" ht="73" thickBot="1" x14ac:dyDescent="0.4">
      <c r="A116" s="2"/>
      <c r="B116" s="29" t="s">
        <v>48</v>
      </c>
      <c r="C116" s="181" t="s">
        <v>49</v>
      </c>
      <c r="D116" s="55" t="s">
        <v>10</v>
      </c>
      <c r="F116" s="2"/>
      <c r="G116" s="208" t="s">
        <v>48</v>
      </c>
      <c r="H116" s="209" t="s">
        <v>49</v>
      </c>
      <c r="I116" s="122" t="s">
        <v>10</v>
      </c>
    </row>
    <row r="117" spans="1:9" ht="15" thickBot="1" x14ac:dyDescent="0.4">
      <c r="A117" s="6" t="s">
        <v>3115</v>
      </c>
      <c r="B117" s="290">
        <v>25</v>
      </c>
      <c r="C117" s="293">
        <f>'Gen Info on District'!D16-'CBCC Structures'!B117</f>
        <v>17</v>
      </c>
      <c r="D117" s="77">
        <f>B117+C117</f>
        <v>42</v>
      </c>
      <c r="F117" s="6" t="s">
        <v>3115</v>
      </c>
      <c r="G117" s="144">
        <f>B117/D117</f>
        <v>0.59523809523809523</v>
      </c>
      <c r="H117" s="94">
        <f>C117/D117</f>
        <v>0.40476190476190477</v>
      </c>
      <c r="I117" s="204"/>
    </row>
    <row r="118" spans="1:9" ht="15" thickBot="1" x14ac:dyDescent="0.4">
      <c r="A118" s="8" t="s">
        <v>3116</v>
      </c>
      <c r="B118" s="291">
        <v>29</v>
      </c>
      <c r="C118" s="293">
        <f>'Gen Info on District'!D17-'CBCC Structures'!B118</f>
        <v>8</v>
      </c>
      <c r="D118" s="77">
        <f t="shared" ref="D118:D123" si="52">B118+C118</f>
        <v>37</v>
      </c>
      <c r="F118" s="8" t="s">
        <v>3116</v>
      </c>
      <c r="G118" s="97">
        <f t="shared" ref="G118:G124" si="53">B118/D118</f>
        <v>0.78378378378378377</v>
      </c>
      <c r="H118" s="95">
        <f t="shared" ref="H118:H124" si="54">C118/D118</f>
        <v>0.21621621621621623</v>
      </c>
      <c r="I118" s="205"/>
    </row>
    <row r="119" spans="1:9" ht="15" thickBot="1" x14ac:dyDescent="0.4">
      <c r="A119" s="8" t="s">
        <v>3117</v>
      </c>
      <c r="B119" s="291">
        <v>32</v>
      </c>
      <c r="C119" s="293">
        <f>'Gen Info on District'!D18-'CBCC Structures'!B119</f>
        <v>24</v>
      </c>
      <c r="D119" s="77">
        <f t="shared" si="52"/>
        <v>56</v>
      </c>
      <c r="F119" s="8" t="s">
        <v>3117</v>
      </c>
      <c r="G119" s="97">
        <f t="shared" si="53"/>
        <v>0.5714285714285714</v>
      </c>
      <c r="H119" s="95">
        <f t="shared" si="54"/>
        <v>0.42857142857142855</v>
      </c>
      <c r="I119" s="205"/>
    </row>
    <row r="120" spans="1:9" ht="15" thickBot="1" x14ac:dyDescent="0.4">
      <c r="A120" s="8" t="s">
        <v>3118</v>
      </c>
      <c r="B120" s="291">
        <v>32</v>
      </c>
      <c r="C120" s="293">
        <f>'Gen Info on District'!D19-'CBCC Structures'!B120</f>
        <v>14</v>
      </c>
      <c r="D120" s="77">
        <f t="shared" si="52"/>
        <v>46</v>
      </c>
      <c r="F120" s="8" t="s">
        <v>3118</v>
      </c>
      <c r="G120" s="97">
        <f t="shared" si="53"/>
        <v>0.69565217391304346</v>
      </c>
      <c r="H120" s="95">
        <f t="shared" si="54"/>
        <v>0.30434782608695654</v>
      </c>
      <c r="I120" s="205"/>
    </row>
    <row r="121" spans="1:9" ht="15" thickBot="1" x14ac:dyDescent="0.4">
      <c r="A121" s="8" t="s">
        <v>3119</v>
      </c>
      <c r="B121" s="291">
        <v>32</v>
      </c>
      <c r="C121" s="293">
        <f>'Gen Info on District'!D20-'CBCC Structures'!B121</f>
        <v>14</v>
      </c>
      <c r="D121" s="77">
        <f t="shared" si="52"/>
        <v>46</v>
      </c>
      <c r="F121" s="8" t="s">
        <v>3119</v>
      </c>
      <c r="G121" s="97">
        <f t="shared" ref="G121:G123" si="55">B121/D121</f>
        <v>0.69565217391304346</v>
      </c>
      <c r="H121" s="95">
        <f t="shared" ref="H121:H123" si="56">C121/D121</f>
        <v>0.30434782608695654</v>
      </c>
      <c r="I121" s="205"/>
    </row>
    <row r="122" spans="1:9" ht="15" thickBot="1" x14ac:dyDescent="0.4">
      <c r="A122" s="8" t="s">
        <v>3120</v>
      </c>
      <c r="B122" s="291">
        <v>1</v>
      </c>
      <c r="C122" s="293">
        <f>'Gen Info on District'!D21-'CBCC Structures'!B122</f>
        <v>13</v>
      </c>
      <c r="D122" s="77">
        <f t="shared" si="52"/>
        <v>14</v>
      </c>
      <c r="F122" s="8" t="s">
        <v>3120</v>
      </c>
      <c r="G122" s="97">
        <f t="shared" si="55"/>
        <v>7.1428571428571425E-2</v>
      </c>
      <c r="H122" s="95">
        <f t="shared" si="56"/>
        <v>0.9285714285714286</v>
      </c>
      <c r="I122" s="205"/>
    </row>
    <row r="123" spans="1:9" x14ac:dyDescent="0.35">
      <c r="A123" s="9" t="s">
        <v>3121</v>
      </c>
      <c r="B123" s="291">
        <v>8</v>
      </c>
      <c r="C123" s="293">
        <f>'Gen Info on District'!D22-'CBCC Structures'!B123</f>
        <v>5</v>
      </c>
      <c r="D123" s="77">
        <f t="shared" si="52"/>
        <v>13</v>
      </c>
      <c r="F123" s="9" t="s">
        <v>3121</v>
      </c>
      <c r="G123" s="97">
        <f t="shared" si="55"/>
        <v>0.61538461538461542</v>
      </c>
      <c r="H123" s="97">
        <f t="shared" si="56"/>
        <v>0.38461538461538464</v>
      </c>
      <c r="I123" s="359"/>
    </row>
    <row r="124" spans="1:9" ht="15" thickBot="1" x14ac:dyDescent="0.4">
      <c r="A124" s="335" t="s">
        <v>10</v>
      </c>
      <c r="B124" s="340">
        <f>SUM(B117:B123)</f>
        <v>159</v>
      </c>
      <c r="C124" s="340">
        <f>SUM(C117:C123)</f>
        <v>95</v>
      </c>
      <c r="D124" s="340">
        <f>SUM(D117:D123)</f>
        <v>254</v>
      </c>
      <c r="F124" s="339" t="s">
        <v>10</v>
      </c>
      <c r="G124" s="352">
        <f t="shared" si="53"/>
        <v>0.62598425196850394</v>
      </c>
      <c r="H124" s="353">
        <f t="shared" si="54"/>
        <v>0.37401574803149606</v>
      </c>
      <c r="I124" s="358"/>
    </row>
    <row r="125" spans="1:9" x14ac:dyDescent="0.35">
      <c r="A125" s="16"/>
      <c r="B125" s="83"/>
      <c r="C125" s="83"/>
      <c r="D125" s="83"/>
      <c r="F125" s="16"/>
      <c r="G125" s="131"/>
      <c r="H125" s="131"/>
      <c r="I125" s="131"/>
    </row>
    <row r="126" spans="1:9" ht="15" thickBot="1" x14ac:dyDescent="0.4"/>
    <row r="127" spans="1:9" ht="15.75" customHeight="1" thickBot="1" x14ac:dyDescent="0.4">
      <c r="A127" s="410" t="s">
        <v>50</v>
      </c>
      <c r="B127" s="411"/>
      <c r="C127" s="411"/>
      <c r="D127" s="412"/>
      <c r="F127" s="410" t="s">
        <v>50</v>
      </c>
      <c r="G127" s="411"/>
      <c r="H127" s="411"/>
      <c r="I127" s="412"/>
    </row>
    <row r="128" spans="1:9" ht="15" thickBot="1" x14ac:dyDescent="0.4">
      <c r="A128" s="2"/>
      <c r="B128" s="29" t="s">
        <v>3</v>
      </c>
      <c r="C128" s="154" t="s">
        <v>8</v>
      </c>
      <c r="D128" s="5" t="s">
        <v>10</v>
      </c>
      <c r="F128" s="2"/>
      <c r="G128" s="208" t="s">
        <v>3</v>
      </c>
      <c r="H128" s="208" t="s">
        <v>8</v>
      </c>
      <c r="I128" s="122" t="s">
        <v>10</v>
      </c>
    </row>
    <row r="129" spans="1:9" x14ac:dyDescent="0.35">
      <c r="A129" s="6" t="s">
        <v>3115</v>
      </c>
      <c r="B129" s="290">
        <v>18</v>
      </c>
      <c r="C129" s="293">
        <f t="shared" ref="C129:C135" si="57">B117-B129</f>
        <v>7</v>
      </c>
      <c r="D129" s="77">
        <f>SUM(B129:C129)</f>
        <v>25</v>
      </c>
      <c r="F129" s="6" t="s">
        <v>3115</v>
      </c>
      <c r="G129" s="144">
        <f>B129/D129</f>
        <v>0.72</v>
      </c>
      <c r="H129" s="94">
        <f>C129/D129</f>
        <v>0.28000000000000003</v>
      </c>
      <c r="I129" s="204"/>
    </row>
    <row r="130" spans="1:9" x14ac:dyDescent="0.35">
      <c r="A130" s="8" t="s">
        <v>3116</v>
      </c>
      <c r="B130" s="291">
        <v>2</v>
      </c>
      <c r="C130" s="281">
        <f t="shared" si="57"/>
        <v>27</v>
      </c>
      <c r="D130" s="78">
        <f t="shared" ref="D130:D131" si="58">SUM(B130:C130)</f>
        <v>29</v>
      </c>
      <c r="F130" s="8" t="s">
        <v>3116</v>
      </c>
      <c r="G130" s="97">
        <f t="shared" ref="G130:G136" si="59">B130/D130</f>
        <v>6.8965517241379309E-2</v>
      </c>
      <c r="H130" s="95">
        <f t="shared" ref="H130:H136" si="60">C130/D130</f>
        <v>0.93103448275862066</v>
      </c>
      <c r="I130" s="205"/>
    </row>
    <row r="131" spans="1:9" x14ac:dyDescent="0.35">
      <c r="A131" s="8" t="s">
        <v>3117</v>
      </c>
      <c r="B131" s="291">
        <v>3</v>
      </c>
      <c r="C131" s="281">
        <f t="shared" si="57"/>
        <v>29</v>
      </c>
      <c r="D131" s="78">
        <f t="shared" si="58"/>
        <v>32</v>
      </c>
      <c r="F131" s="8" t="s">
        <v>3117</v>
      </c>
      <c r="G131" s="97">
        <f t="shared" si="59"/>
        <v>9.375E-2</v>
      </c>
      <c r="H131" s="95">
        <f t="shared" si="60"/>
        <v>0.90625</v>
      </c>
      <c r="I131" s="205"/>
    </row>
    <row r="132" spans="1:9" x14ac:dyDescent="0.35">
      <c r="A132" s="8" t="s">
        <v>3118</v>
      </c>
      <c r="B132" s="296">
        <v>12</v>
      </c>
      <c r="C132" s="281">
        <f t="shared" si="57"/>
        <v>20</v>
      </c>
      <c r="D132" s="78">
        <f t="shared" ref="D132:D135" si="61">SUM(B132:C132)</f>
        <v>32</v>
      </c>
      <c r="F132" s="8" t="s">
        <v>3118</v>
      </c>
      <c r="G132" s="97">
        <f t="shared" si="59"/>
        <v>0.375</v>
      </c>
      <c r="H132" s="95">
        <f t="shared" si="60"/>
        <v>0.625</v>
      </c>
      <c r="I132" s="205"/>
    </row>
    <row r="133" spans="1:9" x14ac:dyDescent="0.35">
      <c r="A133" s="8" t="s">
        <v>3119</v>
      </c>
      <c r="B133" s="381">
        <v>2</v>
      </c>
      <c r="C133" s="281">
        <f t="shared" si="57"/>
        <v>30</v>
      </c>
      <c r="D133" s="78">
        <f t="shared" si="61"/>
        <v>32</v>
      </c>
      <c r="F133" s="8" t="s">
        <v>3119</v>
      </c>
      <c r="G133" s="97">
        <f t="shared" ref="G133:G135" si="62">B133/D133</f>
        <v>6.25E-2</v>
      </c>
      <c r="H133" s="95">
        <f t="shared" ref="H133:H135" si="63">C133/D133</f>
        <v>0.9375</v>
      </c>
      <c r="I133" s="205"/>
    </row>
    <row r="134" spans="1:9" x14ac:dyDescent="0.35">
      <c r="A134" s="8" t="s">
        <v>3120</v>
      </c>
      <c r="B134" s="381">
        <v>1</v>
      </c>
      <c r="C134" s="281">
        <f t="shared" si="57"/>
        <v>0</v>
      </c>
      <c r="D134" s="78">
        <f t="shared" si="61"/>
        <v>1</v>
      </c>
      <c r="F134" s="8" t="s">
        <v>3120</v>
      </c>
      <c r="G134" s="97">
        <f t="shared" si="62"/>
        <v>1</v>
      </c>
      <c r="H134" s="95">
        <f t="shared" si="63"/>
        <v>0</v>
      </c>
      <c r="I134" s="205"/>
    </row>
    <row r="135" spans="1:9" x14ac:dyDescent="0.35">
      <c r="A135" s="9" t="s">
        <v>3121</v>
      </c>
      <c r="B135" s="381">
        <v>1</v>
      </c>
      <c r="C135" s="297">
        <f t="shared" si="57"/>
        <v>7</v>
      </c>
      <c r="D135" s="79">
        <f t="shared" si="61"/>
        <v>8</v>
      </c>
      <c r="F135" s="9" t="s">
        <v>3121</v>
      </c>
      <c r="G135" s="103">
        <f t="shared" si="62"/>
        <v>0.125</v>
      </c>
      <c r="H135" s="96">
        <f t="shared" si="63"/>
        <v>0.875</v>
      </c>
      <c r="I135" s="357"/>
    </row>
    <row r="136" spans="1:9" ht="15" thickBot="1" x14ac:dyDescent="0.4">
      <c r="A136" s="335" t="s">
        <v>10</v>
      </c>
      <c r="B136" s="340">
        <f>SUM(B129:B135)</f>
        <v>39</v>
      </c>
      <c r="C136" s="340">
        <f>SUM(C129:C135)</f>
        <v>120</v>
      </c>
      <c r="D136" s="340">
        <f>SUM(D129:D135)</f>
        <v>159</v>
      </c>
      <c r="F136" s="335" t="s">
        <v>10</v>
      </c>
      <c r="G136" s="352">
        <f t="shared" si="59"/>
        <v>0.24528301886792453</v>
      </c>
      <c r="H136" s="353">
        <f t="shared" si="60"/>
        <v>0.75471698113207553</v>
      </c>
      <c r="I136" s="358"/>
    </row>
  </sheetData>
  <mergeCells count="23">
    <mergeCell ref="A57:D57"/>
    <mergeCell ref="F1:I1"/>
    <mergeCell ref="F13:I13"/>
    <mergeCell ref="F33:I33"/>
    <mergeCell ref="F45:I45"/>
    <mergeCell ref="A25:D25"/>
    <mergeCell ref="F25:I25"/>
    <mergeCell ref="A13:D13"/>
    <mergeCell ref="A1:D1"/>
    <mergeCell ref="A33:D33"/>
    <mergeCell ref="A45:D45"/>
    <mergeCell ref="A69:D69"/>
    <mergeCell ref="F69:I69"/>
    <mergeCell ref="A81:D81"/>
    <mergeCell ref="F81:I81"/>
    <mergeCell ref="A93:D93"/>
    <mergeCell ref="F93:I93"/>
    <mergeCell ref="A104:D104"/>
    <mergeCell ref="F104:I104"/>
    <mergeCell ref="A115:D115"/>
    <mergeCell ref="F115:I115"/>
    <mergeCell ref="A127:D127"/>
    <mergeCell ref="F127:I1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"/>
  <sheetViews>
    <sheetView view="pageBreakPreview" topLeftCell="A22" zoomScaleNormal="85" zoomScaleSheetLayoutView="100" workbookViewId="0">
      <selection activeCell="E41" sqref="E41"/>
    </sheetView>
  </sheetViews>
  <sheetFormatPr defaultColWidth="9.1796875" defaultRowHeight="14.5" x14ac:dyDescent="0.35"/>
  <cols>
    <col min="1" max="1" width="24.81640625" style="1" customWidth="1"/>
    <col min="2" max="3" width="11.81640625" style="1" customWidth="1"/>
    <col min="4" max="4" width="11.81640625" style="13" customWidth="1"/>
    <col min="5" max="5" width="20.81640625" style="1" customWidth="1"/>
    <col min="6" max="6" width="17.6328125" style="1" customWidth="1"/>
    <col min="7" max="8" width="11.81640625" style="119" customWidth="1"/>
    <col min="9" max="9" width="11.81640625" style="110" customWidth="1"/>
    <col min="10" max="10" width="16" style="1" customWidth="1"/>
    <col min="11" max="16384" width="9.1796875" style="1"/>
  </cols>
  <sheetData>
    <row r="1" spans="1:10" ht="15" thickBot="1" x14ac:dyDescent="0.4">
      <c r="A1" s="421" t="s">
        <v>52</v>
      </c>
      <c r="B1" s="422"/>
      <c r="C1" s="422"/>
      <c r="D1" s="423"/>
      <c r="F1" s="421" t="s">
        <v>52</v>
      </c>
      <c r="G1" s="422"/>
      <c r="H1" s="422"/>
      <c r="I1" s="423"/>
    </row>
    <row r="2" spans="1:10" ht="58.5" thickBot="1" x14ac:dyDescent="0.4">
      <c r="A2" s="157"/>
      <c r="B2" s="2" t="s">
        <v>56</v>
      </c>
      <c r="C2" s="210" t="s">
        <v>57</v>
      </c>
      <c r="D2" s="30" t="s">
        <v>10</v>
      </c>
      <c r="F2" s="18"/>
      <c r="G2" s="184" t="s">
        <v>56</v>
      </c>
      <c r="H2" s="211" t="s">
        <v>57</v>
      </c>
      <c r="I2" s="212"/>
    </row>
    <row r="3" spans="1:10" x14ac:dyDescent="0.35">
      <c r="A3" s="6" t="s">
        <v>3115</v>
      </c>
      <c r="B3" s="394">
        <v>33</v>
      </c>
      <c r="C3" s="321">
        <v>9</v>
      </c>
      <c r="D3" s="136">
        <f>SUM(B3:C3)</f>
        <v>42</v>
      </c>
      <c r="F3" s="6" t="s">
        <v>3115</v>
      </c>
      <c r="G3" s="84">
        <f>B3/D3</f>
        <v>0.7857142857142857</v>
      </c>
      <c r="H3" s="85">
        <f>C3/D3</f>
        <v>0.21428571428571427</v>
      </c>
      <c r="I3" s="213"/>
    </row>
    <row r="4" spans="1:10" x14ac:dyDescent="0.35">
      <c r="A4" s="8" t="s">
        <v>3116</v>
      </c>
      <c r="B4" s="72">
        <v>33</v>
      </c>
      <c r="C4" s="57">
        <v>4</v>
      </c>
      <c r="D4" s="78">
        <f t="shared" ref="D4:D9" si="0">SUM(B4:C4)</f>
        <v>37</v>
      </c>
      <c r="F4" s="8" t="s">
        <v>3116</v>
      </c>
      <c r="G4" s="87">
        <f t="shared" ref="G4:G10" si="1">B4/D4</f>
        <v>0.89189189189189189</v>
      </c>
      <c r="H4" s="88">
        <f t="shared" ref="H4:H10" si="2">C4/D4</f>
        <v>0.10810810810810811</v>
      </c>
      <c r="I4" s="200"/>
    </row>
    <row r="5" spans="1:10" x14ac:dyDescent="0.35">
      <c r="A5" s="8" t="s">
        <v>3117</v>
      </c>
      <c r="B5" s="72">
        <v>30</v>
      </c>
      <c r="C5" s="57">
        <v>26</v>
      </c>
      <c r="D5" s="78">
        <f t="shared" si="0"/>
        <v>56</v>
      </c>
      <c r="F5" s="8" t="s">
        <v>3117</v>
      </c>
      <c r="G5" s="87">
        <f t="shared" si="1"/>
        <v>0.5357142857142857</v>
      </c>
      <c r="H5" s="88">
        <f t="shared" si="2"/>
        <v>0.4642857142857143</v>
      </c>
      <c r="I5" s="200"/>
    </row>
    <row r="6" spans="1:10" x14ac:dyDescent="0.35">
      <c r="A6" s="8" t="s">
        <v>3118</v>
      </c>
      <c r="B6" s="72">
        <v>27</v>
      </c>
      <c r="C6" s="57">
        <v>19</v>
      </c>
      <c r="D6" s="78">
        <f t="shared" si="0"/>
        <v>46</v>
      </c>
      <c r="F6" s="8" t="s">
        <v>3118</v>
      </c>
      <c r="G6" s="87">
        <f t="shared" si="1"/>
        <v>0.58695652173913049</v>
      </c>
      <c r="H6" s="88">
        <f t="shared" si="2"/>
        <v>0.41304347826086957</v>
      </c>
      <c r="I6" s="200"/>
    </row>
    <row r="7" spans="1:10" x14ac:dyDescent="0.35">
      <c r="A7" s="8" t="s">
        <v>3119</v>
      </c>
      <c r="B7" s="72">
        <v>18</v>
      </c>
      <c r="C7" s="57">
        <v>28</v>
      </c>
      <c r="D7" s="78">
        <f t="shared" si="0"/>
        <v>46</v>
      </c>
      <c r="F7" s="8" t="s">
        <v>3119</v>
      </c>
      <c r="G7" s="87">
        <f t="shared" ref="G7:G9" si="3">B7/D7</f>
        <v>0.39130434782608697</v>
      </c>
      <c r="H7" s="88">
        <f t="shared" ref="H7:H9" si="4">C7/D7</f>
        <v>0.60869565217391308</v>
      </c>
      <c r="I7" s="200"/>
    </row>
    <row r="8" spans="1:10" x14ac:dyDescent="0.35">
      <c r="A8" s="8" t="s">
        <v>3120</v>
      </c>
      <c r="B8" s="72">
        <v>7</v>
      </c>
      <c r="C8" s="57">
        <v>7</v>
      </c>
      <c r="D8" s="78">
        <f t="shared" si="0"/>
        <v>14</v>
      </c>
      <c r="F8" s="8" t="s">
        <v>3120</v>
      </c>
      <c r="G8" s="87">
        <f t="shared" si="3"/>
        <v>0.5</v>
      </c>
      <c r="H8" s="88">
        <f t="shared" si="4"/>
        <v>0.5</v>
      </c>
      <c r="I8" s="200"/>
    </row>
    <row r="9" spans="1:10" ht="15" thickBot="1" x14ac:dyDescent="0.4">
      <c r="A9" s="9" t="s">
        <v>3121</v>
      </c>
      <c r="B9" s="72">
        <v>10</v>
      </c>
      <c r="C9" s="57">
        <v>3</v>
      </c>
      <c r="D9" s="78">
        <f t="shared" si="0"/>
        <v>13</v>
      </c>
      <c r="F9" s="9" t="s">
        <v>3121</v>
      </c>
      <c r="G9" s="87">
        <f t="shared" si="3"/>
        <v>0.76923076923076927</v>
      </c>
      <c r="H9" s="88">
        <f t="shared" si="4"/>
        <v>0.23076923076923078</v>
      </c>
      <c r="I9" s="200"/>
    </row>
    <row r="10" spans="1:10" s="13" customFormat="1" ht="15" thickBot="1" x14ac:dyDescent="0.4">
      <c r="A10" s="22" t="s">
        <v>10</v>
      </c>
      <c r="B10" s="174">
        <f>SUM(B3:B9)</f>
        <v>158</v>
      </c>
      <c r="C10" s="174">
        <f>SUM(C3:C9)</f>
        <v>96</v>
      </c>
      <c r="D10" s="81">
        <f>SUM(D3:D9)</f>
        <v>254</v>
      </c>
      <c r="F10" s="22" t="s">
        <v>10</v>
      </c>
      <c r="G10" s="91">
        <f t="shared" si="1"/>
        <v>0.62204724409448819</v>
      </c>
      <c r="H10" s="92">
        <f t="shared" si="2"/>
        <v>0.37795275590551181</v>
      </c>
      <c r="I10" s="214"/>
    </row>
    <row r="12" spans="1:10" ht="15" thickBot="1" x14ac:dyDescent="0.4"/>
    <row r="13" spans="1:10" ht="15.75" customHeight="1" thickBot="1" x14ac:dyDescent="0.4">
      <c r="A13" s="410" t="s">
        <v>53</v>
      </c>
      <c r="B13" s="411"/>
      <c r="C13" s="411"/>
      <c r="D13" s="412"/>
      <c r="F13" s="410" t="s">
        <v>53</v>
      </c>
      <c r="G13" s="411"/>
      <c r="H13" s="411"/>
      <c r="I13" s="412"/>
    </row>
    <row r="14" spans="1:10" ht="44" thickBot="1" x14ac:dyDescent="0.4">
      <c r="A14" s="18"/>
      <c r="B14" s="2" t="s">
        <v>54</v>
      </c>
      <c r="C14" s="299" t="s">
        <v>55</v>
      </c>
      <c r="D14" s="229" t="s">
        <v>81</v>
      </c>
      <c r="E14" s="14"/>
      <c r="F14" s="18"/>
      <c r="G14" s="184" t="s">
        <v>54</v>
      </c>
      <c r="H14" s="215" t="s">
        <v>55</v>
      </c>
      <c r="I14" s="229" t="s">
        <v>81</v>
      </c>
      <c r="J14" s="14"/>
    </row>
    <row r="15" spans="1:10" ht="15" thickBot="1" x14ac:dyDescent="0.4">
      <c r="A15" s="6" t="s">
        <v>3115</v>
      </c>
      <c r="B15" s="374">
        <v>17</v>
      </c>
      <c r="C15" s="375">
        <f>'Gen Info on District'!D16-'Other Social Issues'!B15</f>
        <v>25</v>
      </c>
      <c r="D15" s="376">
        <f>C15+B15</f>
        <v>42</v>
      </c>
      <c r="E15" s="14"/>
      <c r="F15" s="6" t="s">
        <v>3115</v>
      </c>
      <c r="G15" s="84">
        <f>B15/(B15+C15)</f>
        <v>0.40476190476190477</v>
      </c>
      <c r="H15" s="85">
        <f>C15/(C15+B15)</f>
        <v>0.59523809523809523</v>
      </c>
      <c r="I15" s="260">
        <v>0.85</v>
      </c>
      <c r="J15" s="14"/>
    </row>
    <row r="16" spans="1:10" ht="15" thickBot="1" x14ac:dyDescent="0.4">
      <c r="A16" s="8" t="s">
        <v>3116</v>
      </c>
      <c r="B16" s="377">
        <v>32</v>
      </c>
      <c r="C16" s="375">
        <f>'Gen Info on District'!D17-'Other Social Issues'!B16</f>
        <v>5</v>
      </c>
      <c r="D16" s="376">
        <f t="shared" ref="D16:D21" si="5">C16+B16</f>
        <v>37</v>
      </c>
      <c r="E16" s="14"/>
      <c r="F16" s="8" t="s">
        <v>3116</v>
      </c>
      <c r="G16" s="87">
        <f t="shared" ref="G16:G22" si="6">B16/(B16+C16)</f>
        <v>0.86486486486486491</v>
      </c>
      <c r="H16" s="88">
        <f t="shared" ref="H16:H22" si="7">C16/(C16+B16)</f>
        <v>0.13513513513513514</v>
      </c>
      <c r="I16" s="261">
        <v>1.54</v>
      </c>
      <c r="J16" s="14"/>
    </row>
    <row r="17" spans="1:10" ht="15" thickBot="1" x14ac:dyDescent="0.4">
      <c r="A17" s="8" t="s">
        <v>3117</v>
      </c>
      <c r="B17" s="377">
        <v>35</v>
      </c>
      <c r="C17" s="375">
        <f>'Gen Info on District'!D18-'Other Social Issues'!B17</f>
        <v>21</v>
      </c>
      <c r="D17" s="376">
        <f t="shared" si="5"/>
        <v>56</v>
      </c>
      <c r="E17" s="14"/>
      <c r="F17" s="8" t="s">
        <v>3117</v>
      </c>
      <c r="G17" s="87">
        <f t="shared" si="6"/>
        <v>0.625</v>
      </c>
      <c r="H17" s="88">
        <f t="shared" si="7"/>
        <v>0.375</v>
      </c>
      <c r="I17" s="261">
        <v>1.04</v>
      </c>
      <c r="J17" s="14"/>
    </row>
    <row r="18" spans="1:10" ht="15" thickBot="1" x14ac:dyDescent="0.4">
      <c r="A18" s="8" t="s">
        <v>3118</v>
      </c>
      <c r="B18" s="377">
        <v>6</v>
      </c>
      <c r="C18" s="375">
        <f>'Gen Info on District'!D19-'Other Social Issues'!B18</f>
        <v>40</v>
      </c>
      <c r="D18" s="376">
        <f t="shared" si="5"/>
        <v>46</v>
      </c>
      <c r="E18" s="14"/>
      <c r="F18" s="8" t="s">
        <v>3118</v>
      </c>
      <c r="G18" s="87">
        <f t="shared" si="6"/>
        <v>0.13043478260869565</v>
      </c>
      <c r="H18" s="88">
        <f t="shared" si="7"/>
        <v>0.86956521739130432</v>
      </c>
      <c r="I18" s="262">
        <v>1.25</v>
      </c>
      <c r="J18" s="14"/>
    </row>
    <row r="19" spans="1:10" ht="15" thickBot="1" x14ac:dyDescent="0.4">
      <c r="A19" s="8" t="s">
        <v>3119</v>
      </c>
      <c r="B19" s="377">
        <v>25</v>
      </c>
      <c r="C19" s="375">
        <f>'Gen Info on District'!D20-'Other Social Issues'!B19</f>
        <v>21</v>
      </c>
      <c r="D19" s="376">
        <f t="shared" si="5"/>
        <v>46</v>
      </c>
      <c r="F19" s="8" t="s">
        <v>3119</v>
      </c>
      <c r="G19" s="87">
        <f t="shared" ref="G19:G21" si="8">B19/(B19+C19)</f>
        <v>0.54347826086956519</v>
      </c>
      <c r="H19" s="88">
        <f t="shared" ref="H19:H21" si="9">C19/(C19+B19)</f>
        <v>0.45652173913043476</v>
      </c>
      <c r="I19" s="262">
        <v>0.93</v>
      </c>
    </row>
    <row r="20" spans="1:10" ht="15" thickBot="1" x14ac:dyDescent="0.4">
      <c r="A20" s="8" t="s">
        <v>3120</v>
      </c>
      <c r="B20" s="377">
        <v>6</v>
      </c>
      <c r="C20" s="375">
        <f>'Gen Info on District'!D21-'Other Social Issues'!B20</f>
        <v>8</v>
      </c>
      <c r="D20" s="376">
        <f t="shared" si="5"/>
        <v>14</v>
      </c>
      <c r="F20" s="8" t="s">
        <v>3120</v>
      </c>
      <c r="G20" s="87">
        <f t="shared" si="8"/>
        <v>0.42857142857142855</v>
      </c>
      <c r="H20" s="88">
        <f t="shared" si="9"/>
        <v>0.5714285714285714</v>
      </c>
      <c r="I20" s="262">
        <v>0.76</v>
      </c>
    </row>
    <row r="21" spans="1:10" ht="15" thickBot="1" x14ac:dyDescent="0.4">
      <c r="A21" s="9" t="s">
        <v>3121</v>
      </c>
      <c r="B21" s="377">
        <v>10</v>
      </c>
      <c r="C21" s="375">
        <f>'Gen Info on District'!D22-'Other Social Issues'!B21</f>
        <v>3</v>
      </c>
      <c r="D21" s="376">
        <f t="shared" si="5"/>
        <v>13</v>
      </c>
      <c r="F21" s="9" t="s">
        <v>3121</v>
      </c>
      <c r="G21" s="87">
        <f t="shared" si="8"/>
        <v>0.76923076923076927</v>
      </c>
      <c r="H21" s="88">
        <f t="shared" si="9"/>
        <v>0.23076923076923078</v>
      </c>
      <c r="I21" s="262">
        <v>1.25</v>
      </c>
    </row>
    <row r="22" spans="1:10" ht="15" thickBot="1" x14ac:dyDescent="0.4">
      <c r="A22" s="22" t="s">
        <v>10</v>
      </c>
      <c r="B22" s="75">
        <f>SUM(B15:B21)</f>
        <v>131</v>
      </c>
      <c r="C22" s="75">
        <f>SUM(C15:C21)</f>
        <v>123</v>
      </c>
      <c r="D22" s="75">
        <f>SUM(D15:D21)</f>
        <v>254</v>
      </c>
      <c r="E22" s="14"/>
      <c r="F22" s="22" t="s">
        <v>10</v>
      </c>
      <c r="G22" s="91">
        <f t="shared" si="6"/>
        <v>0.51574803149606296</v>
      </c>
      <c r="H22" s="92">
        <f t="shared" si="7"/>
        <v>0.48425196850393698</v>
      </c>
      <c r="I22" s="263">
        <v>1.1200000000000001</v>
      </c>
      <c r="J22" s="14"/>
    </row>
    <row r="25" spans="1:10" ht="15" thickBot="1" x14ac:dyDescent="0.4"/>
    <row r="26" spans="1:10" ht="15.75" customHeight="1" thickBot="1" x14ac:dyDescent="0.4">
      <c r="A26" s="410" t="s">
        <v>58</v>
      </c>
      <c r="B26" s="411"/>
      <c r="C26" s="411"/>
      <c r="D26" s="412"/>
      <c r="F26" s="410" t="s">
        <v>58</v>
      </c>
      <c r="G26" s="411"/>
      <c r="H26" s="411"/>
      <c r="I26" s="412"/>
    </row>
    <row r="27" spans="1:10" ht="44" thickBot="1" x14ac:dyDescent="0.4">
      <c r="A27" s="18"/>
      <c r="B27" s="22" t="s">
        <v>59</v>
      </c>
      <c r="C27" s="5" t="s">
        <v>60</v>
      </c>
      <c r="D27" s="162" t="s">
        <v>81</v>
      </c>
      <c r="F27" s="18"/>
      <c r="G27" s="125" t="s">
        <v>59</v>
      </c>
      <c r="H27" s="126" t="s">
        <v>60</v>
      </c>
      <c r="I27" s="162" t="s">
        <v>81</v>
      </c>
    </row>
    <row r="28" spans="1:10" ht="15" thickBot="1" x14ac:dyDescent="0.4">
      <c r="A28" s="6" t="s">
        <v>3115</v>
      </c>
      <c r="B28" s="370">
        <v>10</v>
      </c>
      <c r="C28" s="371">
        <f>'Gen Info on District'!D16-'Other Social Issues'!B28</f>
        <v>32</v>
      </c>
      <c r="D28" s="158">
        <f>C28+B28</f>
        <v>42</v>
      </c>
      <c r="F28" s="6" t="s">
        <v>3115</v>
      </c>
      <c r="G28" s="105">
        <f>B28/(B28+C28)</f>
        <v>0.23809523809523808</v>
      </c>
      <c r="H28" s="106">
        <f>C28/(C28+B28)</f>
        <v>0.76190476190476186</v>
      </c>
      <c r="I28" s="395">
        <v>1.45</v>
      </c>
    </row>
    <row r="29" spans="1:10" ht="15" thickBot="1" x14ac:dyDescent="0.4">
      <c r="A29" s="8" t="s">
        <v>3116</v>
      </c>
      <c r="B29" s="372">
        <v>10</v>
      </c>
      <c r="C29" s="371">
        <f>'Gen Info on District'!D17-'Other Social Issues'!B29</f>
        <v>27</v>
      </c>
      <c r="D29" s="158">
        <f t="shared" ref="D29:D34" si="10">C29+B29</f>
        <v>37</v>
      </c>
      <c r="F29" s="8" t="s">
        <v>3116</v>
      </c>
      <c r="G29" s="87">
        <f t="shared" ref="G29:G35" si="11">B29/(B29+C29)</f>
        <v>0.27027027027027029</v>
      </c>
      <c r="H29" s="88">
        <f t="shared" ref="H29:H35" si="12">C29/(C29+B29)</f>
        <v>0.72972972972972971</v>
      </c>
      <c r="I29" s="396">
        <v>0.53</v>
      </c>
    </row>
    <row r="30" spans="1:10" ht="15" thickBot="1" x14ac:dyDescent="0.4">
      <c r="A30" s="8" t="s">
        <v>3117</v>
      </c>
      <c r="B30" s="372">
        <v>4</v>
      </c>
      <c r="C30" s="371">
        <f>'Gen Info on District'!D18-'Other Social Issues'!B30</f>
        <v>52</v>
      </c>
      <c r="D30" s="158">
        <f t="shared" si="10"/>
        <v>56</v>
      </c>
      <c r="F30" s="8" t="s">
        <v>3117</v>
      </c>
      <c r="G30" s="87">
        <f t="shared" si="11"/>
        <v>7.1428571428571425E-2</v>
      </c>
      <c r="H30" s="88">
        <f t="shared" si="12"/>
        <v>0.9285714285714286</v>
      </c>
      <c r="I30" s="396">
        <v>0</v>
      </c>
    </row>
    <row r="31" spans="1:10" ht="15" thickBot="1" x14ac:dyDescent="0.4">
      <c r="A31" s="8" t="s">
        <v>3118</v>
      </c>
      <c r="B31" s="373">
        <v>4</v>
      </c>
      <c r="C31" s="371">
        <f>'Gen Info on District'!D19-'Other Social Issues'!B31</f>
        <v>42</v>
      </c>
      <c r="D31" s="158">
        <f t="shared" si="10"/>
        <v>46</v>
      </c>
      <c r="F31" s="8" t="s">
        <v>3118</v>
      </c>
      <c r="G31" s="89">
        <f t="shared" si="11"/>
        <v>8.6956521739130432E-2</v>
      </c>
      <c r="H31" s="90">
        <f t="shared" si="12"/>
        <v>0.91304347826086951</v>
      </c>
      <c r="I31" s="396">
        <v>0.38</v>
      </c>
    </row>
    <row r="32" spans="1:10" ht="15" thickBot="1" x14ac:dyDescent="0.4">
      <c r="A32" s="8" t="s">
        <v>3119</v>
      </c>
      <c r="B32" s="373">
        <v>5</v>
      </c>
      <c r="C32" s="371">
        <f>'Gen Info on District'!D20-'Other Social Issues'!B32</f>
        <v>41</v>
      </c>
      <c r="D32" s="158">
        <f t="shared" si="10"/>
        <v>46</v>
      </c>
      <c r="F32" s="8" t="s">
        <v>3119</v>
      </c>
      <c r="G32" s="89">
        <f t="shared" ref="G32:G34" si="13">B32/(B32+C32)</f>
        <v>0.10869565217391304</v>
      </c>
      <c r="H32" s="90">
        <f t="shared" ref="H32:H34" si="14">C32/(C32+B32)</f>
        <v>0.89130434782608692</v>
      </c>
      <c r="I32" s="396">
        <v>0.25</v>
      </c>
    </row>
    <row r="33" spans="1:9" ht="15" thickBot="1" x14ac:dyDescent="0.4">
      <c r="A33" s="8" t="s">
        <v>3120</v>
      </c>
      <c r="B33" s="373">
        <v>6</v>
      </c>
      <c r="C33" s="371">
        <f>'Gen Info on District'!D21-'Other Social Issues'!B33</f>
        <v>8</v>
      </c>
      <c r="D33" s="158">
        <f t="shared" si="10"/>
        <v>14</v>
      </c>
      <c r="F33" s="8" t="s">
        <v>3120</v>
      </c>
      <c r="G33" s="89">
        <f t="shared" si="13"/>
        <v>0.42857142857142855</v>
      </c>
      <c r="H33" s="90">
        <f t="shared" si="14"/>
        <v>0.5714285714285714</v>
      </c>
      <c r="I33" s="396">
        <v>0.42</v>
      </c>
    </row>
    <row r="34" spans="1:9" ht="15" thickBot="1" x14ac:dyDescent="0.4">
      <c r="A34" s="9" t="s">
        <v>3121</v>
      </c>
      <c r="B34" s="373">
        <v>3</v>
      </c>
      <c r="C34" s="371">
        <f>'Gen Info on District'!D22-'Other Social Issues'!B34</f>
        <v>10</v>
      </c>
      <c r="D34" s="158">
        <f t="shared" si="10"/>
        <v>13</v>
      </c>
      <c r="F34" s="9" t="s">
        <v>3121</v>
      </c>
      <c r="G34" s="89">
        <f t="shared" si="13"/>
        <v>0.23076923076923078</v>
      </c>
      <c r="H34" s="90">
        <f t="shared" si="14"/>
        <v>0.76923076923076927</v>
      </c>
      <c r="I34" s="396">
        <v>0.38</v>
      </c>
    </row>
    <row r="35" spans="1:9" ht="15" thickBot="1" x14ac:dyDescent="0.4">
      <c r="A35" s="22" t="s">
        <v>10</v>
      </c>
      <c r="B35" s="75">
        <f>SUM(B28:B34)</f>
        <v>42</v>
      </c>
      <c r="C35" s="75">
        <f>SUM(C28:C34)</f>
        <v>212</v>
      </c>
      <c r="D35" s="75">
        <f>SUM(D28:D34)</f>
        <v>254</v>
      </c>
      <c r="F35" s="22" t="s">
        <v>10</v>
      </c>
      <c r="G35" s="91">
        <f t="shared" si="11"/>
        <v>0.16535433070866143</v>
      </c>
      <c r="H35" s="92">
        <f t="shared" si="12"/>
        <v>0.83464566929133854</v>
      </c>
      <c r="I35" s="397">
        <v>0.73</v>
      </c>
    </row>
    <row r="37" spans="1:9" ht="15" thickBot="1" x14ac:dyDescent="0.4"/>
    <row r="38" spans="1:9" ht="15.75" customHeight="1" thickBot="1" x14ac:dyDescent="0.4">
      <c r="A38" s="410" t="s">
        <v>61</v>
      </c>
      <c r="B38" s="411"/>
      <c r="C38" s="411"/>
      <c r="D38" s="412"/>
      <c r="F38" s="410" t="s">
        <v>61</v>
      </c>
      <c r="G38" s="411"/>
      <c r="H38" s="411"/>
      <c r="I38" s="412"/>
    </row>
    <row r="39" spans="1:9" ht="44" thickBot="1" x14ac:dyDescent="0.4">
      <c r="A39" s="18"/>
      <c r="B39" s="230" t="s">
        <v>62</v>
      </c>
      <c r="C39" s="15" t="s">
        <v>63</v>
      </c>
      <c r="D39" s="162" t="s">
        <v>10</v>
      </c>
      <c r="F39" s="2"/>
      <c r="G39" s="249" t="s">
        <v>62</v>
      </c>
      <c r="H39" s="141" t="s">
        <v>63</v>
      </c>
      <c r="I39" s="122" t="s">
        <v>10</v>
      </c>
    </row>
    <row r="40" spans="1:9" x14ac:dyDescent="0.35">
      <c r="A40" s="6" t="s">
        <v>3115</v>
      </c>
      <c r="B40" s="364">
        <v>13</v>
      </c>
      <c r="C40" s="365">
        <f>'Gen Info on District'!D16-'Other Social Issues'!B40</f>
        <v>29</v>
      </c>
      <c r="D40" s="158">
        <f>SUM(B40:C40)</f>
        <v>42</v>
      </c>
      <c r="F40" s="6" t="s">
        <v>3115</v>
      </c>
      <c r="G40" s="84">
        <f>B40/(B40+C40)</f>
        <v>0.30952380952380953</v>
      </c>
      <c r="H40" s="85">
        <f>C40/(C40+B40)</f>
        <v>0.69047619047619047</v>
      </c>
      <c r="I40" s="213"/>
    </row>
    <row r="41" spans="1:9" x14ac:dyDescent="0.35">
      <c r="A41" s="8" t="s">
        <v>3116</v>
      </c>
      <c r="B41" s="366">
        <v>28</v>
      </c>
      <c r="C41" s="365">
        <f>'Gen Info on District'!D17-'Other Social Issues'!B41</f>
        <v>9</v>
      </c>
      <c r="D41" s="159">
        <f t="shared" ref="D41:D43" si="15">SUM(B41:C41)</f>
        <v>37</v>
      </c>
      <c r="F41" s="8" t="s">
        <v>3116</v>
      </c>
      <c r="G41" s="87">
        <f t="shared" ref="G41:G47" si="16">B41/(B41+C41)</f>
        <v>0.7567567567567568</v>
      </c>
      <c r="H41" s="88">
        <f t="shared" ref="H41:H47" si="17">C41/(C41+B41)</f>
        <v>0.24324324324324326</v>
      </c>
      <c r="I41" s="200"/>
    </row>
    <row r="42" spans="1:9" x14ac:dyDescent="0.35">
      <c r="A42" s="8" t="s">
        <v>3117</v>
      </c>
      <c r="B42" s="366">
        <v>23</v>
      </c>
      <c r="C42" s="365">
        <f>'Gen Info on District'!D18-'Other Social Issues'!B42</f>
        <v>33</v>
      </c>
      <c r="D42" s="159">
        <f t="shared" si="15"/>
        <v>56</v>
      </c>
      <c r="F42" s="8" t="s">
        <v>3117</v>
      </c>
      <c r="G42" s="87">
        <f t="shared" si="16"/>
        <v>0.4107142857142857</v>
      </c>
      <c r="H42" s="88">
        <f t="shared" si="17"/>
        <v>0.5892857142857143</v>
      </c>
      <c r="I42" s="200"/>
    </row>
    <row r="43" spans="1:9" x14ac:dyDescent="0.35">
      <c r="A43" s="8" t="s">
        <v>3118</v>
      </c>
      <c r="B43" s="369">
        <v>21</v>
      </c>
      <c r="C43" s="365">
        <f>'Gen Info on District'!D19-'Other Social Issues'!B43</f>
        <v>25</v>
      </c>
      <c r="D43" s="159">
        <f t="shared" si="15"/>
        <v>46</v>
      </c>
      <c r="F43" s="8" t="s">
        <v>3118</v>
      </c>
      <c r="G43" s="89">
        <f t="shared" si="16"/>
        <v>0.45652173913043476</v>
      </c>
      <c r="H43" s="90">
        <f t="shared" si="17"/>
        <v>0.54347826086956519</v>
      </c>
      <c r="I43" s="200"/>
    </row>
    <row r="44" spans="1:9" x14ac:dyDescent="0.35">
      <c r="A44" s="8" t="s">
        <v>3119</v>
      </c>
      <c r="B44" s="369">
        <v>27</v>
      </c>
      <c r="C44" s="365">
        <f>'Gen Info on District'!D20-'Other Social Issues'!B44</f>
        <v>19</v>
      </c>
      <c r="D44" s="159">
        <f t="shared" ref="D44:D46" si="18">SUM(B44:C44)</f>
        <v>46</v>
      </c>
      <c r="F44" s="8" t="s">
        <v>3119</v>
      </c>
      <c r="G44" s="89">
        <f t="shared" ref="G44:G46" si="19">B44/(B44+C44)</f>
        <v>0.58695652173913049</v>
      </c>
      <c r="H44" s="90">
        <f t="shared" ref="H44:H46" si="20">C44/(C44+B44)</f>
        <v>0.41304347826086957</v>
      </c>
      <c r="I44" s="200"/>
    </row>
    <row r="45" spans="1:9" x14ac:dyDescent="0.35">
      <c r="A45" s="8" t="s">
        <v>3120</v>
      </c>
      <c r="B45" s="369">
        <v>5</v>
      </c>
      <c r="C45" s="365">
        <f>'Gen Info on District'!D21-'Other Social Issues'!B45</f>
        <v>9</v>
      </c>
      <c r="D45" s="159">
        <f t="shared" si="18"/>
        <v>14</v>
      </c>
      <c r="F45" s="8" t="s">
        <v>3120</v>
      </c>
      <c r="G45" s="89">
        <f t="shared" si="19"/>
        <v>0.35714285714285715</v>
      </c>
      <c r="H45" s="90">
        <f t="shared" si="20"/>
        <v>0.6428571428571429</v>
      </c>
      <c r="I45" s="200"/>
    </row>
    <row r="46" spans="1:9" ht="15" thickBot="1" x14ac:dyDescent="0.4">
      <c r="A46" s="9" t="s">
        <v>3121</v>
      </c>
      <c r="B46" s="369">
        <v>12</v>
      </c>
      <c r="C46" s="365">
        <f>'Gen Info on District'!D22-'Other Social Issues'!B46</f>
        <v>1</v>
      </c>
      <c r="D46" s="159">
        <f t="shared" si="18"/>
        <v>13</v>
      </c>
      <c r="F46" s="9" t="s">
        <v>3121</v>
      </c>
      <c r="G46" s="89">
        <f t="shared" si="19"/>
        <v>0.92307692307692313</v>
      </c>
      <c r="H46" s="90">
        <f t="shared" si="20"/>
        <v>7.6923076923076927E-2</v>
      </c>
      <c r="I46" s="200"/>
    </row>
    <row r="47" spans="1:9" ht="15" thickBot="1" x14ac:dyDescent="0.4">
      <c r="A47" s="22" t="s">
        <v>10</v>
      </c>
      <c r="B47" s="75">
        <f>SUM(B40:B46)</f>
        <v>129</v>
      </c>
      <c r="C47" s="75">
        <f>SUM(C40:C46)</f>
        <v>125</v>
      </c>
      <c r="D47" s="75">
        <f>SUM(D40:D46)</f>
        <v>254</v>
      </c>
      <c r="F47" s="22" t="s">
        <v>10</v>
      </c>
      <c r="G47" s="91">
        <f t="shared" si="16"/>
        <v>0.50787401574803148</v>
      </c>
      <c r="H47" s="92">
        <f t="shared" si="17"/>
        <v>0.49212598425196852</v>
      </c>
      <c r="I47" s="112"/>
    </row>
    <row r="49" spans="1:9" ht="15" thickBot="1" x14ac:dyDescent="0.4"/>
    <row r="50" spans="1:9" ht="15.75" customHeight="1" thickBot="1" x14ac:dyDescent="0.4">
      <c r="A50" s="410" t="s">
        <v>64</v>
      </c>
      <c r="B50" s="411"/>
      <c r="C50" s="411"/>
      <c r="D50" s="412"/>
      <c r="F50" s="410" t="s">
        <v>64</v>
      </c>
      <c r="G50" s="411"/>
      <c r="H50" s="411"/>
      <c r="I50" s="412"/>
    </row>
    <row r="51" spans="1:9" ht="44" thickBot="1" x14ac:dyDescent="0.4">
      <c r="A51" s="18"/>
      <c r="B51" s="230" t="s">
        <v>43</v>
      </c>
      <c r="C51" s="15" t="s">
        <v>44</v>
      </c>
      <c r="D51" s="24" t="s">
        <v>10</v>
      </c>
      <c r="F51" s="2"/>
      <c r="G51" s="249" t="s">
        <v>43</v>
      </c>
      <c r="H51" s="141" t="s">
        <v>44</v>
      </c>
      <c r="I51" s="122" t="s">
        <v>10</v>
      </c>
    </row>
    <row r="52" spans="1:9" x14ac:dyDescent="0.35">
      <c r="A52" s="6" t="s">
        <v>3115</v>
      </c>
      <c r="B52" s="364">
        <v>3</v>
      </c>
      <c r="C52" s="365">
        <v>18</v>
      </c>
      <c r="D52" s="158">
        <f>SUM(B52:C52)</f>
        <v>21</v>
      </c>
      <c r="F52" s="6" t="s">
        <v>3115</v>
      </c>
      <c r="G52" s="84">
        <f>B52/(B52+C52)</f>
        <v>0.14285714285714285</v>
      </c>
      <c r="H52" s="85">
        <f>C52/(C52+B52)</f>
        <v>0.8571428571428571</v>
      </c>
      <c r="I52" s="213"/>
    </row>
    <row r="53" spans="1:9" x14ac:dyDescent="0.35">
      <c r="A53" s="8" t="s">
        <v>3116</v>
      </c>
      <c r="B53" s="366">
        <v>2</v>
      </c>
      <c r="C53" s="365">
        <v>5</v>
      </c>
      <c r="D53" s="159">
        <f t="shared" ref="D53:D58" si="21">SUM(B53:C53)</f>
        <v>7</v>
      </c>
      <c r="F53" s="8" t="s">
        <v>3116</v>
      </c>
      <c r="G53" s="87">
        <f t="shared" ref="G53:G59" si="22">B53/(B53+C53)</f>
        <v>0.2857142857142857</v>
      </c>
      <c r="H53" s="88">
        <f t="shared" ref="H53:H59" si="23">C53/(C53+B53)</f>
        <v>0.7142857142857143</v>
      </c>
      <c r="I53" s="200"/>
    </row>
    <row r="54" spans="1:9" x14ac:dyDescent="0.35">
      <c r="A54" s="8" t="s">
        <v>3117</v>
      </c>
      <c r="B54" s="366">
        <v>5</v>
      </c>
      <c r="C54" s="365">
        <v>10</v>
      </c>
      <c r="D54" s="159">
        <f t="shared" si="21"/>
        <v>15</v>
      </c>
      <c r="F54" s="8" t="s">
        <v>3117</v>
      </c>
      <c r="G54" s="87">
        <f t="shared" si="22"/>
        <v>0.33333333333333331</v>
      </c>
      <c r="H54" s="88">
        <f t="shared" si="23"/>
        <v>0.66666666666666663</v>
      </c>
      <c r="I54" s="200"/>
    </row>
    <row r="55" spans="1:9" x14ac:dyDescent="0.35">
      <c r="A55" s="8" t="s">
        <v>3118</v>
      </c>
      <c r="B55" s="367">
        <v>3</v>
      </c>
      <c r="C55" s="365">
        <v>14</v>
      </c>
      <c r="D55" s="159">
        <f t="shared" si="21"/>
        <v>17</v>
      </c>
      <c r="F55" s="8" t="s">
        <v>3118</v>
      </c>
      <c r="G55" s="89">
        <f t="shared" si="22"/>
        <v>0.17647058823529413</v>
      </c>
      <c r="H55" s="90">
        <f t="shared" si="23"/>
        <v>0.82352941176470584</v>
      </c>
      <c r="I55" s="200"/>
    </row>
    <row r="56" spans="1:9" x14ac:dyDescent="0.35">
      <c r="A56" s="8" t="s">
        <v>3119</v>
      </c>
      <c r="B56" s="368">
        <v>0</v>
      </c>
      <c r="C56" s="365">
        <v>3</v>
      </c>
      <c r="D56" s="159">
        <f t="shared" si="21"/>
        <v>3</v>
      </c>
      <c r="F56" s="8" t="s">
        <v>3119</v>
      </c>
      <c r="G56" s="89">
        <f t="shared" ref="G56:G57" si="24">B56/(B56+C56)</f>
        <v>0</v>
      </c>
      <c r="H56" s="90">
        <f t="shared" ref="H56:H57" si="25">C56/(C56+B56)</f>
        <v>1</v>
      </c>
      <c r="I56" s="200"/>
    </row>
    <row r="57" spans="1:9" x14ac:dyDescent="0.35">
      <c r="A57" s="8" t="s">
        <v>3120</v>
      </c>
      <c r="B57" s="368">
        <v>1</v>
      </c>
      <c r="C57" s="365">
        <v>3</v>
      </c>
      <c r="D57" s="159">
        <f t="shared" si="21"/>
        <v>4</v>
      </c>
      <c r="F57" s="8" t="s">
        <v>3120</v>
      </c>
      <c r="G57" s="89">
        <f t="shared" si="24"/>
        <v>0.25</v>
      </c>
      <c r="H57" s="90">
        <f t="shared" si="25"/>
        <v>0.75</v>
      </c>
      <c r="I57" s="200"/>
    </row>
    <row r="58" spans="1:9" ht="15" thickBot="1" x14ac:dyDescent="0.4">
      <c r="A58" s="9" t="s">
        <v>3121</v>
      </c>
      <c r="B58" s="368">
        <v>0</v>
      </c>
      <c r="C58" s="365">
        <v>0</v>
      </c>
      <c r="D58" s="159">
        <f t="shared" si="21"/>
        <v>0</v>
      </c>
      <c r="F58" s="9" t="s">
        <v>3121</v>
      </c>
      <c r="G58" s="89">
        <v>0</v>
      </c>
      <c r="H58" s="90">
        <v>0</v>
      </c>
      <c r="I58" s="200"/>
    </row>
    <row r="59" spans="1:9" ht="15" thickBot="1" x14ac:dyDescent="0.4">
      <c r="A59" s="11" t="s">
        <v>10</v>
      </c>
      <c r="B59" s="75">
        <f>SUM(B52:B58)</f>
        <v>14</v>
      </c>
      <c r="C59" s="75">
        <f>SUM(C52:C58)</f>
        <v>53</v>
      </c>
      <c r="D59" s="75">
        <f>SUM(D52:D58)</f>
        <v>67</v>
      </c>
      <c r="F59" s="22" t="s">
        <v>10</v>
      </c>
      <c r="G59" s="91">
        <f t="shared" si="22"/>
        <v>0.20895522388059701</v>
      </c>
      <c r="H59" s="92">
        <f t="shared" si="23"/>
        <v>0.79104477611940294</v>
      </c>
      <c r="I59" s="112"/>
    </row>
    <row r="60" spans="1:9" x14ac:dyDescent="0.35">
      <c r="A60" s="16"/>
      <c r="B60" s="16"/>
      <c r="C60" s="16"/>
      <c r="D60" s="16"/>
      <c r="F60" s="16"/>
      <c r="G60" s="130"/>
      <c r="H60" s="130"/>
      <c r="I60" s="130"/>
    </row>
    <row r="61" spans="1:9" x14ac:dyDescent="0.35">
      <c r="A61" s="16"/>
      <c r="B61" s="16"/>
      <c r="C61" s="16"/>
      <c r="D61" s="16"/>
      <c r="F61" s="16"/>
      <c r="G61" s="130"/>
      <c r="H61" s="130"/>
      <c r="I61" s="130"/>
    </row>
    <row r="62" spans="1:9" ht="15" thickBot="1" x14ac:dyDescent="0.4"/>
    <row r="63" spans="1:9" ht="15.75" customHeight="1" thickBot="1" x14ac:dyDescent="0.4">
      <c r="A63" s="410" t="s">
        <v>78</v>
      </c>
      <c r="B63" s="413"/>
      <c r="C63" s="413"/>
      <c r="D63" s="414"/>
    </row>
    <row r="64" spans="1:9" ht="29.5" thickBot="1" x14ac:dyDescent="0.4">
      <c r="A64" s="18"/>
      <c r="B64" s="167"/>
      <c r="C64" s="168"/>
      <c r="D64" s="5" t="s">
        <v>79</v>
      </c>
    </row>
    <row r="65" spans="1:4" x14ac:dyDescent="0.35">
      <c r="A65" s="6" t="s">
        <v>3115</v>
      </c>
      <c r="B65" s="163"/>
      <c r="C65" s="160"/>
      <c r="D65" s="77">
        <v>129.55000000000001</v>
      </c>
    </row>
    <row r="66" spans="1:4" x14ac:dyDescent="0.35">
      <c r="A66" s="8" t="s">
        <v>3116</v>
      </c>
      <c r="B66" s="164"/>
      <c r="C66" s="161"/>
      <c r="D66" s="78">
        <v>137.36000000000001</v>
      </c>
    </row>
    <row r="67" spans="1:4" x14ac:dyDescent="0.35">
      <c r="A67" s="8" t="s">
        <v>3117</v>
      </c>
      <c r="B67" s="164"/>
      <c r="C67" s="161"/>
      <c r="D67" s="78">
        <v>133</v>
      </c>
    </row>
    <row r="68" spans="1:4" x14ac:dyDescent="0.35">
      <c r="A68" s="8" t="s">
        <v>3118</v>
      </c>
      <c r="B68" s="164"/>
      <c r="C68" s="161"/>
      <c r="D68" s="78">
        <v>114.14</v>
      </c>
    </row>
    <row r="69" spans="1:4" x14ac:dyDescent="0.35">
      <c r="A69" s="8" t="s">
        <v>3119</v>
      </c>
      <c r="B69" s="302"/>
      <c r="C69" s="59"/>
      <c r="D69" s="159">
        <v>148.32</v>
      </c>
    </row>
    <row r="70" spans="1:4" x14ac:dyDescent="0.35">
      <c r="A70" s="8" t="s">
        <v>3120</v>
      </c>
      <c r="B70" s="302"/>
      <c r="C70" s="59"/>
      <c r="D70" s="159">
        <v>81.08</v>
      </c>
    </row>
    <row r="71" spans="1:4" ht="15" thickBot="1" x14ac:dyDescent="0.4">
      <c r="A71" s="9" t="s">
        <v>3121</v>
      </c>
      <c r="B71" s="303"/>
      <c r="C71" s="59"/>
      <c r="D71" s="159">
        <v>128.75</v>
      </c>
    </row>
    <row r="72" spans="1:4" ht="15" thickBot="1" x14ac:dyDescent="0.4">
      <c r="A72" s="22" t="s">
        <v>10</v>
      </c>
      <c r="B72" s="166">
        <f>SUM(B65:B71)</f>
        <v>0</v>
      </c>
      <c r="C72" s="170"/>
      <c r="D72" s="409">
        <v>129.47999999999999</v>
      </c>
    </row>
    <row r="75" spans="1:4" ht="15" thickBot="1" x14ac:dyDescent="0.4"/>
    <row r="76" spans="1:4" ht="15.75" customHeight="1" thickBot="1" x14ac:dyDescent="0.4">
      <c r="A76" s="410" t="s">
        <v>65</v>
      </c>
      <c r="B76" s="411"/>
      <c r="C76" s="411"/>
      <c r="D76" s="412"/>
    </row>
    <row r="77" spans="1:4" ht="44" thickBot="1" x14ac:dyDescent="0.4">
      <c r="A77" s="2"/>
      <c r="B77" s="167"/>
      <c r="C77" s="168"/>
      <c r="D77" s="5" t="s">
        <v>80</v>
      </c>
    </row>
    <row r="78" spans="1:4" x14ac:dyDescent="0.35">
      <c r="A78" s="6" t="s">
        <v>3115</v>
      </c>
      <c r="B78" s="163"/>
      <c r="C78" s="160"/>
      <c r="D78" s="77">
        <v>1.8</v>
      </c>
    </row>
    <row r="79" spans="1:4" x14ac:dyDescent="0.35">
      <c r="A79" s="8" t="s">
        <v>3116</v>
      </c>
      <c r="B79" s="164"/>
      <c r="C79" s="161"/>
      <c r="D79" s="78">
        <v>2.1800000000000002</v>
      </c>
    </row>
    <row r="80" spans="1:4" x14ac:dyDescent="0.35">
      <c r="A80" s="8" t="s">
        <v>3117</v>
      </c>
      <c r="B80" s="164"/>
      <c r="C80" s="161"/>
      <c r="D80" s="78">
        <v>1.68</v>
      </c>
    </row>
    <row r="81" spans="1:9" x14ac:dyDescent="0.35">
      <c r="A81" s="8" t="s">
        <v>3118</v>
      </c>
      <c r="B81" s="164"/>
      <c r="C81" s="161"/>
      <c r="D81" s="78">
        <v>0.183</v>
      </c>
    </row>
    <row r="82" spans="1:9" x14ac:dyDescent="0.35">
      <c r="A82" s="8" t="s">
        <v>3119</v>
      </c>
      <c r="B82" s="164"/>
      <c r="C82" s="161"/>
      <c r="D82" s="78">
        <v>1.52</v>
      </c>
      <c r="F82" s="119"/>
      <c r="G82" s="1"/>
      <c r="H82" s="1"/>
      <c r="I82" s="1"/>
    </row>
    <row r="83" spans="1:9" x14ac:dyDescent="0.35">
      <c r="A83" s="8" t="s">
        <v>3120</v>
      </c>
      <c r="B83" s="164"/>
      <c r="C83" s="161"/>
      <c r="D83" s="78">
        <v>1.26</v>
      </c>
      <c r="F83" s="119"/>
      <c r="G83" s="1"/>
      <c r="H83" s="1"/>
      <c r="I83" s="1"/>
    </row>
    <row r="84" spans="1:9" ht="15" thickBot="1" x14ac:dyDescent="0.4">
      <c r="A84" s="9" t="s">
        <v>3121</v>
      </c>
      <c r="B84" s="164"/>
      <c r="C84" s="161"/>
      <c r="D84" s="78">
        <v>1.25</v>
      </c>
      <c r="F84" s="119"/>
      <c r="G84" s="1"/>
      <c r="H84" s="1"/>
      <c r="I84" s="1"/>
    </row>
    <row r="85" spans="1:9" s="13" customFormat="1" ht="15" thickBot="1" x14ac:dyDescent="0.4">
      <c r="A85" s="11" t="s">
        <v>10</v>
      </c>
      <c r="B85" s="246"/>
      <c r="C85" s="247"/>
      <c r="D85" s="248">
        <v>1.75</v>
      </c>
      <c r="G85" s="110"/>
      <c r="H85" s="110"/>
      <c r="I85" s="110"/>
    </row>
    <row r="87" spans="1:9" ht="15" thickBot="1" x14ac:dyDescent="0.4"/>
    <row r="88" spans="1:9" ht="15.75" customHeight="1" thickBot="1" x14ac:dyDescent="0.4">
      <c r="A88" s="410" t="s">
        <v>66</v>
      </c>
      <c r="B88" s="411"/>
      <c r="C88" s="411"/>
      <c r="D88" s="412"/>
    </row>
    <row r="89" spans="1:9" ht="44" thickBot="1" x14ac:dyDescent="0.4">
      <c r="A89" s="2"/>
      <c r="B89" s="167"/>
      <c r="C89" s="168"/>
      <c r="D89" s="5" t="s">
        <v>80</v>
      </c>
    </row>
    <row r="90" spans="1:9" x14ac:dyDescent="0.35">
      <c r="A90" s="6" t="s">
        <v>3115</v>
      </c>
      <c r="B90" s="163"/>
      <c r="C90" s="160"/>
      <c r="D90" s="77">
        <v>4.97</v>
      </c>
    </row>
    <row r="91" spans="1:9" x14ac:dyDescent="0.35">
      <c r="A91" s="8" t="s">
        <v>3116</v>
      </c>
      <c r="B91" s="164"/>
      <c r="C91" s="161"/>
      <c r="D91" s="78">
        <v>4.5999999999999996</v>
      </c>
    </row>
    <row r="92" spans="1:9" x14ac:dyDescent="0.35">
      <c r="A92" s="8" t="s">
        <v>3117</v>
      </c>
      <c r="B92" s="164"/>
      <c r="C92" s="161"/>
      <c r="D92" s="78">
        <v>5.92</v>
      </c>
    </row>
    <row r="93" spans="1:9" ht="12.75" customHeight="1" x14ac:dyDescent="0.35">
      <c r="A93" s="8" t="s">
        <v>3118</v>
      </c>
      <c r="B93" s="164"/>
      <c r="C93" s="161"/>
      <c r="D93" s="78">
        <v>5.0999999999999996</v>
      </c>
    </row>
    <row r="94" spans="1:9" x14ac:dyDescent="0.35">
      <c r="A94" s="8" t="s">
        <v>3119</v>
      </c>
      <c r="B94" s="164"/>
      <c r="C94" s="161"/>
      <c r="D94" s="300">
        <v>3.54</v>
      </c>
      <c r="F94" s="119"/>
      <c r="G94" s="1"/>
      <c r="H94" s="1"/>
      <c r="I94" s="1"/>
    </row>
    <row r="95" spans="1:9" x14ac:dyDescent="0.35">
      <c r="A95" s="8" t="s">
        <v>3120</v>
      </c>
      <c r="B95" s="164"/>
      <c r="C95" s="161"/>
      <c r="D95" s="300">
        <v>4.67</v>
      </c>
      <c r="F95" s="119"/>
      <c r="G95" s="1"/>
      <c r="H95" s="1"/>
      <c r="I95" s="1"/>
    </row>
    <row r="96" spans="1:9" ht="15" thickBot="1" x14ac:dyDescent="0.4">
      <c r="A96" s="9" t="s">
        <v>3121</v>
      </c>
      <c r="B96" s="164"/>
      <c r="C96" s="161"/>
      <c r="D96" s="300">
        <v>4.13</v>
      </c>
      <c r="F96" s="119"/>
      <c r="G96" s="1"/>
      <c r="H96" s="1"/>
      <c r="I96" s="1"/>
    </row>
    <row r="97" spans="1:20" s="13" customFormat="1" ht="15" thickBot="1" x14ac:dyDescent="0.4">
      <c r="A97" s="11" t="s">
        <v>10</v>
      </c>
      <c r="B97" s="246"/>
      <c r="C97" s="247"/>
      <c r="D97" s="248">
        <v>4.9000000000000004</v>
      </c>
      <c r="G97" s="110"/>
      <c r="H97" s="110"/>
      <c r="I97" s="110"/>
    </row>
    <row r="98" spans="1:20" ht="15" thickBot="1" x14ac:dyDescent="0.4"/>
    <row r="99" spans="1:20" ht="15.75" customHeight="1" thickBot="1" x14ac:dyDescent="0.4">
      <c r="A99" s="410" t="s">
        <v>67</v>
      </c>
      <c r="B99" s="411"/>
      <c r="C99" s="411"/>
      <c r="D99" s="412"/>
      <c r="F99" s="410" t="s">
        <v>67</v>
      </c>
      <c r="G99" s="411"/>
      <c r="H99" s="411"/>
      <c r="I99" s="412"/>
      <c r="T99" s="1" t="s">
        <v>316</v>
      </c>
    </row>
    <row r="100" spans="1:20" ht="58.5" thickBot="1" x14ac:dyDescent="0.4">
      <c r="A100" s="18"/>
      <c r="B100" s="182" t="s">
        <v>68</v>
      </c>
      <c r="C100" s="154" t="s">
        <v>69</v>
      </c>
      <c r="D100" s="162" t="s">
        <v>10</v>
      </c>
      <c r="F100" s="18"/>
      <c r="G100" s="216" t="s">
        <v>68</v>
      </c>
      <c r="H100" s="202" t="s">
        <v>69</v>
      </c>
      <c r="I100" s="132" t="s">
        <v>217</v>
      </c>
      <c r="S100" s="6" t="s">
        <v>3122</v>
      </c>
      <c r="T100" s="86">
        <v>0.8</v>
      </c>
    </row>
    <row r="101" spans="1:20" ht="29.5" thickBot="1" x14ac:dyDescent="0.4">
      <c r="A101" s="6" t="s">
        <v>3115</v>
      </c>
      <c r="B101" s="134">
        <v>39</v>
      </c>
      <c r="C101" s="59">
        <f>'Gen Info on District'!D16-'Other Social Issues'!B101</f>
        <v>3</v>
      </c>
      <c r="D101" s="158">
        <f>SUM(B101:C101)</f>
        <v>42</v>
      </c>
      <c r="F101" s="6" t="s">
        <v>3115</v>
      </c>
      <c r="G101" s="84">
        <f>B101/D101</f>
        <v>0.9285714285714286</v>
      </c>
      <c r="H101" s="94">
        <f>C101/D101</f>
        <v>7.1428571428571425E-2</v>
      </c>
      <c r="I101" s="86">
        <f>(B124+B125+B126)/B130</f>
        <v>0.69230769230769229</v>
      </c>
      <c r="S101" s="8" t="s">
        <v>3124</v>
      </c>
      <c r="T101" s="99">
        <v>0.90322580645161288</v>
      </c>
    </row>
    <row r="102" spans="1:20" ht="29.5" thickBot="1" x14ac:dyDescent="0.4">
      <c r="A102" s="8" t="s">
        <v>3116</v>
      </c>
      <c r="B102" s="72">
        <v>37</v>
      </c>
      <c r="C102" s="59">
        <f>'Gen Info on District'!D17-'Other Social Issues'!B102</f>
        <v>0</v>
      </c>
      <c r="D102" s="159">
        <f t="shared" ref="D102:D103" si="26">SUM(B102:C102)</f>
        <v>37</v>
      </c>
      <c r="F102" s="8" t="s">
        <v>3116</v>
      </c>
      <c r="G102" s="87">
        <f t="shared" ref="G102:G108" si="27">B102/D102</f>
        <v>1</v>
      </c>
      <c r="H102" s="95">
        <f t="shared" ref="H102:H108" si="28">C102/D102</f>
        <v>0</v>
      </c>
      <c r="I102" s="86">
        <f>C136+C137+C138</f>
        <v>0.70270270270270263</v>
      </c>
      <c r="S102" s="8" t="s">
        <v>3125</v>
      </c>
      <c r="T102" s="99">
        <v>1</v>
      </c>
    </row>
    <row r="103" spans="1:20" ht="29.5" thickBot="1" x14ac:dyDescent="0.4">
      <c r="A103" s="8" t="s">
        <v>3117</v>
      </c>
      <c r="B103" s="72">
        <v>54</v>
      </c>
      <c r="C103" s="59">
        <f>'Gen Info on District'!D18-'Other Social Issues'!B103</f>
        <v>2</v>
      </c>
      <c r="D103" s="159">
        <f t="shared" si="26"/>
        <v>56</v>
      </c>
      <c r="F103" s="8" t="s">
        <v>3117</v>
      </c>
      <c r="G103" s="87">
        <f>B103/D103</f>
        <v>0.9642857142857143</v>
      </c>
      <c r="H103" s="95">
        <f t="shared" si="28"/>
        <v>3.5714285714285712E-2</v>
      </c>
      <c r="I103" s="86">
        <f>D136+D137+D138</f>
        <v>0.64814814814814814</v>
      </c>
      <c r="S103" s="10" t="s">
        <v>3126</v>
      </c>
      <c r="T103" s="99">
        <v>0.95918367346938771</v>
      </c>
    </row>
    <row r="104" spans="1:20" ht="29.5" thickBot="1" x14ac:dyDescent="0.4">
      <c r="A104" s="8" t="s">
        <v>3118</v>
      </c>
      <c r="B104" s="72">
        <v>46</v>
      </c>
      <c r="C104" s="59">
        <f>'Gen Info on District'!D19-'Other Social Issues'!B104</f>
        <v>0</v>
      </c>
      <c r="D104" s="159">
        <f t="shared" ref="D104:D107" si="29">SUM(B104:C104)</f>
        <v>46</v>
      </c>
      <c r="F104" s="8" t="s">
        <v>3118</v>
      </c>
      <c r="G104" s="87">
        <f t="shared" si="27"/>
        <v>1</v>
      </c>
      <c r="H104" s="95">
        <f t="shared" si="28"/>
        <v>0</v>
      </c>
      <c r="I104" s="86">
        <f>E136+E137+E138</f>
        <v>0.63043478260869557</v>
      </c>
      <c r="S104" s="22" t="s">
        <v>3168</v>
      </c>
      <c r="T104" s="100">
        <v>0.93457943925233644</v>
      </c>
    </row>
    <row r="105" spans="1:20" ht="15" thickBot="1" x14ac:dyDescent="0.4">
      <c r="A105" s="8" t="s">
        <v>3119</v>
      </c>
      <c r="B105" s="72">
        <v>46</v>
      </c>
      <c r="C105" s="59">
        <f>'Gen Info on District'!D20-'Other Social Issues'!B105</f>
        <v>0</v>
      </c>
      <c r="D105" s="159">
        <f t="shared" si="29"/>
        <v>46</v>
      </c>
      <c r="F105" s="8" t="s">
        <v>3119</v>
      </c>
      <c r="G105" s="87">
        <f t="shared" ref="G105:G107" si="30">B105/D105</f>
        <v>1</v>
      </c>
      <c r="H105" s="95">
        <f t="shared" ref="H105:H107" si="31">C105/D105</f>
        <v>0</v>
      </c>
      <c r="I105" s="86">
        <f>F136+F137+F138</f>
        <v>0.58695652173913038</v>
      </c>
    </row>
    <row r="106" spans="1:20" ht="15" thickBot="1" x14ac:dyDescent="0.4">
      <c r="A106" s="8" t="s">
        <v>3120</v>
      </c>
      <c r="B106" s="72">
        <v>11</v>
      </c>
      <c r="C106" s="59">
        <f>'Gen Info on District'!D21-'Other Social Issues'!B106</f>
        <v>3</v>
      </c>
      <c r="D106" s="159">
        <f t="shared" si="29"/>
        <v>14</v>
      </c>
      <c r="F106" s="8" t="s">
        <v>3120</v>
      </c>
      <c r="G106" s="87">
        <f t="shared" si="30"/>
        <v>0.7857142857142857</v>
      </c>
      <c r="H106" s="95">
        <f t="shared" si="31"/>
        <v>0.21428571428571427</v>
      </c>
      <c r="I106" s="86">
        <f>G136+G137+G138</f>
        <v>1</v>
      </c>
    </row>
    <row r="107" spans="1:20" ht="15" thickBot="1" x14ac:dyDescent="0.4">
      <c r="A107" s="9" t="s">
        <v>3121</v>
      </c>
      <c r="B107" s="382">
        <v>13</v>
      </c>
      <c r="C107" s="59">
        <f>'Gen Info on District'!D22-'Other Social Issues'!B107</f>
        <v>0</v>
      </c>
      <c r="D107" s="159">
        <f t="shared" si="29"/>
        <v>13</v>
      </c>
      <c r="F107" s="9" t="s">
        <v>3121</v>
      </c>
      <c r="G107" s="87">
        <f t="shared" si="30"/>
        <v>1</v>
      </c>
      <c r="H107" s="95">
        <f t="shared" si="31"/>
        <v>0</v>
      </c>
      <c r="I107" s="86">
        <f>H136+H137+H138</f>
        <v>0.61538461538461542</v>
      </c>
    </row>
    <row r="108" spans="1:20" s="13" customFormat="1" ht="15" thickBot="1" x14ac:dyDescent="0.4">
      <c r="A108" s="339" t="s">
        <v>10</v>
      </c>
      <c r="B108" s="390">
        <f>SUM(B101:B107)</f>
        <v>246</v>
      </c>
      <c r="C108" s="390">
        <f>SUM(C101:C107)</f>
        <v>8</v>
      </c>
      <c r="D108" s="390">
        <f>SUM(D101:D107)</f>
        <v>254</v>
      </c>
      <c r="F108" s="22" t="s">
        <v>10</v>
      </c>
      <c r="G108" s="391">
        <f t="shared" si="27"/>
        <v>0.96850393700787396</v>
      </c>
      <c r="H108" s="392">
        <f t="shared" si="28"/>
        <v>3.1496062992125984E-2</v>
      </c>
      <c r="I108" s="393">
        <f>SUM(B124:H129)/SUM(B124:H129)</f>
        <v>1</v>
      </c>
    </row>
    <row r="109" spans="1:20" x14ac:dyDescent="0.35">
      <c r="A109" s="16"/>
      <c r="B109" s="83"/>
      <c r="C109" s="83"/>
      <c r="D109" s="83"/>
      <c r="F109" s="16"/>
      <c r="G109" s="131"/>
      <c r="H109" s="131"/>
      <c r="I109" s="131"/>
    </row>
    <row r="110" spans="1:20" ht="15" thickBot="1" x14ac:dyDescent="0.4"/>
    <row r="111" spans="1:20" ht="15.75" customHeight="1" thickBot="1" x14ac:dyDescent="0.4">
      <c r="A111" s="410" t="s">
        <v>70</v>
      </c>
      <c r="B111" s="411"/>
      <c r="C111" s="411"/>
      <c r="D111" s="412"/>
      <c r="F111" s="410" t="s">
        <v>70</v>
      </c>
      <c r="G111" s="411"/>
      <c r="H111" s="411"/>
      <c r="I111" s="412"/>
    </row>
    <row r="112" spans="1:20" ht="44" thickBot="1" x14ac:dyDescent="0.4">
      <c r="A112" s="2"/>
      <c r="B112" s="31"/>
      <c r="C112" s="32"/>
      <c r="D112" s="5" t="s">
        <v>10</v>
      </c>
      <c r="F112" s="2"/>
      <c r="G112" s="217"/>
      <c r="H112" s="218"/>
      <c r="I112" s="132" t="s">
        <v>10</v>
      </c>
      <c r="K112" s="2"/>
      <c r="L112" s="132" t="s">
        <v>70</v>
      </c>
    </row>
    <row r="113" spans="1:12" ht="15" thickBot="1" x14ac:dyDescent="0.4">
      <c r="A113" s="6" t="s">
        <v>4</v>
      </c>
      <c r="B113" s="163"/>
      <c r="C113" s="160"/>
      <c r="D113" s="77">
        <v>0</v>
      </c>
      <c r="F113" s="6" t="s">
        <v>4</v>
      </c>
      <c r="G113" s="219"/>
      <c r="H113" s="220"/>
      <c r="I113" s="86">
        <f t="shared" ref="I113:I119" si="32">D113/$D$119</f>
        <v>0</v>
      </c>
      <c r="K113" s="6" t="s">
        <v>4</v>
      </c>
      <c r="L113" s="86">
        <f t="shared" ref="L113:L118" si="33">I113</f>
        <v>0</v>
      </c>
    </row>
    <row r="114" spans="1:12" ht="15" thickBot="1" x14ac:dyDescent="0.4">
      <c r="A114" s="8" t="s">
        <v>2</v>
      </c>
      <c r="B114" s="164"/>
      <c r="C114" s="161"/>
      <c r="D114" s="78">
        <v>136</v>
      </c>
      <c r="F114" s="8" t="s">
        <v>2</v>
      </c>
      <c r="G114" s="221"/>
      <c r="H114" s="222"/>
      <c r="I114" s="99">
        <f t="shared" si="32"/>
        <v>0.55284552845528456</v>
      </c>
      <c r="K114" s="8" t="s">
        <v>2</v>
      </c>
      <c r="L114" s="86">
        <f t="shared" si="33"/>
        <v>0.55284552845528456</v>
      </c>
    </row>
    <row r="115" spans="1:12" ht="29.5" thickBot="1" x14ac:dyDescent="0.4">
      <c r="A115" s="8" t="s">
        <v>9</v>
      </c>
      <c r="B115" s="164"/>
      <c r="C115" s="161"/>
      <c r="D115" s="78">
        <v>27</v>
      </c>
      <c r="F115" s="8" t="s">
        <v>9</v>
      </c>
      <c r="G115" s="221"/>
      <c r="H115" s="222"/>
      <c r="I115" s="99">
        <f t="shared" si="32"/>
        <v>0.10975609756097561</v>
      </c>
      <c r="K115" s="8" t="s">
        <v>9</v>
      </c>
      <c r="L115" s="86">
        <f t="shared" si="33"/>
        <v>0.10975609756097561</v>
      </c>
    </row>
    <row r="116" spans="1:12" ht="29.5" thickBot="1" x14ac:dyDescent="0.4">
      <c r="A116" s="8" t="s">
        <v>6</v>
      </c>
      <c r="B116" s="164"/>
      <c r="C116" s="161"/>
      <c r="D116" s="78">
        <v>55</v>
      </c>
      <c r="F116" s="8" t="s">
        <v>6</v>
      </c>
      <c r="G116" s="221"/>
      <c r="H116" s="222"/>
      <c r="I116" s="99">
        <f t="shared" si="32"/>
        <v>0.22357723577235772</v>
      </c>
      <c r="K116" s="8" t="s">
        <v>6</v>
      </c>
      <c r="L116" s="86">
        <f t="shared" si="33"/>
        <v>0.22357723577235772</v>
      </c>
    </row>
    <row r="117" spans="1:12" ht="15" thickBot="1" x14ac:dyDescent="0.4">
      <c r="A117" s="8" t="s">
        <v>5</v>
      </c>
      <c r="B117" s="164"/>
      <c r="C117" s="161"/>
      <c r="D117" s="78">
        <v>28</v>
      </c>
      <c r="F117" s="8" t="s">
        <v>5</v>
      </c>
      <c r="G117" s="221"/>
      <c r="H117" s="222"/>
      <c r="I117" s="99">
        <f t="shared" si="32"/>
        <v>0.11382113821138211</v>
      </c>
      <c r="K117" s="8" t="s">
        <v>5</v>
      </c>
      <c r="L117" s="86">
        <f t="shared" si="33"/>
        <v>0.11382113821138211</v>
      </c>
    </row>
    <row r="118" spans="1:12" ht="15" thickBot="1" x14ac:dyDescent="0.4">
      <c r="A118" s="10" t="s">
        <v>71</v>
      </c>
      <c r="B118" s="165"/>
      <c r="C118" s="169"/>
      <c r="D118" s="79"/>
      <c r="F118" s="10" t="s">
        <v>71</v>
      </c>
      <c r="G118" s="223"/>
      <c r="H118" s="224"/>
      <c r="I118" s="100">
        <f t="shared" si="32"/>
        <v>0</v>
      </c>
      <c r="K118" s="10" t="s">
        <v>71</v>
      </c>
      <c r="L118" s="86">
        <f t="shared" si="33"/>
        <v>0</v>
      </c>
    </row>
    <row r="119" spans="1:12" ht="15" thickBot="1" x14ac:dyDescent="0.4">
      <c r="A119" s="11" t="s">
        <v>10</v>
      </c>
      <c r="B119" s="166"/>
      <c r="C119" s="170"/>
      <c r="D119" s="81">
        <f>SUM(D113:D118)</f>
        <v>246</v>
      </c>
      <c r="F119" s="11" t="s">
        <v>10</v>
      </c>
      <c r="G119" s="225"/>
      <c r="H119" s="226"/>
      <c r="I119" s="227">
        <f t="shared" si="32"/>
        <v>1</v>
      </c>
      <c r="K119" s="11" t="s">
        <v>10</v>
      </c>
      <c r="L119" s="86">
        <f>SUM(L113:L118)</f>
        <v>1</v>
      </c>
    </row>
    <row r="121" spans="1:12" ht="15" thickBot="1" x14ac:dyDescent="0.4"/>
    <row r="122" spans="1:12" ht="15" thickBot="1" x14ac:dyDescent="0.4">
      <c r="A122" s="424" t="s">
        <v>70</v>
      </c>
      <c r="B122" s="413"/>
      <c r="C122" s="413"/>
      <c r="D122" s="413"/>
      <c r="E122" s="413"/>
      <c r="F122" s="413"/>
      <c r="G122" s="413"/>
      <c r="H122" s="413"/>
      <c r="I122" s="414"/>
    </row>
    <row r="123" spans="1:12" ht="44" thickBot="1" x14ac:dyDescent="0.4">
      <c r="A123" s="2"/>
      <c r="B123" s="171" t="s">
        <v>3123</v>
      </c>
      <c r="C123" s="171" t="s">
        <v>3116</v>
      </c>
      <c r="D123" s="171" t="s">
        <v>3117</v>
      </c>
      <c r="E123" s="171" t="s">
        <v>3118</v>
      </c>
      <c r="F123" s="171" t="s">
        <v>3119</v>
      </c>
      <c r="G123" s="228" t="s">
        <v>3120</v>
      </c>
      <c r="H123" s="9" t="s">
        <v>3121</v>
      </c>
      <c r="I123" s="1"/>
    </row>
    <row r="124" spans="1:12" x14ac:dyDescent="0.35">
      <c r="A124" s="19" t="s">
        <v>4</v>
      </c>
      <c r="B124" s="278">
        <v>0</v>
      </c>
      <c r="C124" s="295">
        <v>0</v>
      </c>
      <c r="D124" s="295">
        <v>0</v>
      </c>
      <c r="E124" s="295">
        <v>0</v>
      </c>
      <c r="F124" s="71">
        <v>0</v>
      </c>
      <c r="G124" s="362">
        <v>0</v>
      </c>
      <c r="H124" s="362">
        <v>0</v>
      </c>
      <c r="I124" s="1"/>
    </row>
    <row r="125" spans="1:12" x14ac:dyDescent="0.35">
      <c r="A125" s="20" t="s">
        <v>2</v>
      </c>
      <c r="B125" s="280">
        <v>23</v>
      </c>
      <c r="C125" s="291">
        <v>25</v>
      </c>
      <c r="D125" s="291">
        <v>28</v>
      </c>
      <c r="E125" s="291">
        <v>16</v>
      </c>
      <c r="F125" s="56">
        <v>25</v>
      </c>
      <c r="G125" s="362">
        <v>11</v>
      </c>
      <c r="H125" s="362">
        <v>8</v>
      </c>
      <c r="I125" s="1"/>
    </row>
    <row r="126" spans="1:12" x14ac:dyDescent="0.35">
      <c r="A126" s="20" t="s">
        <v>9</v>
      </c>
      <c r="B126" s="280">
        <v>4</v>
      </c>
      <c r="C126" s="291">
        <v>1</v>
      </c>
      <c r="D126" s="291">
        <v>7</v>
      </c>
      <c r="E126" s="291">
        <v>13</v>
      </c>
      <c r="F126" s="56">
        <v>2</v>
      </c>
      <c r="G126" s="362">
        <v>0</v>
      </c>
      <c r="H126" s="362">
        <v>0</v>
      </c>
      <c r="I126" s="1"/>
    </row>
    <row r="127" spans="1:12" x14ac:dyDescent="0.35">
      <c r="A127" s="20" t="s">
        <v>6</v>
      </c>
      <c r="B127" s="280">
        <v>11</v>
      </c>
      <c r="C127" s="291">
        <v>3</v>
      </c>
      <c r="D127" s="291">
        <v>17</v>
      </c>
      <c r="E127" s="291">
        <v>16</v>
      </c>
      <c r="F127" s="56">
        <v>4</v>
      </c>
      <c r="G127" s="362">
        <v>0</v>
      </c>
      <c r="H127" s="362">
        <v>4</v>
      </c>
      <c r="I127" s="1"/>
    </row>
    <row r="128" spans="1:12" x14ac:dyDescent="0.35">
      <c r="A128" s="20" t="s">
        <v>5</v>
      </c>
      <c r="B128" s="280">
        <v>1</v>
      </c>
      <c r="C128" s="291">
        <v>8</v>
      </c>
      <c r="D128" s="291">
        <v>2</v>
      </c>
      <c r="E128" s="291">
        <v>1</v>
      </c>
      <c r="F128" s="56">
        <v>15</v>
      </c>
      <c r="G128" s="362">
        <v>0</v>
      </c>
      <c r="H128" s="362">
        <v>1</v>
      </c>
      <c r="I128" s="1"/>
    </row>
    <row r="129" spans="1:9" ht="15" thickBot="1" x14ac:dyDescent="0.4">
      <c r="A129" s="21" t="s">
        <v>71</v>
      </c>
      <c r="B129" s="349">
        <v>0</v>
      </c>
      <c r="C129" s="296">
        <v>0</v>
      </c>
      <c r="D129" s="296">
        <v>0</v>
      </c>
      <c r="E129" s="296">
        <v>0</v>
      </c>
      <c r="F129" s="61">
        <v>0</v>
      </c>
      <c r="G129" s="363">
        <v>0</v>
      </c>
      <c r="H129" s="363">
        <v>0</v>
      </c>
      <c r="I129" s="1"/>
    </row>
    <row r="130" spans="1:9" ht="15" thickBot="1" x14ac:dyDescent="0.4">
      <c r="A130" s="22" t="s">
        <v>10</v>
      </c>
      <c r="B130" s="284">
        <f>SUM(B124:B129)</f>
        <v>39</v>
      </c>
      <c r="C130" s="361">
        <f t="shared" ref="C130:H130" si="34">SUM(C124:C129)</f>
        <v>37</v>
      </c>
      <c r="D130" s="361">
        <f t="shared" si="34"/>
        <v>54</v>
      </c>
      <c r="E130" s="361">
        <f t="shared" si="34"/>
        <v>46</v>
      </c>
      <c r="F130" s="62">
        <f t="shared" si="34"/>
        <v>46</v>
      </c>
      <c r="G130" s="62">
        <f t="shared" si="34"/>
        <v>11</v>
      </c>
      <c r="H130" s="62">
        <f t="shared" si="34"/>
        <v>13</v>
      </c>
      <c r="I130" s="1">
        <f>SUM(B130:H130)</f>
        <v>246</v>
      </c>
    </row>
    <row r="133" spans="1:9" ht="15" thickBot="1" x14ac:dyDescent="0.4"/>
    <row r="134" spans="1:9" ht="15" thickBot="1" x14ac:dyDescent="0.4">
      <c r="A134" s="424" t="s">
        <v>70</v>
      </c>
      <c r="B134" s="413"/>
      <c r="C134" s="413"/>
      <c r="D134" s="413"/>
      <c r="E134" s="413"/>
      <c r="F134" s="413"/>
      <c r="G134" s="413"/>
      <c r="H134" s="413"/>
      <c r="I134" s="414"/>
    </row>
    <row r="135" spans="1:9" ht="44" thickBot="1" x14ac:dyDescent="0.4">
      <c r="A135" s="2"/>
      <c r="B135" s="171" t="s">
        <v>3123</v>
      </c>
      <c r="C135" s="171" t="s">
        <v>3116</v>
      </c>
      <c r="D135" s="171" t="s">
        <v>3117</v>
      </c>
      <c r="E135" s="171" t="s">
        <v>3118</v>
      </c>
      <c r="F135" s="171" t="s">
        <v>3119</v>
      </c>
      <c r="G135" s="228" t="s">
        <v>3120</v>
      </c>
      <c r="H135" s="384" t="s">
        <v>3121</v>
      </c>
      <c r="I135" s="1"/>
    </row>
    <row r="136" spans="1:9" x14ac:dyDescent="0.35">
      <c r="A136" s="19" t="s">
        <v>4</v>
      </c>
      <c r="B136" s="84">
        <f t="shared" ref="B136:H136" si="35">B124/B130</f>
        <v>0</v>
      </c>
      <c r="C136" s="144">
        <f t="shared" si="35"/>
        <v>0</v>
      </c>
      <c r="D136" s="144">
        <f t="shared" si="35"/>
        <v>0</v>
      </c>
      <c r="E136" s="144">
        <f t="shared" si="35"/>
        <v>0</v>
      </c>
      <c r="F136" s="144">
        <f t="shared" si="35"/>
        <v>0</v>
      </c>
      <c r="G136" s="144">
        <f t="shared" si="35"/>
        <v>0</v>
      </c>
      <c r="H136" s="144">
        <f t="shared" si="35"/>
        <v>0</v>
      </c>
      <c r="I136" s="1"/>
    </row>
    <row r="137" spans="1:9" x14ac:dyDescent="0.35">
      <c r="A137" s="20" t="s">
        <v>2</v>
      </c>
      <c r="B137" s="87">
        <f t="shared" ref="B137:H137" si="36">B125/B130</f>
        <v>0.58974358974358976</v>
      </c>
      <c r="C137" s="97">
        <f t="shared" si="36"/>
        <v>0.67567567567567566</v>
      </c>
      <c r="D137" s="97">
        <f t="shared" si="36"/>
        <v>0.51851851851851849</v>
      </c>
      <c r="E137" s="97">
        <f t="shared" si="36"/>
        <v>0.34782608695652173</v>
      </c>
      <c r="F137" s="97">
        <f t="shared" si="36"/>
        <v>0.54347826086956519</v>
      </c>
      <c r="G137" s="97">
        <f t="shared" si="36"/>
        <v>1</v>
      </c>
      <c r="H137" s="97">
        <f t="shared" si="36"/>
        <v>0.61538461538461542</v>
      </c>
      <c r="I137" s="1"/>
    </row>
    <row r="138" spans="1:9" x14ac:dyDescent="0.35">
      <c r="A138" s="20" t="s">
        <v>9</v>
      </c>
      <c r="B138" s="87">
        <f t="shared" ref="B138:H138" si="37">B126/B130</f>
        <v>0.10256410256410256</v>
      </c>
      <c r="C138" s="97">
        <f t="shared" si="37"/>
        <v>2.7027027027027029E-2</v>
      </c>
      <c r="D138" s="97">
        <f t="shared" si="37"/>
        <v>0.12962962962962962</v>
      </c>
      <c r="E138" s="97">
        <f t="shared" si="37"/>
        <v>0.28260869565217389</v>
      </c>
      <c r="F138" s="97">
        <f t="shared" si="37"/>
        <v>4.3478260869565216E-2</v>
      </c>
      <c r="G138" s="97">
        <f t="shared" si="37"/>
        <v>0</v>
      </c>
      <c r="H138" s="97">
        <f t="shared" si="37"/>
        <v>0</v>
      </c>
      <c r="I138" s="1"/>
    </row>
    <row r="139" spans="1:9" x14ac:dyDescent="0.35">
      <c r="A139" s="20" t="s">
        <v>6</v>
      </c>
      <c r="B139" s="87">
        <f t="shared" ref="B139:H139" si="38">B127/B130</f>
        <v>0.28205128205128205</v>
      </c>
      <c r="C139" s="97">
        <f t="shared" si="38"/>
        <v>8.1081081081081086E-2</v>
      </c>
      <c r="D139" s="97">
        <f t="shared" si="38"/>
        <v>0.31481481481481483</v>
      </c>
      <c r="E139" s="97">
        <f t="shared" si="38"/>
        <v>0.34782608695652173</v>
      </c>
      <c r="F139" s="97">
        <f t="shared" si="38"/>
        <v>8.6956521739130432E-2</v>
      </c>
      <c r="G139" s="97">
        <f t="shared" si="38"/>
        <v>0</v>
      </c>
      <c r="H139" s="97">
        <f t="shared" si="38"/>
        <v>0.30769230769230771</v>
      </c>
      <c r="I139" s="1"/>
    </row>
    <row r="140" spans="1:9" x14ac:dyDescent="0.35">
      <c r="A140" s="20" t="s">
        <v>5</v>
      </c>
      <c r="B140" s="87">
        <f t="shared" ref="B140:H140" si="39">B128/B130</f>
        <v>2.564102564102564E-2</v>
      </c>
      <c r="C140" s="97">
        <f t="shared" si="39"/>
        <v>0.21621621621621623</v>
      </c>
      <c r="D140" s="97">
        <f t="shared" si="39"/>
        <v>3.7037037037037035E-2</v>
      </c>
      <c r="E140" s="97">
        <f t="shared" si="39"/>
        <v>2.1739130434782608E-2</v>
      </c>
      <c r="F140" s="97">
        <f t="shared" si="39"/>
        <v>0.32608695652173914</v>
      </c>
      <c r="G140" s="97">
        <f t="shared" si="39"/>
        <v>0</v>
      </c>
      <c r="H140" s="97">
        <f t="shared" si="39"/>
        <v>7.6923076923076927E-2</v>
      </c>
      <c r="I140" s="1"/>
    </row>
    <row r="141" spans="1:9" ht="15" thickBot="1" x14ac:dyDescent="0.4">
      <c r="A141" s="21" t="s">
        <v>71</v>
      </c>
      <c r="B141" s="89">
        <f t="shared" ref="B141:H141" si="40">B129/B130</f>
        <v>0</v>
      </c>
      <c r="C141" s="103">
        <f t="shared" si="40"/>
        <v>0</v>
      </c>
      <c r="D141" s="103">
        <f t="shared" si="40"/>
        <v>0</v>
      </c>
      <c r="E141" s="103">
        <f t="shared" si="40"/>
        <v>0</v>
      </c>
      <c r="F141" s="103">
        <f t="shared" si="40"/>
        <v>0</v>
      </c>
      <c r="G141" s="103">
        <f t="shared" si="40"/>
        <v>0</v>
      </c>
      <c r="H141" s="103">
        <f t="shared" si="40"/>
        <v>0</v>
      </c>
      <c r="I141" s="1"/>
    </row>
    <row r="142" spans="1:9" ht="15" thickBot="1" x14ac:dyDescent="0.4">
      <c r="A142" s="22" t="s">
        <v>10</v>
      </c>
      <c r="B142" s="91">
        <f>SUM(B136:B141)</f>
        <v>1</v>
      </c>
      <c r="C142" s="115">
        <f t="shared" ref="C142:H142" si="41">SUM(C136:C141)</f>
        <v>1</v>
      </c>
      <c r="D142" s="115">
        <f t="shared" si="41"/>
        <v>1</v>
      </c>
      <c r="E142" s="115">
        <f t="shared" si="41"/>
        <v>0.99999999999999989</v>
      </c>
      <c r="F142" s="115">
        <f t="shared" si="41"/>
        <v>0.99999999999999989</v>
      </c>
      <c r="G142" s="115">
        <f t="shared" si="41"/>
        <v>1</v>
      </c>
      <c r="H142" s="115">
        <f t="shared" si="41"/>
        <v>1</v>
      </c>
      <c r="I142" s="1"/>
    </row>
    <row r="143" spans="1:9" ht="15" thickBot="1" x14ac:dyDescent="0.4"/>
    <row r="144" spans="1:9" ht="14.25" customHeight="1" thickBot="1" x14ac:dyDescent="0.4">
      <c r="A144" s="410" t="s">
        <v>216</v>
      </c>
      <c r="B144" s="413"/>
      <c r="C144" s="413"/>
      <c r="D144" s="414"/>
    </row>
    <row r="145" spans="1:9" ht="15" thickBot="1" x14ac:dyDescent="0.4">
      <c r="A145" s="18"/>
      <c r="B145" s="167"/>
      <c r="C145" s="168"/>
      <c r="D145" s="5" t="s">
        <v>215</v>
      </c>
    </row>
    <row r="146" spans="1:9" ht="15" thickBot="1" x14ac:dyDescent="0.4">
      <c r="A146" s="6" t="s">
        <v>3115</v>
      </c>
      <c r="B146" s="163"/>
      <c r="C146" s="160"/>
      <c r="D146" s="77"/>
    </row>
    <row r="147" spans="1:9" ht="15" thickBot="1" x14ac:dyDescent="0.4">
      <c r="A147" s="8" t="s">
        <v>3116</v>
      </c>
      <c r="B147" s="164"/>
      <c r="C147" s="161"/>
      <c r="D147" s="77"/>
    </row>
    <row r="148" spans="1:9" ht="15" thickBot="1" x14ac:dyDescent="0.4">
      <c r="A148" s="8" t="s">
        <v>3117</v>
      </c>
      <c r="B148" s="164"/>
      <c r="C148" s="161"/>
      <c r="D148" s="77"/>
    </row>
    <row r="149" spans="1:9" ht="15" thickBot="1" x14ac:dyDescent="0.4">
      <c r="A149" s="8" t="s">
        <v>3118</v>
      </c>
      <c r="B149" s="164"/>
      <c r="C149" s="161"/>
      <c r="D149" s="77"/>
    </row>
    <row r="150" spans="1:9" ht="15" thickBot="1" x14ac:dyDescent="0.4">
      <c r="A150" s="8" t="s">
        <v>3119</v>
      </c>
      <c r="B150" s="302"/>
      <c r="C150" s="241"/>
      <c r="D150" s="77"/>
      <c r="F150" s="119"/>
      <c r="G150" s="1"/>
      <c r="H150" s="1"/>
      <c r="I150" s="1"/>
    </row>
    <row r="151" spans="1:9" ht="15" thickBot="1" x14ac:dyDescent="0.4">
      <c r="A151" s="8" t="s">
        <v>3120</v>
      </c>
      <c r="B151" s="302"/>
      <c r="C151" s="241"/>
      <c r="D151" s="77"/>
      <c r="F151" s="119"/>
      <c r="G151" s="1"/>
      <c r="H151" s="1"/>
      <c r="I151" s="1"/>
    </row>
    <row r="152" spans="1:9" ht="15" thickBot="1" x14ac:dyDescent="0.4">
      <c r="A152" s="9" t="s">
        <v>3121</v>
      </c>
      <c r="B152" s="302"/>
      <c r="C152" s="241"/>
      <c r="D152" s="77"/>
      <c r="F152" s="119"/>
      <c r="G152" s="1"/>
      <c r="H152" s="1"/>
      <c r="I152" s="1"/>
    </row>
    <row r="153" spans="1:9" ht="15" thickBot="1" x14ac:dyDescent="0.4">
      <c r="A153" s="22" t="s">
        <v>10</v>
      </c>
      <c r="B153" s="166"/>
      <c r="C153" s="170"/>
      <c r="D153" s="81">
        <v>230</v>
      </c>
    </row>
  </sheetData>
  <mergeCells count="20">
    <mergeCell ref="A144:D144"/>
    <mergeCell ref="A26:D26"/>
    <mergeCell ref="F26:I26"/>
    <mergeCell ref="A38:D38"/>
    <mergeCell ref="F38:I38"/>
    <mergeCell ref="A76:D76"/>
    <mergeCell ref="A88:D88"/>
    <mergeCell ref="A122:I122"/>
    <mergeCell ref="A134:I134"/>
    <mergeCell ref="A63:D63"/>
    <mergeCell ref="A99:D99"/>
    <mergeCell ref="F99:I99"/>
    <mergeCell ref="A111:D111"/>
    <mergeCell ref="F111:I111"/>
    <mergeCell ref="A1:D1"/>
    <mergeCell ref="F1:I1"/>
    <mergeCell ref="A13:D13"/>
    <mergeCell ref="F13:I13"/>
    <mergeCell ref="A50:D50"/>
    <mergeCell ref="F50:I50"/>
  </mergeCells>
  <pageMargins left="0.7" right="0.7" top="0.75" bottom="0.75" header="0.3" footer="0.3"/>
  <pageSetup scale="65" orientation="portrait" r:id="rId1"/>
  <rowBreaks count="3" manualBreakCount="3">
    <brk id="37" max="16383" man="1"/>
    <brk id="75" max="16383" man="1"/>
    <brk id="110" max="27" man="1"/>
  </rowBreaks>
  <colBreaks count="2" manualBreakCount="2">
    <brk id="5" max="182" man="1"/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4" workbookViewId="0">
      <selection sqref="A1:I73"/>
    </sheetView>
  </sheetViews>
  <sheetFormatPr defaultColWidth="9.1796875" defaultRowHeight="18.75" customHeight="1" x14ac:dyDescent="0.35"/>
  <cols>
    <col min="1" max="1" width="76.453125" style="1" customWidth="1"/>
    <col min="2" max="6" width="7.81640625" style="1" customWidth="1"/>
    <col min="7" max="7" width="9.1796875" style="1" customWidth="1"/>
    <col min="8" max="8" width="7.81640625" style="1" customWidth="1"/>
    <col min="9" max="9" width="9.36328125" style="255" customWidth="1"/>
    <col min="10" max="10" width="11.453125" style="1" bestFit="1" customWidth="1"/>
    <col min="11" max="16384" width="9.1796875" style="1"/>
  </cols>
  <sheetData>
    <row r="1" spans="1:9" s="13" customFormat="1" ht="28.5" customHeight="1" thickBot="1" x14ac:dyDescent="0.4">
      <c r="A1" s="22"/>
      <c r="B1" s="11" t="str">
        <f>'Other Social Issues'!A28</f>
        <v>TA Chakhaza</v>
      </c>
      <c r="C1" s="12" t="str">
        <f>'Other Social Issues'!A29</f>
        <v>TA Chiwere</v>
      </c>
      <c r="D1" s="12" t="str">
        <f>'Other Social Issues'!A30</f>
        <v>TA Dzoole</v>
      </c>
      <c r="E1" s="12" t="str">
        <f>'Other Social Issues'!A31</f>
        <v>TA Kayembe</v>
      </c>
      <c r="F1" s="305" t="str">
        <f>'Other Social Issues'!A32</f>
        <v>TA Mkukula</v>
      </c>
      <c r="G1" s="12" t="str">
        <f>'Other Social Issues'!A33</f>
        <v>TA Mponela</v>
      </c>
      <c r="H1" s="12" t="str">
        <f>'Other Social Issues'!A34</f>
        <v>TA Msakambewa</v>
      </c>
      <c r="I1" s="238" t="s">
        <v>101</v>
      </c>
    </row>
    <row r="2" spans="1:9" ht="18.75" customHeight="1" x14ac:dyDescent="0.35">
      <c r="A2" s="40" t="s">
        <v>102</v>
      </c>
      <c r="B2" s="6"/>
      <c r="C2" s="7"/>
      <c r="D2" s="7"/>
      <c r="E2" s="7"/>
      <c r="F2" s="310"/>
      <c r="G2" s="7"/>
      <c r="H2" s="7"/>
      <c r="I2" s="250"/>
    </row>
    <row r="3" spans="1:9" ht="18.75" customHeight="1" x14ac:dyDescent="0.35">
      <c r="A3" s="20" t="s">
        <v>132</v>
      </c>
      <c r="B3" s="8">
        <f>'Gen Info on District'!D16</f>
        <v>42</v>
      </c>
      <c r="C3" s="9">
        <f>'Gen Info on District'!D17</f>
        <v>37</v>
      </c>
      <c r="D3" s="9">
        <f>'Gen Info on District'!D18</f>
        <v>56</v>
      </c>
      <c r="E3" s="9">
        <f>'Gen Info on District'!D19</f>
        <v>46</v>
      </c>
      <c r="F3" s="311">
        <f>'Gen Info on District'!D20</f>
        <v>46</v>
      </c>
      <c r="G3" s="9">
        <f>'Gen Info on District'!D21</f>
        <v>14</v>
      </c>
      <c r="H3" s="9">
        <f>'Gen Info on District'!D22</f>
        <v>13</v>
      </c>
      <c r="I3" s="251">
        <f>'Gen Info on District'!D23</f>
        <v>254</v>
      </c>
    </row>
    <row r="4" spans="1:9" ht="18.75" customHeight="1" x14ac:dyDescent="0.35">
      <c r="A4" s="20" t="s">
        <v>133</v>
      </c>
      <c r="B4" s="8">
        <f>'Gen Info on District'!D29</f>
        <v>4</v>
      </c>
      <c r="C4" s="9">
        <f>'Gen Info on District'!D30</f>
        <v>3</v>
      </c>
      <c r="D4" s="9">
        <f>'Gen Info on District'!D31</f>
        <v>3</v>
      </c>
      <c r="E4" s="9">
        <f>'Gen Info on District'!D32</f>
        <v>2</v>
      </c>
      <c r="F4" s="9">
        <f>'Gen Info on District'!D33</f>
        <v>2</v>
      </c>
      <c r="G4" s="9">
        <f>'Gen Info on District'!D34</f>
        <v>6</v>
      </c>
      <c r="H4" s="9">
        <f>'Gen Info on District'!D35</f>
        <v>4</v>
      </c>
      <c r="I4" s="251">
        <f>'Gen Info on District'!D36</f>
        <v>13</v>
      </c>
    </row>
    <row r="5" spans="1:9" ht="18.75" customHeight="1" x14ac:dyDescent="0.35">
      <c r="A5" s="20" t="s">
        <v>134</v>
      </c>
      <c r="B5" s="8">
        <f>'Gen Info on District'!D40</f>
        <v>31</v>
      </c>
      <c r="C5" s="9">
        <f>'Gen Info on District'!D41</f>
        <v>30</v>
      </c>
      <c r="D5" s="9">
        <f>'Gen Info on District'!D42</f>
        <v>36</v>
      </c>
      <c r="E5" s="9">
        <f>'Gen Info on District'!D43</f>
        <v>37</v>
      </c>
      <c r="F5" s="311">
        <f>'Gen Info on District'!D44</f>
        <v>33</v>
      </c>
      <c r="G5" s="9">
        <f>'Gen Info on District'!D45</f>
        <v>11</v>
      </c>
      <c r="H5" s="9">
        <f>'Gen Info on District'!D46</f>
        <v>10</v>
      </c>
      <c r="I5" s="251">
        <f>'Gen Info on District'!D47</f>
        <v>188</v>
      </c>
    </row>
    <row r="6" spans="1:9" ht="18.75" customHeight="1" x14ac:dyDescent="0.35">
      <c r="A6" s="20" t="s">
        <v>135</v>
      </c>
      <c r="B6" s="8">
        <f>'Gen Info on District'!D51</f>
        <v>20</v>
      </c>
      <c r="C6" s="9">
        <f>'Gen Info on District'!D52</f>
        <v>2</v>
      </c>
      <c r="D6" s="9">
        <f>'Gen Info on District'!D53</f>
        <v>6</v>
      </c>
      <c r="E6" s="9">
        <f>'Gen Info on District'!D54</f>
        <v>21</v>
      </c>
      <c r="F6" s="311">
        <f>'Gen Info on District'!D55</f>
        <v>2</v>
      </c>
      <c r="G6" s="9">
        <f>'Gen Info on District'!D56</f>
        <v>8</v>
      </c>
      <c r="H6" s="9">
        <f>'Gen Info on District'!D57</f>
        <v>1</v>
      </c>
      <c r="I6" s="251">
        <f>'Gen Info on District'!D58</f>
        <v>60</v>
      </c>
    </row>
    <row r="7" spans="1:9" ht="18.75" customHeight="1" x14ac:dyDescent="0.35">
      <c r="A7" s="20" t="s">
        <v>136</v>
      </c>
      <c r="B7" s="8">
        <f>'Gen Info on District'!D62</f>
        <v>33</v>
      </c>
      <c r="C7" s="9">
        <f>'Gen Info on District'!D63</f>
        <v>2</v>
      </c>
      <c r="D7" s="9">
        <f>'Gen Info on District'!D64</f>
        <v>7</v>
      </c>
      <c r="E7" s="9">
        <f>'Gen Info on District'!D65</f>
        <v>21</v>
      </c>
      <c r="F7" s="311">
        <f>'Gen Info on District'!D66</f>
        <v>2</v>
      </c>
      <c r="G7" s="9">
        <f>'Gen Info on District'!D67</f>
        <v>12</v>
      </c>
      <c r="H7" s="9">
        <f>'Gen Info on District'!D68</f>
        <v>1</v>
      </c>
      <c r="I7" s="251">
        <f>'Gen Info on District'!D69</f>
        <v>78</v>
      </c>
    </row>
    <row r="8" spans="1:9" ht="6" customHeight="1" x14ac:dyDescent="0.35">
      <c r="A8" s="37"/>
      <c r="B8" s="33"/>
      <c r="C8" s="28"/>
      <c r="D8" s="28"/>
      <c r="E8" s="28"/>
      <c r="F8" s="312"/>
      <c r="G8" s="28"/>
      <c r="H8" s="307"/>
      <c r="I8" s="253"/>
    </row>
    <row r="9" spans="1:9" s="13" customFormat="1" ht="18.75" customHeight="1" x14ac:dyDescent="0.35">
      <c r="A9" s="36" t="s">
        <v>320</v>
      </c>
      <c r="B9" s="268"/>
      <c r="C9" s="269"/>
      <c r="D9" s="269"/>
      <c r="E9" s="269"/>
      <c r="F9" s="313"/>
      <c r="G9" s="269"/>
      <c r="H9" s="308"/>
      <c r="I9" s="251"/>
    </row>
    <row r="10" spans="1:9" ht="18.75" customHeight="1" x14ac:dyDescent="0.35">
      <c r="A10" s="20" t="s">
        <v>131</v>
      </c>
      <c r="B10" s="8"/>
      <c r="C10" s="9"/>
      <c r="D10" s="9"/>
      <c r="E10" s="9"/>
      <c r="F10" s="311"/>
      <c r="G10" s="9"/>
      <c r="H10" s="306"/>
      <c r="I10" s="258" t="s">
        <v>318</v>
      </c>
    </row>
    <row r="11" spans="1:9" s="259" customFormat="1" ht="18.75" customHeight="1" x14ac:dyDescent="0.35">
      <c r="A11" s="256" t="s">
        <v>310</v>
      </c>
      <c r="B11" s="257" t="s">
        <v>318</v>
      </c>
      <c r="C11" s="258" t="s">
        <v>318</v>
      </c>
      <c r="D11" s="258" t="s">
        <v>318</v>
      </c>
      <c r="E11" s="258" t="s">
        <v>318</v>
      </c>
      <c r="F11" s="258" t="s">
        <v>318</v>
      </c>
      <c r="G11" s="258" t="s">
        <v>318</v>
      </c>
      <c r="H11" s="258" t="s">
        <v>318</v>
      </c>
      <c r="I11" s="258" t="s">
        <v>318</v>
      </c>
    </row>
    <row r="12" spans="1:9" s="259" customFormat="1" ht="18.75" customHeight="1" x14ac:dyDescent="0.35">
      <c r="A12" s="256" t="s">
        <v>311</v>
      </c>
      <c r="B12" s="257" t="s">
        <v>318</v>
      </c>
      <c r="C12" s="258" t="s">
        <v>318</v>
      </c>
      <c r="D12" s="258" t="s">
        <v>318</v>
      </c>
      <c r="E12" s="258" t="s">
        <v>318</v>
      </c>
      <c r="F12" s="258" t="s">
        <v>318</v>
      </c>
      <c r="G12" s="258" t="s">
        <v>318</v>
      </c>
      <c r="H12" s="258" t="s">
        <v>318</v>
      </c>
      <c r="I12" s="258" t="s">
        <v>318</v>
      </c>
    </row>
    <row r="13" spans="1:9" ht="18.75" customHeight="1" x14ac:dyDescent="0.35">
      <c r="A13" s="20" t="s">
        <v>321</v>
      </c>
      <c r="B13" s="8">
        <f>'Gen Info on children'!D4</f>
        <v>3490</v>
      </c>
      <c r="C13" s="9">
        <f>'Gen Info on children'!D5</f>
        <v>4770</v>
      </c>
      <c r="D13" s="9">
        <f>'Gen Info on children'!D6</f>
        <v>6593</v>
      </c>
      <c r="E13" s="9">
        <f>'Gen Info on children'!D7</f>
        <v>3227</v>
      </c>
      <c r="F13" s="311">
        <f>'Gen Info on children'!D8</f>
        <v>6179</v>
      </c>
      <c r="G13" s="9">
        <f>'Gen Info on children'!D9</f>
        <v>1535</v>
      </c>
      <c r="H13" s="306">
        <f>'Gen Info on children'!D10</f>
        <v>2110</v>
      </c>
      <c r="I13" s="251">
        <f>'Gen Info on children'!D11</f>
        <v>27904</v>
      </c>
    </row>
    <row r="14" spans="1:9" s="259" customFormat="1" ht="18.75" customHeight="1" x14ac:dyDescent="0.35">
      <c r="A14" s="256" t="s">
        <v>310</v>
      </c>
      <c r="B14" s="257">
        <f>'Gen Info on children'!B4</f>
        <v>1608</v>
      </c>
      <c r="C14" s="258">
        <f>'Gen Info on children'!B5</f>
        <v>2200</v>
      </c>
      <c r="D14" s="258">
        <f>'Gen Info on children'!B6</f>
        <v>3039</v>
      </c>
      <c r="E14" s="258">
        <f>'Gen Info on children'!B7</f>
        <v>1474</v>
      </c>
      <c r="F14" s="314">
        <f>'Gen Info on children'!B8</f>
        <v>2666</v>
      </c>
      <c r="G14" s="258">
        <f>'Gen Info on children'!B9</f>
        <v>654</v>
      </c>
      <c r="H14" s="309">
        <f>'Gen Info on children'!B10</f>
        <v>876</v>
      </c>
      <c r="I14" s="252">
        <f>'Gen Info on children'!B11</f>
        <v>12517</v>
      </c>
    </row>
    <row r="15" spans="1:9" s="259" customFormat="1" ht="18.75" customHeight="1" x14ac:dyDescent="0.35">
      <c r="A15" s="256" t="s">
        <v>311</v>
      </c>
      <c r="B15" s="257">
        <f>'Gen Info on children'!C4</f>
        <v>1882</v>
      </c>
      <c r="C15" s="258">
        <f>'Gen Info on children'!C5</f>
        <v>2570</v>
      </c>
      <c r="D15" s="258">
        <f>'Gen Info on children'!C6</f>
        <v>3554</v>
      </c>
      <c r="E15" s="258">
        <f>'Gen Info on children'!C7</f>
        <v>1753</v>
      </c>
      <c r="F15" s="258">
        <f>'Gen Info on children'!C8</f>
        <v>3513</v>
      </c>
      <c r="G15" s="258">
        <f>'Gen Info on children'!C9</f>
        <v>881</v>
      </c>
      <c r="H15" s="258">
        <f>'Gen Info on children'!C10</f>
        <v>1234</v>
      </c>
      <c r="I15" s="252">
        <f>'Gen Info on children'!C11</f>
        <v>15387</v>
      </c>
    </row>
    <row r="16" spans="1:9" ht="18.75" customHeight="1" x14ac:dyDescent="0.35">
      <c r="A16" s="20" t="s">
        <v>19</v>
      </c>
      <c r="B16" s="239">
        <f>'Gen Info on children'!I16</f>
        <v>0.71318051575931229</v>
      </c>
      <c r="C16" s="240">
        <f>'Gen Info on children'!I17</f>
        <v>0.62201257861635217</v>
      </c>
      <c r="D16" s="240">
        <f>'Gen Info on children'!I18</f>
        <v>0.49886242984984075</v>
      </c>
      <c r="E16" s="240">
        <f>'Gen Info on children'!I19</f>
        <v>0.41865509761388287</v>
      </c>
      <c r="F16" s="240">
        <f>'Gen Info on children'!I20</f>
        <v>0.17478556400712089</v>
      </c>
      <c r="G16" s="240">
        <f>'Gen Info on children'!I21</f>
        <v>0.30358306188925083</v>
      </c>
      <c r="H16" s="240">
        <f>'Gen Info on children'!I22</f>
        <v>0.14075829383886257</v>
      </c>
      <c r="I16" s="254">
        <f>'Gen Info on children'!I23</f>
        <v>0.42785980504587157</v>
      </c>
    </row>
    <row r="17" spans="1:9" s="259" customFormat="1" ht="18.75" customHeight="1" x14ac:dyDescent="0.35">
      <c r="A17" s="256" t="s">
        <v>310</v>
      </c>
      <c r="B17" s="271">
        <f>'Gen Info on children'!G16</f>
        <v>0.69900497512437809</v>
      </c>
      <c r="C17" s="272">
        <f>'Gen Info on children'!G17</f>
        <v>0.6531818181818182</v>
      </c>
      <c r="D17" s="272">
        <f>'Gen Info on children'!G18</f>
        <v>0.48502796972688383</v>
      </c>
      <c r="E17" s="272">
        <f>'Gen Info on children'!G19</f>
        <v>0.39145183175033921</v>
      </c>
      <c r="F17" s="272">
        <f>'Gen Info on children'!G20</f>
        <v>0.15753938484621155</v>
      </c>
      <c r="G17" s="272">
        <f>'Gen Info on children'!G21</f>
        <v>0.32415902140672781</v>
      </c>
      <c r="H17" s="272">
        <f>'Gen Info on children'!G22</f>
        <v>0.13698630136986301</v>
      </c>
      <c r="I17" s="270">
        <f>'Gen Info on children'!G23</f>
        <v>0.42853718942238556</v>
      </c>
    </row>
    <row r="18" spans="1:9" s="259" customFormat="1" ht="18.75" customHeight="1" x14ac:dyDescent="0.35">
      <c r="A18" s="256" t="s">
        <v>311</v>
      </c>
      <c r="B18" s="271">
        <f>'Gen Info on children'!H16</f>
        <v>0.72529224229543043</v>
      </c>
      <c r="C18" s="272">
        <f>'Gen Info on children'!H17</f>
        <v>0.59533073929961089</v>
      </c>
      <c r="D18" s="272">
        <f>'Gen Info on children'!H18</f>
        <v>0.51069217782779963</v>
      </c>
      <c r="E18" s="272">
        <f>'Gen Info on children'!H19</f>
        <v>0.44152880775812892</v>
      </c>
      <c r="F18" s="272">
        <f>'Gen Info on children'!H20</f>
        <v>0.18787361229718189</v>
      </c>
      <c r="G18" s="272">
        <f>'Gen Info on children'!H21</f>
        <v>0.28830874006810442</v>
      </c>
      <c r="H18" s="272">
        <f>'Gen Info on children'!H22</f>
        <v>0.14343598055105347</v>
      </c>
      <c r="I18" s="270">
        <f>'Gen Info on children'!H23</f>
        <v>0.42730876714109312</v>
      </c>
    </row>
    <row r="19" spans="1:9" ht="20.25" customHeight="1" x14ac:dyDescent="0.35">
      <c r="A19" s="20" t="s">
        <v>22</v>
      </c>
      <c r="B19" s="239">
        <f>'Gen Info on children'!I28</f>
        <v>0.21919770773638969</v>
      </c>
      <c r="C19" s="240">
        <f>'Gen Info on children'!I29</f>
        <v>9.9790356394129975E-2</v>
      </c>
      <c r="D19" s="240">
        <f>'Gen Info on children'!I30</f>
        <v>0.13590171393902625</v>
      </c>
      <c r="E19" s="240">
        <f>'Gen Info on children'!I31</f>
        <v>0.14192748682987294</v>
      </c>
      <c r="F19" s="240">
        <f>'Gen Info on children'!I32</f>
        <v>0.12493931056805309</v>
      </c>
      <c r="G19" s="240">
        <f>'Gen Info on children'!I33</f>
        <v>0.17459283387622149</v>
      </c>
      <c r="H19" s="240">
        <f>'Gen Info on children'!I34</f>
        <v>0.14976303317535544</v>
      </c>
      <c r="I19" s="254">
        <f>'Gen Info on children'!I35</f>
        <v>0.14159260321100917</v>
      </c>
    </row>
    <row r="20" spans="1:9" s="259" customFormat="1" ht="18.75" customHeight="1" x14ac:dyDescent="0.35">
      <c r="A20" s="256" t="s">
        <v>310</v>
      </c>
      <c r="B20" s="271">
        <f>'Gen Info on children'!G28</f>
        <v>0.23631840796019901</v>
      </c>
      <c r="C20" s="272">
        <f>'Gen Info on children'!G29</f>
        <v>9.7272727272727275E-2</v>
      </c>
      <c r="D20" s="272">
        <f>'Gen Info on children'!G30</f>
        <v>0.12997696610727213</v>
      </c>
      <c r="E20" s="272">
        <f>'Gen Info on children'!G31</f>
        <v>0.1350067842605156</v>
      </c>
      <c r="F20" s="272">
        <f>'Gen Info on children'!G32</f>
        <v>0.13615903975993998</v>
      </c>
      <c r="G20" s="272">
        <f>'Gen Info on children'!G33</f>
        <v>0.18195718654434251</v>
      </c>
      <c r="H20" s="272">
        <f>'Gen Info on children'!G34</f>
        <v>0.15753424657534246</v>
      </c>
      <c r="I20" s="270">
        <f>'Gen Info on children'!G35</f>
        <v>0.1444435567628026</v>
      </c>
    </row>
    <row r="21" spans="1:9" s="259" customFormat="1" ht="18.75" customHeight="1" x14ac:dyDescent="0.35">
      <c r="A21" s="256" t="s">
        <v>311</v>
      </c>
      <c r="B21" s="271">
        <f>'Gen Info on children'!H28</f>
        <v>0.20456960680127523</v>
      </c>
      <c r="C21" s="272">
        <f>'Gen Info on children'!H29</f>
        <v>0.10194552529182879</v>
      </c>
      <c r="D21" s="272">
        <f>'Gen Info on children'!H30</f>
        <v>0.1409679234665166</v>
      </c>
      <c r="E21" s="272">
        <f>'Gen Info on children'!H31</f>
        <v>0.1477467199087279</v>
      </c>
      <c r="F21" s="272">
        <f>'Gen Info on children'!H32</f>
        <v>0.11642470822658696</v>
      </c>
      <c r="G21" s="272">
        <f>'Gen Info on children'!H33</f>
        <v>0.16912599318955732</v>
      </c>
      <c r="H21" s="272">
        <f>'Gen Info on children'!H34</f>
        <v>0.14424635332252836</v>
      </c>
      <c r="I21" s="270">
        <f>'Gen Info on children'!H35</f>
        <v>0.13927341262104373</v>
      </c>
    </row>
    <row r="22" spans="1:9" ht="18.75" customHeight="1" x14ac:dyDescent="0.35">
      <c r="A22" s="20" t="s">
        <v>26</v>
      </c>
      <c r="B22" s="239">
        <f>'Gen Info on children'!I40</f>
        <v>2.0343839541547278E-2</v>
      </c>
      <c r="C22" s="240">
        <f>'Gen Info on children'!I41</f>
        <v>3.4171907756813419E-2</v>
      </c>
      <c r="D22" s="240">
        <f>'Gen Info on children'!I42</f>
        <v>5.4300015167602002E-2</v>
      </c>
      <c r="E22" s="240">
        <f>'Gen Info on children'!I43</f>
        <v>1.3325069724202046E-2</v>
      </c>
      <c r="F22" s="240">
        <f>'Gen Info on children'!I44</f>
        <v>6.0203916491341644E-2</v>
      </c>
      <c r="G22" s="240">
        <f>'Gen Info on children'!I45</f>
        <v>4.3648208469055372E-2</v>
      </c>
      <c r="H22" s="240">
        <f>'Gen Info on children'!I46</f>
        <v>1.9905213270142181E-2</v>
      </c>
      <c r="I22" s="254">
        <f>'Gen Info on children'!I47</f>
        <v>3.9994266055045871E-2</v>
      </c>
    </row>
    <row r="23" spans="1:9" ht="18.75" customHeight="1" x14ac:dyDescent="0.35">
      <c r="A23" s="256" t="s">
        <v>310</v>
      </c>
      <c r="B23" s="239">
        <f>'Gen Info on children'!G40</f>
        <v>1.7412935323383085E-2</v>
      </c>
      <c r="C23" s="240">
        <f>'Gen Info on children'!G41</f>
        <v>3.9090909090909093E-2</v>
      </c>
      <c r="D23" s="240">
        <f>'Gen Info on children'!G42</f>
        <v>5.3307008884501482E-2</v>
      </c>
      <c r="E23" s="240">
        <f>'Gen Info on children'!G43</f>
        <v>1.1533242876526458E-2</v>
      </c>
      <c r="F23" s="240">
        <f>'Gen Info on children'!G44</f>
        <v>6.1140285071267814E-2</v>
      </c>
      <c r="G23" s="240">
        <f>'Gen Info on children'!G45</f>
        <v>4.8929663608562692E-2</v>
      </c>
      <c r="H23" s="240">
        <f>'Gen Info on children'!G46</f>
        <v>2.1689497716894976E-2</v>
      </c>
      <c r="I23" s="254">
        <f>'Gen Info on children'!G47</f>
        <v>4.0504913317887671E-2</v>
      </c>
    </row>
    <row r="24" spans="1:9" ht="18.75" customHeight="1" x14ac:dyDescent="0.35">
      <c r="A24" s="256" t="s">
        <v>311</v>
      </c>
      <c r="B24" s="239">
        <f>'Gen Info on children'!H40</f>
        <v>2.2848034006376194E-2</v>
      </c>
      <c r="C24" s="240">
        <f>'Gen Info on children'!H41</f>
        <v>2.9961089494163425E-2</v>
      </c>
      <c r="D24" s="240">
        <f>'Gen Info on children'!H42</f>
        <v>5.5149127743387732E-2</v>
      </c>
      <c r="E24" s="240">
        <f>'Gen Info on children'!H43</f>
        <v>1.4831717056474614E-2</v>
      </c>
      <c r="F24" s="240">
        <f>'Gen Info on children'!H44</f>
        <v>5.9493310560774268E-2</v>
      </c>
      <c r="G24" s="240">
        <f>'Gen Info on children'!H45</f>
        <v>3.9727582292849034E-2</v>
      </c>
      <c r="H24" s="240">
        <f>'Gen Info on children'!H46</f>
        <v>1.8638573743922204E-2</v>
      </c>
      <c r="I24" s="254">
        <f>'Gen Info on children'!H47</f>
        <v>3.9578865275882238E-2</v>
      </c>
    </row>
    <row r="25" spans="1:9" ht="18.75" customHeight="1" x14ac:dyDescent="0.35">
      <c r="A25" s="20" t="s">
        <v>322</v>
      </c>
      <c r="B25" s="239">
        <f>'Gen Info on children'!I52</f>
        <v>5.6446991404011458E-2</v>
      </c>
      <c r="C25" s="240">
        <f>'Gen Info on children'!I53</f>
        <v>8.7840670859538783E-2</v>
      </c>
      <c r="D25" s="240">
        <f>'Gen Info on children'!I54</f>
        <v>0.12027908387683907</v>
      </c>
      <c r="E25" s="240">
        <f>'Gen Info on children'!I55</f>
        <v>9.6684226836070655E-2</v>
      </c>
      <c r="F25" s="240">
        <f>'Gen Info on children'!I56</f>
        <v>0.14937692183201165</v>
      </c>
      <c r="G25" s="240">
        <f>'Gen Info on children'!I57</f>
        <v>0.14462540716612377</v>
      </c>
      <c r="H25" s="240">
        <f>'Gen Info on children'!I58</f>
        <v>4.3601895734597156E-2</v>
      </c>
      <c r="I25" s="254">
        <f>'Gen Info on children'!I59</f>
        <v>0.10600630733944955</v>
      </c>
    </row>
    <row r="26" spans="1:9" ht="18.75" customHeight="1" x14ac:dyDescent="0.35">
      <c r="A26" s="256" t="s">
        <v>310</v>
      </c>
      <c r="B26" s="239">
        <f>'Gen Info on children'!G52</f>
        <v>5.3482587064676616E-2</v>
      </c>
      <c r="C26" s="240">
        <f>'Gen Info on children'!G53</f>
        <v>8.2272727272727275E-2</v>
      </c>
      <c r="D26" s="240">
        <f>'Gen Info on children'!G54</f>
        <v>0.11451135241855874</v>
      </c>
      <c r="E26" s="240">
        <f>'Gen Info on children'!G55</f>
        <v>0.10312075983717775</v>
      </c>
      <c r="F26" s="240">
        <f>'Gen Info on children'!G56</f>
        <v>0.13653413353338334</v>
      </c>
      <c r="G26" s="240">
        <f>'Gen Info on children'!G57</f>
        <v>0.1620795107033639</v>
      </c>
      <c r="H26" s="240">
        <f>'Gen Info on children'!G58</f>
        <v>4.4520547945205477E-2</v>
      </c>
      <c r="I26" s="254">
        <f>'Gen Info on children'!G59</f>
        <v>0.10194135975073899</v>
      </c>
    </row>
    <row r="27" spans="1:9" ht="18.75" customHeight="1" x14ac:dyDescent="0.35">
      <c r="A27" s="256" t="s">
        <v>311</v>
      </c>
      <c r="B27" s="239">
        <f>'Gen Info on children'!H52</f>
        <v>5.8979808714133899E-2</v>
      </c>
      <c r="C27" s="240">
        <f>'Gen Info on children'!H53</f>
        <v>9.2607003891050588E-2</v>
      </c>
      <c r="D27" s="240">
        <f>'Gen Info on children'!H54</f>
        <v>0.12521102982554869</v>
      </c>
      <c r="E27" s="240">
        <f>'Gen Info on children'!H55</f>
        <v>9.1272104962920708E-2</v>
      </c>
      <c r="F27" s="240">
        <f>'Gen Info on children'!H56</f>
        <v>0.1591232564759465</v>
      </c>
      <c r="G27" s="240">
        <f>'Gen Info on children'!H57</f>
        <v>0.13166855845629966</v>
      </c>
      <c r="H27" s="240">
        <f>'Gen Info on children'!H58</f>
        <v>4.2949756888168558E-2</v>
      </c>
      <c r="I27" s="254">
        <f>'Gen Info on children'!H59</f>
        <v>0.10931305647624619</v>
      </c>
    </row>
    <row r="28" spans="1:9" ht="6" customHeight="1" x14ac:dyDescent="0.35">
      <c r="A28" s="37"/>
      <c r="B28" s="33"/>
      <c r="C28" s="28"/>
      <c r="D28" s="28"/>
      <c r="E28" s="28"/>
      <c r="F28" s="312"/>
      <c r="G28" s="28"/>
      <c r="H28" s="307"/>
      <c r="I28" s="253"/>
    </row>
    <row r="29" spans="1:9" ht="18.75" customHeight="1" x14ac:dyDescent="0.35">
      <c r="A29" s="36" t="s">
        <v>103</v>
      </c>
      <c r="B29" s="8"/>
      <c r="C29" s="9"/>
      <c r="D29" s="9"/>
      <c r="E29" s="9"/>
      <c r="F29" s="311"/>
      <c r="G29" s="9"/>
      <c r="H29" s="306"/>
      <c r="I29" s="251"/>
    </row>
    <row r="30" spans="1:9" ht="18.75" customHeight="1" x14ac:dyDescent="0.35">
      <c r="A30" s="20" t="str">
        <f>'Care Givers &amp; Pt Comm'!A1:D1</f>
        <v>Number of Care Givers</v>
      </c>
      <c r="B30" s="8">
        <f>'Care Givers &amp; Pt Comm'!D3</f>
        <v>122</v>
      </c>
      <c r="C30" s="311">
        <f>'Care Givers &amp; Pt Comm'!D4</f>
        <v>237</v>
      </c>
      <c r="D30" s="9">
        <f>'Care Givers &amp; Pt Comm'!D5</f>
        <v>200</v>
      </c>
      <c r="E30" s="9">
        <f>'Care Givers &amp; Pt Comm'!D6</f>
        <v>240</v>
      </c>
      <c r="F30" s="9">
        <f>'Care Givers &amp; Pt Comm'!D7</f>
        <v>275</v>
      </c>
      <c r="G30" s="9">
        <f>'Care Givers &amp; Pt Comm'!D8</f>
        <v>2</v>
      </c>
      <c r="H30" s="9">
        <f>'Care Givers &amp; Pt Comm'!D9</f>
        <v>81</v>
      </c>
      <c r="I30" s="251">
        <f>'Care Givers &amp; Pt Comm'!D10</f>
        <v>1157</v>
      </c>
    </row>
    <row r="31" spans="1:9" ht="18.75" customHeight="1" x14ac:dyDescent="0.35">
      <c r="A31" s="256" t="s">
        <v>11</v>
      </c>
      <c r="B31" s="8">
        <f>'Care Givers &amp; Pt Comm'!B3</f>
        <v>49</v>
      </c>
      <c r="C31" s="311">
        <f>'Care Givers &amp; Pt Comm'!B4</f>
        <v>102</v>
      </c>
      <c r="D31" s="8">
        <f>'Care Givers &amp; Pt Comm'!B5</f>
        <v>86</v>
      </c>
      <c r="E31" s="8">
        <f>'Care Givers &amp; Pt Comm'!B6</f>
        <v>111</v>
      </c>
      <c r="F31" s="8">
        <f>'Care Givers &amp; Pt Comm'!B7</f>
        <v>111</v>
      </c>
      <c r="G31" s="8">
        <f>'Care Givers &amp; Pt Comm'!B8</f>
        <v>0</v>
      </c>
      <c r="H31" s="8">
        <f>'Care Givers &amp; Pt Comm'!B9</f>
        <v>41</v>
      </c>
      <c r="I31" s="251">
        <f>'Care Givers &amp; Pt Comm'!B10</f>
        <v>500</v>
      </c>
    </row>
    <row r="32" spans="1:9" ht="18.75" customHeight="1" x14ac:dyDescent="0.35">
      <c r="A32" s="256" t="s">
        <v>12</v>
      </c>
      <c r="B32" s="8">
        <f>'Care Givers &amp; Pt Comm'!C3</f>
        <v>73</v>
      </c>
      <c r="C32" s="311">
        <f>'Care Givers &amp; Pt Comm'!C4</f>
        <v>135</v>
      </c>
      <c r="D32" s="8">
        <f>'Care Givers &amp; Pt Comm'!C5</f>
        <v>114</v>
      </c>
      <c r="E32" s="8">
        <f>'Care Givers &amp; Pt Comm'!C6</f>
        <v>129</v>
      </c>
      <c r="F32" s="8">
        <f>'Care Givers &amp; Pt Comm'!C7</f>
        <v>164</v>
      </c>
      <c r="G32" s="8">
        <f>'Care Givers &amp; Pt Comm'!C8</f>
        <v>2</v>
      </c>
      <c r="H32" s="8">
        <f>'Care Givers &amp; Pt Comm'!C9</f>
        <v>40</v>
      </c>
      <c r="I32" s="251">
        <f>'Care Givers &amp; Pt Comm'!C10</f>
        <v>657</v>
      </c>
    </row>
    <row r="33" spans="1:9" ht="18.75" customHeight="1" x14ac:dyDescent="0.35">
      <c r="A33" s="20" t="s">
        <v>324</v>
      </c>
      <c r="B33" s="8">
        <f>'Care Givers &amp; Pt Comm'!D15</f>
        <v>65</v>
      </c>
      <c r="C33" s="311">
        <f>'Care Givers &amp; Pt Comm'!D16</f>
        <v>109</v>
      </c>
      <c r="D33" s="8">
        <f>'Care Givers &amp; Pt Comm'!D17</f>
        <v>262</v>
      </c>
      <c r="E33" s="8">
        <f>'Care Givers &amp; Pt Comm'!D18</f>
        <v>38</v>
      </c>
      <c r="F33" s="8">
        <f>'Care Givers &amp; Pt Comm'!D19</f>
        <v>149</v>
      </c>
      <c r="G33" s="8">
        <f>'Care Givers &amp; Pt Comm'!D20</f>
        <v>128</v>
      </c>
      <c r="H33" s="8">
        <f>'Care Givers &amp; Pt Comm'!D21</f>
        <v>26</v>
      </c>
      <c r="I33" s="251">
        <f>'Care Givers &amp; Pt Comm'!D22</f>
        <v>777</v>
      </c>
    </row>
    <row r="34" spans="1:9" ht="18.75" customHeight="1" x14ac:dyDescent="0.35">
      <c r="A34" s="256" t="s">
        <v>11</v>
      </c>
      <c r="B34" s="8">
        <f>'Care Givers &amp; Pt Comm'!B15</f>
        <v>25</v>
      </c>
      <c r="C34" s="311">
        <f>'Care Givers &amp; Pt Comm'!B16</f>
        <v>8</v>
      </c>
      <c r="D34" s="8">
        <f>'Care Givers &amp; Pt Comm'!B17</f>
        <v>67</v>
      </c>
      <c r="E34" s="8">
        <f>'Care Givers &amp; Pt Comm'!B18</f>
        <v>12</v>
      </c>
      <c r="F34" s="8">
        <f>'Care Givers &amp; Pt Comm'!B19</f>
        <v>31</v>
      </c>
      <c r="G34" s="8">
        <f>'Care Givers &amp; Pt Comm'!B20</f>
        <v>45</v>
      </c>
      <c r="H34" s="8">
        <f>'Care Givers &amp; Pt Comm'!B21</f>
        <v>12</v>
      </c>
      <c r="I34" s="251">
        <f>'Care Givers &amp; Pt Comm'!B22</f>
        <v>200</v>
      </c>
    </row>
    <row r="35" spans="1:9" ht="18.75" customHeight="1" x14ac:dyDescent="0.35">
      <c r="A35" s="256" t="s">
        <v>12</v>
      </c>
      <c r="B35" s="8">
        <f>'Care Givers &amp; Pt Comm'!C15</f>
        <v>40</v>
      </c>
      <c r="C35" s="311">
        <f>'Care Givers &amp; Pt Comm'!C16</f>
        <v>101</v>
      </c>
      <c r="D35" s="8">
        <f>'Care Givers &amp; Pt Comm'!C17</f>
        <v>195</v>
      </c>
      <c r="E35" s="8">
        <f>'Care Givers &amp; Pt Comm'!C18</f>
        <v>26</v>
      </c>
      <c r="F35" s="8">
        <f>'Care Givers &amp; Pt Comm'!C19</f>
        <v>118</v>
      </c>
      <c r="G35" s="8">
        <f>'Care Givers &amp; Pt Comm'!C20</f>
        <v>83</v>
      </c>
      <c r="H35" s="8">
        <f>'Care Givers &amp; Pt Comm'!C21</f>
        <v>14</v>
      </c>
      <c r="I35" s="251">
        <f>'Care Givers &amp; Pt Comm'!C22</f>
        <v>577</v>
      </c>
    </row>
    <row r="36" spans="1:9" ht="18.75" customHeight="1" x14ac:dyDescent="0.35">
      <c r="A36" s="20" t="s">
        <v>92</v>
      </c>
      <c r="B36" s="239">
        <f>'Care Givers &amp; Pt Comm'!I27</f>
        <v>0.16393442622950818</v>
      </c>
      <c r="C36" s="240">
        <f>'Care Givers &amp; Pt Comm'!I28</f>
        <v>0.21518987341772153</v>
      </c>
      <c r="D36" s="240">
        <f>'Care Givers &amp; Pt Comm'!I29</f>
        <v>0.3</v>
      </c>
      <c r="E36" s="240">
        <f>'Care Givers &amp; Pt Comm'!I30</f>
        <v>0.32500000000000001</v>
      </c>
      <c r="F36" s="240">
        <f>'Care Givers &amp; Pt Comm'!I31</f>
        <v>5.4545454545454543E-2</v>
      </c>
      <c r="G36" s="240">
        <f>'Care Givers &amp; Pt Comm'!I32</f>
        <v>0</v>
      </c>
      <c r="H36" s="240">
        <f>'Care Givers &amp; Pt Comm'!I33</f>
        <v>0.13580246913580246</v>
      </c>
      <c r="I36" s="254">
        <f>'Care Givers &amp; Pt Comm'!I34</f>
        <v>0.20311149524632671</v>
      </c>
    </row>
    <row r="37" spans="1:9" ht="18.75" customHeight="1" x14ac:dyDescent="0.35">
      <c r="A37" s="20" t="s">
        <v>323</v>
      </c>
      <c r="B37" s="273">
        <f>'Care Givers &amp; Pt Comm'!H129+'Care Givers &amp; Pt Comm'!I129</f>
        <v>0.73770491803278693</v>
      </c>
      <c r="C37" s="274">
        <f>'Care Givers &amp; Pt Comm'!H130+'Care Givers &amp; Pt Comm'!I130</f>
        <v>0.41350210970464135</v>
      </c>
      <c r="D37" s="274">
        <f>'Care Givers &amp; Pt Comm'!H131+'Care Givers &amp; Pt Comm'!I131</f>
        <v>0.505</v>
      </c>
      <c r="E37" s="274">
        <f>'Care Givers &amp; Pt Comm'!H132+'Care Givers &amp; Pt Comm'!I132</f>
        <v>0.64583333333333326</v>
      </c>
      <c r="F37" s="274">
        <f>'Care Givers &amp; Pt Comm'!H133+'Care Givers &amp; Pt Comm'!I133</f>
        <v>0.32363636363636361</v>
      </c>
      <c r="G37" s="274">
        <f>'Care Givers &amp; Pt Comm'!H134+'Care Givers &amp; Pt Comm'!I134</f>
        <v>0</v>
      </c>
      <c r="H37" s="274">
        <f>'Care Givers &amp; Pt Comm'!H135+'Care Givers &amp; Pt Comm'!I135</f>
        <v>0.39506172839506171</v>
      </c>
      <c r="I37" s="275">
        <f>'Care Givers &amp; Pt Comm'!H136+'Care Givers &amp; Pt Comm'!I136</f>
        <v>0.48833189282627487</v>
      </c>
    </row>
    <row r="38" spans="1:9" ht="18.75" customHeight="1" x14ac:dyDescent="0.35">
      <c r="A38" s="38" t="s">
        <v>93</v>
      </c>
      <c r="B38" s="276">
        <f>'Care Givers &amp; Pt Comm'!I39</f>
        <v>1.4508196721311475</v>
      </c>
      <c r="C38" s="277">
        <f>'Care Givers &amp; Pt Comm'!I40</f>
        <v>5.4852320675105488E-2</v>
      </c>
      <c r="D38" s="277">
        <f>'Care Givers &amp; Pt Comm'!I41</f>
        <v>0.14499999999999999</v>
      </c>
      <c r="E38" s="277">
        <f>'Care Givers &amp; Pt Comm'!I42</f>
        <v>0.625</v>
      </c>
      <c r="F38" s="277">
        <f>'Care Givers &amp; Pt Comm'!I43</f>
        <v>6.1818181818181821E-2</v>
      </c>
      <c r="G38" s="277">
        <f>'Care Givers &amp; Pt Comm'!I44</f>
        <v>1</v>
      </c>
      <c r="H38" s="277">
        <f>'Care Givers &amp; Pt Comm'!I45</f>
        <v>2.4691358024691357E-2</v>
      </c>
      <c r="I38" s="275">
        <f>'Care Givers &amp; Pt Comm'!I46</f>
        <v>0.36646499567847884</v>
      </c>
    </row>
    <row r="39" spans="1:9" ht="18.75" customHeight="1" x14ac:dyDescent="0.35">
      <c r="A39" s="38" t="s">
        <v>94</v>
      </c>
      <c r="B39" s="276">
        <f>'Care Givers &amp; Pt Comm'!I51</f>
        <v>0.13559322033898305</v>
      </c>
      <c r="C39" s="277">
        <f>'Care Givers &amp; Pt Comm'!I52</f>
        <v>0.53846153846153844</v>
      </c>
      <c r="D39" s="277">
        <f>'Care Givers &amp; Pt Comm'!I53</f>
        <v>0.48275862068965519</v>
      </c>
      <c r="E39" s="277">
        <f>'Care Givers &amp; Pt Comm'!I54</f>
        <v>0.26</v>
      </c>
      <c r="F39" s="277">
        <f>'Care Givers &amp; Pt Comm'!I55</f>
        <v>0</v>
      </c>
      <c r="G39" s="277">
        <f>'Care Givers &amp; Pt Comm'!I56</f>
        <v>0.44444444444444442</v>
      </c>
      <c r="H39" s="277">
        <f>'Care Givers &amp; Pt Comm'!I57</f>
        <v>0</v>
      </c>
      <c r="I39" s="275">
        <f>'Care Givers &amp; Pt Comm'!I58</f>
        <v>0.23584905660377359</v>
      </c>
    </row>
    <row r="40" spans="1:9" ht="18.75" customHeight="1" x14ac:dyDescent="0.35">
      <c r="A40" s="20" t="s">
        <v>84</v>
      </c>
      <c r="B40" s="8">
        <f>'Care Givers &amp; Pt Comm'!D65</f>
        <v>375</v>
      </c>
      <c r="C40" s="9">
        <f>'Care Givers &amp; Pt Comm'!D66</f>
        <v>340</v>
      </c>
      <c r="D40" s="9">
        <f>'Care Givers &amp; Pt Comm'!D67</f>
        <v>546</v>
      </c>
      <c r="E40" s="9">
        <f>'Care Givers &amp; Pt Comm'!D68</f>
        <v>330</v>
      </c>
      <c r="F40" s="9">
        <f>'Care Givers &amp; Pt Comm'!D69</f>
        <v>435</v>
      </c>
      <c r="G40" s="9">
        <f>'Care Givers &amp; Pt Comm'!D70</f>
        <v>117</v>
      </c>
      <c r="H40" s="9">
        <f>'Care Givers &amp; Pt Comm'!D71</f>
        <v>128</v>
      </c>
      <c r="I40" s="251">
        <f>'Care Givers &amp; Pt Comm'!D72</f>
        <v>2271</v>
      </c>
    </row>
    <row r="41" spans="1:9" s="259" customFormat="1" ht="18.75" customHeight="1" x14ac:dyDescent="0.35">
      <c r="A41" s="256" t="s">
        <v>11</v>
      </c>
      <c r="B41" s="257">
        <f>'Care Givers &amp; Pt Comm'!B65</f>
        <v>171</v>
      </c>
      <c r="C41" s="258">
        <f>'Care Givers &amp; Pt Comm'!B66</f>
        <v>155</v>
      </c>
      <c r="D41" s="258">
        <f>'Care Givers &amp; Pt Comm'!B67</f>
        <v>218</v>
      </c>
      <c r="E41" s="258">
        <f>'Care Givers &amp; Pt Comm'!B68</f>
        <v>158</v>
      </c>
      <c r="F41" s="258">
        <f>'Care Givers &amp; Pt Comm'!B69</f>
        <v>192</v>
      </c>
      <c r="G41" s="258">
        <f>'Care Givers &amp; Pt Comm'!B70</f>
        <v>58</v>
      </c>
      <c r="H41" s="258">
        <f>'Care Givers &amp; Pt Comm'!B71</f>
        <v>55</v>
      </c>
      <c r="I41" s="252">
        <f>'Care Givers &amp; Pt Comm'!B72</f>
        <v>1007</v>
      </c>
    </row>
    <row r="42" spans="1:9" s="259" customFormat="1" ht="18.75" customHeight="1" x14ac:dyDescent="0.35">
      <c r="A42" s="256" t="s">
        <v>12</v>
      </c>
      <c r="B42" s="257">
        <f>'Care Givers &amp; Pt Comm'!C65</f>
        <v>204</v>
      </c>
      <c r="C42" s="258">
        <f>'Care Givers &amp; Pt Comm'!C66</f>
        <v>185</v>
      </c>
      <c r="D42" s="258">
        <f>'Care Givers &amp; Pt Comm'!C67</f>
        <v>328</v>
      </c>
      <c r="E42" s="258">
        <f>'Care Givers &amp; Pt Comm'!C68</f>
        <v>172</v>
      </c>
      <c r="F42" s="258">
        <f>'Care Givers &amp; Pt Comm'!C69</f>
        <v>243</v>
      </c>
      <c r="G42" s="258">
        <f>'Care Givers &amp; Pt Comm'!C70</f>
        <v>59</v>
      </c>
      <c r="H42" s="258">
        <f>'Care Givers &amp; Pt Comm'!C71</f>
        <v>73</v>
      </c>
      <c r="I42" s="252">
        <f>'Care Givers &amp; Pt Comm'!C72</f>
        <v>1264</v>
      </c>
    </row>
    <row r="43" spans="1:9" ht="18.75" customHeight="1" x14ac:dyDescent="0.35">
      <c r="A43" s="20" t="s">
        <v>104</v>
      </c>
      <c r="B43" s="239">
        <f>'Care Givers &amp; Pt Comm'!G77</f>
        <v>0.8571428571428571</v>
      </c>
      <c r="C43" s="240">
        <f>'Care Givers &amp; Pt Comm'!G78</f>
        <v>0.94594594594594594</v>
      </c>
      <c r="D43" s="240">
        <f>'Care Givers &amp; Pt Comm'!G79</f>
        <v>0.9821428571428571</v>
      </c>
      <c r="E43" s="240">
        <f>'Care Givers &amp; Pt Comm'!G80</f>
        <v>0.71739130434782605</v>
      </c>
      <c r="F43" s="240">
        <f>'Care Givers &amp; Pt Comm'!G81</f>
        <v>0.95652173913043481</v>
      </c>
      <c r="G43" s="240">
        <f>'Care Givers &amp; Pt Comm'!G82</f>
        <v>0.9285714285714286</v>
      </c>
      <c r="H43" s="240">
        <f>'Care Givers &amp; Pt Comm'!G83</f>
        <v>1</v>
      </c>
      <c r="I43" s="254">
        <f>'Care Givers &amp; Pt Comm'!G84</f>
        <v>0.90157480314960625</v>
      </c>
    </row>
    <row r="44" spans="1:9" ht="18.75" customHeight="1" x14ac:dyDescent="0.35">
      <c r="A44" s="20" t="s">
        <v>105</v>
      </c>
      <c r="B44" s="239">
        <f>'Care Givers &amp; Pt Comm'!G89</f>
        <v>0.75</v>
      </c>
      <c r="C44" s="240">
        <f>'Care Givers &amp; Pt Comm'!G90</f>
        <v>5.7142857142857141E-2</v>
      </c>
      <c r="D44" s="240">
        <f>'Care Givers &amp; Pt Comm'!G91</f>
        <v>0.12727272727272726</v>
      </c>
      <c r="E44" s="240">
        <f>'Care Givers &amp; Pt Comm'!G92</f>
        <v>0.63636363636363635</v>
      </c>
      <c r="F44" s="240">
        <f>'Care Givers &amp; Pt Comm'!G93</f>
        <v>4.5454545454545456E-2</v>
      </c>
      <c r="G44" s="240">
        <f>'Care Givers &amp; Pt Comm'!G94</f>
        <v>0.92307692307692313</v>
      </c>
      <c r="H44" s="240">
        <f>'Care Givers &amp; Pt Comm'!G95</f>
        <v>7.6923076923076927E-2</v>
      </c>
      <c r="I44" s="254">
        <f>'Care Givers &amp; Pt Comm'!G96</f>
        <v>0.31441048034934499</v>
      </c>
    </row>
    <row r="45" spans="1:9" ht="5.25" customHeight="1" x14ac:dyDescent="0.35">
      <c r="A45" s="37"/>
      <c r="B45" s="33"/>
      <c r="C45" s="28"/>
      <c r="D45" s="28"/>
      <c r="E45" s="28"/>
      <c r="F45" s="312"/>
      <c r="G45" s="28"/>
      <c r="H45" s="307"/>
      <c r="I45" s="253"/>
    </row>
    <row r="46" spans="1:9" ht="18.75" customHeight="1" x14ac:dyDescent="0.35">
      <c r="A46" s="36" t="s">
        <v>106</v>
      </c>
      <c r="B46" s="239"/>
      <c r="C46" s="9"/>
      <c r="D46" s="9"/>
      <c r="E46" s="9"/>
      <c r="F46" s="311"/>
      <c r="G46" s="9"/>
      <c r="H46" s="306"/>
      <c r="I46" s="251"/>
    </row>
    <row r="47" spans="1:9" ht="18.75" customHeight="1" x14ac:dyDescent="0.35">
      <c r="A47" s="20" t="s">
        <v>317</v>
      </c>
      <c r="B47" s="239">
        <f>'CBCC Structures'!G3</f>
        <v>0.61904761904761907</v>
      </c>
      <c r="C47" s="240">
        <f>'CBCC Structures'!G4</f>
        <v>0.94594594594594594</v>
      </c>
      <c r="D47" s="240">
        <f>'CBCC Structures'!G5</f>
        <v>0.48214285714285715</v>
      </c>
      <c r="E47" s="240">
        <f>'CBCC Structures'!G6</f>
        <v>0.19565217391304349</v>
      </c>
      <c r="F47" s="240">
        <f>'CBCC Structures'!G7</f>
        <v>0.76086956521739135</v>
      </c>
      <c r="G47" s="240">
        <f>'CBCC Structures'!G8</f>
        <v>0.6428571428571429</v>
      </c>
      <c r="H47" s="240">
        <f>'CBCC Structures'!G9</f>
        <v>0.76923076923076927</v>
      </c>
      <c r="I47" s="254">
        <f>'CBCC Structures'!G10</f>
        <v>0.59448818897637801</v>
      </c>
    </row>
    <row r="48" spans="1:9" ht="18.75" customHeight="1" x14ac:dyDescent="0.35">
      <c r="A48" s="20" t="s">
        <v>107</v>
      </c>
      <c r="B48" s="239">
        <f>'CBCC Structures'!H3</f>
        <v>2.3809523809523808E-2</v>
      </c>
      <c r="C48" s="240">
        <f>'CBCC Structures'!H4</f>
        <v>0</v>
      </c>
      <c r="D48" s="240">
        <f>'CBCC Structures'!H5</f>
        <v>0.19642857142857142</v>
      </c>
      <c r="E48" s="240">
        <f>'CBCC Structures'!H6</f>
        <v>6.5217391304347824E-2</v>
      </c>
      <c r="F48" s="240">
        <f>'CBCC Structures'!H7</f>
        <v>2.1739130434782608E-2</v>
      </c>
      <c r="G48" s="240">
        <f>'CBCC Structures'!H8</f>
        <v>0</v>
      </c>
      <c r="H48" s="240">
        <f>'CBCC Structures'!H9</f>
        <v>0</v>
      </c>
      <c r="I48" s="254">
        <f>'CBCC Structures'!H10</f>
        <v>6.2992125984251968E-2</v>
      </c>
    </row>
    <row r="49" spans="1:9" ht="18.75" customHeight="1" x14ac:dyDescent="0.35">
      <c r="A49" s="20" t="s">
        <v>108</v>
      </c>
      <c r="B49" s="239">
        <f>'CBCC Structures'!I3</f>
        <v>0.35714285714285715</v>
      </c>
      <c r="C49" s="240">
        <f>'CBCC Structures'!I4</f>
        <v>5.4054054054054057E-2</v>
      </c>
      <c r="D49" s="240">
        <f>'CBCC Structures'!I5</f>
        <v>0.32142857142857145</v>
      </c>
      <c r="E49" s="240">
        <f>'CBCC Structures'!I6</f>
        <v>0.73913043478260865</v>
      </c>
      <c r="F49" s="240">
        <f>'CBCC Structures'!I7</f>
        <v>0.21739130434782608</v>
      </c>
      <c r="G49" s="240">
        <f>'CBCC Structures'!I8</f>
        <v>0.35714285714285715</v>
      </c>
      <c r="H49" s="240">
        <f>'CBCC Structures'!I9</f>
        <v>0.23076923076923078</v>
      </c>
      <c r="I49" s="254">
        <f>'CBCC Structures'!I10</f>
        <v>0.34251968503937008</v>
      </c>
    </row>
    <row r="50" spans="1:9" ht="18.75" customHeight="1" x14ac:dyDescent="0.35">
      <c r="A50" s="20" t="s">
        <v>109</v>
      </c>
      <c r="B50" s="239">
        <f>'CBCC Structures'!G15</f>
        <v>0.17948717948717949</v>
      </c>
      <c r="C50" s="240">
        <f>'CBCC Structures'!G16</f>
        <v>0.5641025641025641</v>
      </c>
      <c r="D50" s="240">
        <f>'CBCC Structures'!G17</f>
        <v>0.42222222222222222</v>
      </c>
      <c r="E50" s="240">
        <f>'CBCC Structures'!G18</f>
        <v>6.9767441860465115E-2</v>
      </c>
      <c r="F50" s="240">
        <f>'CBCC Structures'!G19</f>
        <v>0.28888888888888886</v>
      </c>
      <c r="G50" s="240">
        <f>'CBCC Structures'!G20</f>
        <v>0.2857142857142857</v>
      </c>
      <c r="H50" s="240">
        <f>'CBCC Structures'!G21</f>
        <v>0.53846153846153844</v>
      </c>
      <c r="I50" s="254">
        <f>'CBCC Structures'!G22</f>
        <v>0.31512605042016806</v>
      </c>
    </row>
    <row r="51" spans="1:9" ht="18.75" customHeight="1" x14ac:dyDescent="0.35">
      <c r="A51" s="20" t="s">
        <v>110</v>
      </c>
      <c r="B51" s="239">
        <f>'CBCC Structures'!H15</f>
        <v>0.51282051282051277</v>
      </c>
      <c r="C51" s="240">
        <f>'CBCC Structures'!H16</f>
        <v>7.6923076923076927E-2</v>
      </c>
      <c r="D51" s="240">
        <f>'CBCC Structures'!H17</f>
        <v>0.15555555555555556</v>
      </c>
      <c r="E51" s="240">
        <f>'CBCC Structures'!H18</f>
        <v>0.55813953488372092</v>
      </c>
      <c r="F51" s="240">
        <f>'CBCC Structures'!H19</f>
        <v>4.4444444444444446E-2</v>
      </c>
      <c r="G51" s="240">
        <f>'CBCC Structures'!H20</f>
        <v>0.2857142857142857</v>
      </c>
      <c r="H51" s="240">
        <f>'CBCC Structures'!H21</f>
        <v>0.15384615384615385</v>
      </c>
      <c r="I51" s="254">
        <f>'CBCC Structures'!H22</f>
        <v>0.26050420168067229</v>
      </c>
    </row>
    <row r="52" spans="1:9" ht="18.75" customHeight="1" x14ac:dyDescent="0.35">
      <c r="A52" s="20" t="s">
        <v>111</v>
      </c>
      <c r="B52" s="239">
        <f>'CBCC Structures'!I15</f>
        <v>0.30769230769230771</v>
      </c>
      <c r="C52" s="240">
        <f>'CBCC Structures'!I16</f>
        <v>0.35897435897435898</v>
      </c>
      <c r="D52" s="240">
        <f>'CBCC Structures'!I17</f>
        <v>0.42222222222222222</v>
      </c>
      <c r="E52" s="240">
        <f>'CBCC Structures'!I18</f>
        <v>0.37209302325581395</v>
      </c>
      <c r="F52" s="240">
        <f>'CBCC Structures'!I19</f>
        <v>0.66666666666666663</v>
      </c>
      <c r="G52" s="240">
        <f>'CBCC Structures'!I20</f>
        <v>0.42857142857142855</v>
      </c>
      <c r="H52" s="240">
        <f>'CBCC Structures'!$I21</f>
        <v>0.30769230769230771</v>
      </c>
      <c r="I52" s="254">
        <f>'CBCC Structures'!I22</f>
        <v>0.42436974789915966</v>
      </c>
    </row>
    <row r="53" spans="1:9" ht="18.75" customHeight="1" x14ac:dyDescent="0.35">
      <c r="A53" s="20" t="s">
        <v>112</v>
      </c>
      <c r="B53" s="239">
        <f>'CBCC Structures'!G35</f>
        <v>0.8571428571428571</v>
      </c>
      <c r="C53" s="240">
        <f>'CBCC Structures'!G36</f>
        <v>0.97297297297297303</v>
      </c>
      <c r="D53" s="240">
        <f>'CBCC Structures'!G37</f>
        <v>0.9107142857142857</v>
      </c>
      <c r="E53" s="240">
        <f>'CBCC Structures'!G38</f>
        <v>0.84782608695652173</v>
      </c>
      <c r="F53" s="240">
        <f>'CBCC Structures'!G39</f>
        <v>0.86956521739130432</v>
      </c>
      <c r="G53" s="240">
        <f>'CBCC Structures'!G40</f>
        <v>0.42857142857142855</v>
      </c>
      <c r="H53" s="240">
        <f>'CBCC Structures'!G41</f>
        <v>1</v>
      </c>
      <c r="I53" s="254">
        <f>'CBCC Structures'!G42</f>
        <v>0.87007874015748032</v>
      </c>
    </row>
    <row r="54" spans="1:9" ht="18.75" customHeight="1" x14ac:dyDescent="0.35">
      <c r="A54" s="20" t="s">
        <v>114</v>
      </c>
      <c r="B54" s="239">
        <f>'CBCC Structures'!G47</f>
        <v>0.73809523809523814</v>
      </c>
      <c r="C54" s="240">
        <f>'CBCC Structures'!G48</f>
        <v>0.7567567567567568</v>
      </c>
      <c r="D54" s="240">
        <f>'CBCC Structures'!G49</f>
        <v>0.4642857142857143</v>
      </c>
      <c r="E54" s="240">
        <f>'CBCC Structures'!G50</f>
        <v>0.34782608695652173</v>
      </c>
      <c r="F54" s="240">
        <f>'CBCC Structures'!G51</f>
        <v>0.28260869565217389</v>
      </c>
      <c r="G54" s="240">
        <f>'CBCC Structures'!G52</f>
        <v>0.21428571428571427</v>
      </c>
      <c r="H54" s="240">
        <f>'CBCC Structures'!G53</f>
        <v>0.23076923076923078</v>
      </c>
      <c r="I54" s="254">
        <f>'CBCC Structures'!G54</f>
        <v>0.47244094488188976</v>
      </c>
    </row>
    <row r="55" spans="1:9" ht="18.75" customHeight="1" x14ac:dyDescent="0.35">
      <c r="A55" s="20" t="s">
        <v>113</v>
      </c>
      <c r="B55" s="239">
        <f>'CBCC Structures'!G71</f>
        <v>0.59523809523809523</v>
      </c>
      <c r="C55" s="240">
        <f>'CBCC Structures'!G72</f>
        <v>0.81081081081081086</v>
      </c>
      <c r="D55" s="240">
        <f>'CBCC Structures'!G73</f>
        <v>0.625</v>
      </c>
      <c r="E55" s="240">
        <f>'CBCC Structures'!G74</f>
        <v>0.30434782608695654</v>
      </c>
      <c r="F55" s="240">
        <f>'CBCC Structures'!G75</f>
        <v>0.71739130434782605</v>
      </c>
      <c r="G55" s="240">
        <f>'CBCC Structures'!G76</f>
        <v>0.5714285714285714</v>
      </c>
      <c r="H55" s="240">
        <f>'CBCC Structures'!G77</f>
        <v>0.61538461538461542</v>
      </c>
      <c r="I55" s="254">
        <f>'CBCC Structures'!G78</f>
        <v>0.60236220472440949</v>
      </c>
    </row>
    <row r="56" spans="1:9" ht="18.75" customHeight="1" x14ac:dyDescent="0.35">
      <c r="A56" s="20" t="s">
        <v>115</v>
      </c>
      <c r="B56" s="239">
        <f>'CBCC Structures'!G106</f>
        <v>0.6428571428571429</v>
      </c>
      <c r="C56" s="240">
        <f>'CBCC Structures'!G107</f>
        <v>0.86486486486486491</v>
      </c>
      <c r="D56" s="240">
        <f>'CBCC Structures'!G108</f>
        <v>0.6428571428571429</v>
      </c>
      <c r="E56" s="240">
        <f>'CBCC Structures'!G109</f>
        <v>0.19565217391304349</v>
      </c>
      <c r="F56" s="240">
        <f>'CBCC Structures'!G110</f>
        <v>0.73913043478260865</v>
      </c>
      <c r="G56" s="240">
        <f>'CBCC Structures'!G111</f>
        <v>0.6428571428571429</v>
      </c>
      <c r="H56" s="240">
        <f>'CBCC Structures'!G112</f>
        <v>0.92307692307692313</v>
      </c>
      <c r="I56" s="254">
        <f>'CBCC Structures'!G113</f>
        <v>0.62598425196850394</v>
      </c>
    </row>
    <row r="57" spans="1:9" ht="18.75" customHeight="1" x14ac:dyDescent="0.35">
      <c r="A57" s="20" t="s">
        <v>117</v>
      </c>
      <c r="B57" s="239">
        <f>'CBCC Structures'!G95</f>
        <v>0.67567567567567566</v>
      </c>
      <c r="C57" s="240">
        <f>'CBCC Structures'!G96</f>
        <v>0.8571428571428571</v>
      </c>
      <c r="D57" s="240">
        <f>'CBCC Structures'!G97</f>
        <v>0.81395348837209303</v>
      </c>
      <c r="E57" s="240">
        <f>'CBCC Structures'!G98</f>
        <v>0.40625</v>
      </c>
      <c r="F57" s="240">
        <f>'CBCC Structures'!G99</f>
        <v>1</v>
      </c>
      <c r="G57" s="240">
        <f>'CBCC Structures'!G100</f>
        <v>0.66666666666666663</v>
      </c>
      <c r="H57" s="240">
        <f>'CBCC Structures'!G101</f>
        <v>0.875</v>
      </c>
      <c r="I57" s="254">
        <f>'CBCC Structures'!G102</f>
        <v>0.755</v>
      </c>
    </row>
    <row r="58" spans="1:9" ht="18.75" customHeight="1" x14ac:dyDescent="0.35">
      <c r="A58" s="20" t="s">
        <v>118</v>
      </c>
      <c r="B58" s="239">
        <f>'CBCC Structures'!G117</f>
        <v>0.59523809523809523</v>
      </c>
      <c r="C58" s="240">
        <f>'CBCC Structures'!G118</f>
        <v>0.78378378378378377</v>
      </c>
      <c r="D58" s="240">
        <f>'CBCC Structures'!G119</f>
        <v>0.5714285714285714</v>
      </c>
      <c r="E58" s="240">
        <f>'CBCC Structures'!G120</f>
        <v>0.69565217391304346</v>
      </c>
      <c r="F58" s="240">
        <f>'CBCC Structures'!G121</f>
        <v>0.69565217391304346</v>
      </c>
      <c r="G58" s="240">
        <f>'CBCC Structures'!G122</f>
        <v>7.1428571428571425E-2</v>
      </c>
      <c r="H58" s="240">
        <f>'CBCC Structures'!G123</f>
        <v>0.61538461538461542</v>
      </c>
      <c r="I58" s="254">
        <f>'CBCC Structures'!G124</f>
        <v>0.62598425196850394</v>
      </c>
    </row>
    <row r="59" spans="1:9" ht="4.5" customHeight="1" x14ac:dyDescent="0.35">
      <c r="A59" s="37"/>
      <c r="B59" s="33"/>
      <c r="C59" s="28"/>
      <c r="D59" s="28"/>
      <c r="E59" s="28"/>
      <c r="F59" s="312"/>
      <c r="G59" s="28"/>
      <c r="H59" s="307"/>
      <c r="I59" s="253"/>
    </row>
    <row r="60" spans="1:9" ht="18.75" customHeight="1" x14ac:dyDescent="0.35">
      <c r="A60" s="36" t="s">
        <v>119</v>
      </c>
      <c r="B60" s="8"/>
      <c r="C60" s="9"/>
      <c r="D60" s="9"/>
      <c r="E60" s="9"/>
      <c r="F60" s="311"/>
      <c r="G60" s="9"/>
      <c r="H60" s="306"/>
      <c r="I60" s="251"/>
    </row>
    <row r="61" spans="1:9" ht="18.75" customHeight="1" x14ac:dyDescent="0.35">
      <c r="A61" s="20" t="s">
        <v>116</v>
      </c>
      <c r="B61" s="239">
        <f>'Other Social Issues'!G3</f>
        <v>0.7857142857142857</v>
      </c>
      <c r="C61" s="240">
        <f>'Other Social Issues'!G4</f>
        <v>0.89189189189189189</v>
      </c>
      <c r="D61" s="240">
        <f>'Other Social Issues'!G5</f>
        <v>0.5357142857142857</v>
      </c>
      <c r="E61" s="240">
        <f>'Other Social Issues'!G6</f>
        <v>0.58695652173913049</v>
      </c>
      <c r="F61" s="240">
        <f>'Other Social Issues'!G7</f>
        <v>0.39130434782608697</v>
      </c>
      <c r="G61" s="240">
        <f>'Other Social Issues'!G8</f>
        <v>0.5</v>
      </c>
      <c r="H61" s="240">
        <f>'Other Social Issues'!G9</f>
        <v>0.76923076923076927</v>
      </c>
      <c r="I61" s="254">
        <f>'Other Social Issues'!G10</f>
        <v>0.62204724409448819</v>
      </c>
    </row>
    <row r="62" spans="1:9" ht="18.75" customHeight="1" x14ac:dyDescent="0.35">
      <c r="A62" s="20" t="s">
        <v>120</v>
      </c>
      <c r="B62" s="239">
        <f>'Other Social Issues'!G40</f>
        <v>0.30952380952380953</v>
      </c>
      <c r="C62" s="240">
        <f>'Other Social Issues'!G41</f>
        <v>0.7567567567567568</v>
      </c>
      <c r="D62" s="240">
        <f>'Other Social Issues'!G42</f>
        <v>0.4107142857142857</v>
      </c>
      <c r="E62" s="240">
        <f>'Other Social Issues'!G43</f>
        <v>0.45652173913043476</v>
      </c>
      <c r="F62" s="240">
        <f>'Other Social Issues'!G44</f>
        <v>0.58695652173913049</v>
      </c>
      <c r="G62" s="240">
        <f>'Other Social Issues'!G45</f>
        <v>0.35714285714285715</v>
      </c>
      <c r="H62" s="240">
        <f>'Other Social Issues'!G46</f>
        <v>0.92307692307692313</v>
      </c>
      <c r="I62" s="254">
        <f>'Other Social Issues'!G47</f>
        <v>0.50787401574803148</v>
      </c>
    </row>
    <row r="63" spans="1:9" ht="18.75" customHeight="1" x14ac:dyDescent="0.35">
      <c r="A63" s="20" t="s">
        <v>121</v>
      </c>
      <c r="B63" s="239">
        <f>'Other Social Issues'!G52</f>
        <v>0.14285714285714285</v>
      </c>
      <c r="C63" s="240">
        <f>'Other Social Issues'!G53</f>
        <v>0.2857142857142857</v>
      </c>
      <c r="D63" s="240">
        <f>'Other Social Issues'!G54</f>
        <v>0.33333333333333331</v>
      </c>
      <c r="E63" s="240">
        <f>'Other Social Issues'!G55</f>
        <v>0.17647058823529413</v>
      </c>
      <c r="F63" s="240">
        <f>'Other Social Issues'!G56</f>
        <v>0</v>
      </c>
      <c r="G63" s="240">
        <f>'Other Social Issues'!G57</f>
        <v>0.25</v>
      </c>
      <c r="H63" s="240">
        <f>'Other Social Issues'!G58</f>
        <v>0</v>
      </c>
      <c r="I63" s="254">
        <f>'Other Social Issues'!G59</f>
        <v>0.20895522388059701</v>
      </c>
    </row>
    <row r="64" spans="1:9" ht="18.75" customHeight="1" x14ac:dyDescent="0.35">
      <c r="A64" s="20" t="s">
        <v>122</v>
      </c>
      <c r="B64" s="239">
        <f>'CBCC Structures'!H95</f>
        <v>0.32432432432432434</v>
      </c>
      <c r="C64" s="239">
        <f>'CBCC Structures'!H96</f>
        <v>0.14285714285714285</v>
      </c>
      <c r="D64" s="239">
        <f>'CBCC Structures'!H97</f>
        <v>0.18604651162790697</v>
      </c>
      <c r="E64" s="239">
        <f>'CBCC Structures'!H98</f>
        <v>0.59375</v>
      </c>
      <c r="F64" s="239">
        <f>'CBCC Structures'!H99</f>
        <v>0</v>
      </c>
      <c r="G64" s="239">
        <f>'CBCC Structures'!H100</f>
        <v>0.33333333333333331</v>
      </c>
      <c r="H64" s="239">
        <f>'CBCC Structures'!H101</f>
        <v>0.125</v>
      </c>
      <c r="I64" s="254">
        <f>'CBCC Structures'!H102</f>
        <v>0.245</v>
      </c>
    </row>
    <row r="65" spans="1:9" ht="18.75" customHeight="1" x14ac:dyDescent="0.35">
      <c r="A65" s="20" t="s">
        <v>123</v>
      </c>
      <c r="B65" s="239">
        <f>'Other Social Issues'!G15</f>
        <v>0.40476190476190477</v>
      </c>
      <c r="C65" s="240">
        <f>'Other Social Issues'!G16</f>
        <v>0.86486486486486491</v>
      </c>
      <c r="D65" s="240">
        <f>'Other Social Issues'!G17</f>
        <v>0.625</v>
      </c>
      <c r="E65" s="240">
        <f>'Other Social Issues'!G18</f>
        <v>0.13043478260869565</v>
      </c>
      <c r="F65" s="240">
        <f>'Other Social Issues'!G19</f>
        <v>0.54347826086956519</v>
      </c>
      <c r="G65" s="240">
        <f>'Other Social Issues'!G20</f>
        <v>0.42857142857142855</v>
      </c>
      <c r="H65" s="240">
        <f>'Other Social Issues'!G21</f>
        <v>0.76923076923076927</v>
      </c>
      <c r="I65" s="254">
        <f>'Other Social Issues'!G22</f>
        <v>0.51574803149606296</v>
      </c>
    </row>
    <row r="66" spans="1:9" ht="18.75" customHeight="1" x14ac:dyDescent="0.35">
      <c r="A66" s="20" t="s">
        <v>124</v>
      </c>
      <c r="B66" s="239">
        <f>'Other Social Issues'!G28</f>
        <v>0.23809523809523808</v>
      </c>
      <c r="C66" s="240">
        <f>'Other Social Issues'!G29</f>
        <v>0.27027027027027029</v>
      </c>
      <c r="D66" s="240">
        <f>'Other Social Issues'!G30</f>
        <v>7.1428571428571425E-2</v>
      </c>
      <c r="E66" s="240">
        <f>'Other Social Issues'!G31</f>
        <v>8.6956521739130432E-2</v>
      </c>
      <c r="F66" s="240">
        <f>'Other Social Issues'!G32</f>
        <v>0.10869565217391304</v>
      </c>
      <c r="G66" s="240">
        <f>'Other Social Issues'!G33</f>
        <v>0.42857142857142855</v>
      </c>
      <c r="H66" s="240">
        <f>'Other Social Issues'!G34</f>
        <v>0.23076923076923078</v>
      </c>
      <c r="I66" s="254">
        <f>'Other Social Issues'!G35</f>
        <v>0.16535433070866143</v>
      </c>
    </row>
    <row r="67" spans="1:9" ht="18.75" customHeight="1" x14ac:dyDescent="0.35">
      <c r="A67" s="20" t="s">
        <v>126</v>
      </c>
      <c r="B67" s="8">
        <f>'Other Social Issues'!I15</f>
        <v>0.85</v>
      </c>
      <c r="C67" s="264">
        <f>'Other Social Issues'!I16</f>
        <v>1.54</v>
      </c>
      <c r="D67" s="9">
        <f>'Other Social Issues'!I17</f>
        <v>1.04</v>
      </c>
      <c r="E67" s="9">
        <f>'Other Social Issues'!I18</f>
        <v>1.25</v>
      </c>
      <c r="F67" s="264">
        <f>'Other Social Issues'!I19</f>
        <v>0.93</v>
      </c>
      <c r="G67" s="264">
        <f>'Other Social Issues'!I20</f>
        <v>0.76</v>
      </c>
      <c r="H67" s="264">
        <f>'Other Social Issues'!I21</f>
        <v>1.25</v>
      </c>
      <c r="I67" s="266">
        <f>'Other Social Issues'!I22</f>
        <v>1.1200000000000001</v>
      </c>
    </row>
    <row r="68" spans="1:9" ht="18.75" customHeight="1" x14ac:dyDescent="0.35">
      <c r="A68" s="20" t="s">
        <v>127</v>
      </c>
      <c r="B68" s="8">
        <f>'Other Social Issues'!I28</f>
        <v>1.45</v>
      </c>
      <c r="C68" s="8">
        <f>'Other Social Issues'!I29</f>
        <v>0.53</v>
      </c>
      <c r="D68" s="8">
        <f>'Other Social Issues'!I30</f>
        <v>0</v>
      </c>
      <c r="E68" s="9">
        <f>'Other Social Issues'!I31</f>
        <v>0.38</v>
      </c>
      <c r="F68" s="9">
        <f>'Other Social Issues'!I32</f>
        <v>0.25</v>
      </c>
      <c r="G68" s="9">
        <f>'Other Social Issues'!I33</f>
        <v>0.42</v>
      </c>
      <c r="H68" s="9">
        <f>'Other Social Issues'!I34</f>
        <v>0.38</v>
      </c>
      <c r="I68" s="251">
        <f>'Other Social Issues'!I35</f>
        <v>0.73</v>
      </c>
    </row>
    <row r="69" spans="1:9" ht="18.75" customHeight="1" x14ac:dyDescent="0.35">
      <c r="A69" s="20" t="s">
        <v>125</v>
      </c>
      <c r="B69" s="239">
        <f>'Other Social Issues'!G101</f>
        <v>0.9285714285714286</v>
      </c>
      <c r="C69" s="240">
        <f>'Other Social Issues'!G102</f>
        <v>1</v>
      </c>
      <c r="D69" s="240">
        <f>'Other Social Issues'!G103</f>
        <v>0.9642857142857143</v>
      </c>
      <c r="E69" s="240">
        <f>'Other Social Issues'!G104</f>
        <v>1</v>
      </c>
      <c r="F69" s="240">
        <f>'Other Social Issues'!G105</f>
        <v>1</v>
      </c>
      <c r="G69" s="240">
        <f>'Other Social Issues'!G106</f>
        <v>0.7857142857142857</v>
      </c>
      <c r="H69" s="240">
        <f>'Other Social Issues'!G107</f>
        <v>1</v>
      </c>
      <c r="I69" s="254">
        <f>'Other Social Issues'!G108</f>
        <v>0.96850393700787396</v>
      </c>
    </row>
    <row r="70" spans="1:9" ht="18.75" customHeight="1" x14ac:dyDescent="0.35">
      <c r="A70" s="20" t="s">
        <v>319</v>
      </c>
      <c r="B70" s="239">
        <f>'Other Social Issues'!I101</f>
        <v>0.69230769230769229</v>
      </c>
      <c r="C70" s="240">
        <f>'Other Social Issues'!I102</f>
        <v>0.70270270270270263</v>
      </c>
      <c r="D70" s="240">
        <f>'Other Social Issues'!I103</f>
        <v>0.64814814814814814</v>
      </c>
      <c r="E70" s="240">
        <f>'Other Social Issues'!I104</f>
        <v>0.63043478260869557</v>
      </c>
      <c r="F70" s="240">
        <f>'Other Social Issues'!I105</f>
        <v>0.58695652173913038</v>
      </c>
      <c r="G70" s="240">
        <f>'Other Social Issues'!I106</f>
        <v>1</v>
      </c>
      <c r="H70" s="240">
        <f>'Other Social Issues'!I107</f>
        <v>0.61538461538461542</v>
      </c>
      <c r="I70" s="254">
        <f>'Other Social Issues'!I108</f>
        <v>1</v>
      </c>
    </row>
    <row r="71" spans="1:9" ht="18.75" customHeight="1" x14ac:dyDescent="0.35">
      <c r="A71" s="20" t="s">
        <v>128</v>
      </c>
      <c r="B71" s="8">
        <f>'Other Social Issues'!D65</f>
        <v>129.55000000000001</v>
      </c>
      <c r="C71" s="9">
        <f>'Other Social Issues'!D66</f>
        <v>137.36000000000001</v>
      </c>
      <c r="D71" s="9">
        <f>'Other Social Issues'!D67</f>
        <v>133</v>
      </c>
      <c r="E71" s="9">
        <f>'Other Social Issues'!D68</f>
        <v>114.14</v>
      </c>
      <c r="F71" s="9">
        <f>'Other Social Issues'!D69</f>
        <v>148.32</v>
      </c>
      <c r="G71" s="9">
        <f>'Other Social Issues'!D70</f>
        <v>81.08</v>
      </c>
      <c r="H71" s="9">
        <f>'Other Social Issues'!D71</f>
        <v>128.75</v>
      </c>
      <c r="I71" s="251">
        <f>'Other Social Issues'!D72</f>
        <v>129.47999999999999</v>
      </c>
    </row>
    <row r="72" spans="1:9" ht="18.75" customHeight="1" x14ac:dyDescent="0.35">
      <c r="A72" s="20" t="s">
        <v>130</v>
      </c>
      <c r="B72" s="8">
        <f>'Other Social Issues'!D78</f>
        <v>1.8</v>
      </c>
      <c r="C72" s="9">
        <f>'Other Social Issues'!D79</f>
        <v>2.1800000000000002</v>
      </c>
      <c r="D72" s="9">
        <f>'Other Social Issues'!D80</f>
        <v>1.68</v>
      </c>
      <c r="E72" s="9">
        <f>'Other Social Issues'!D81</f>
        <v>0.183</v>
      </c>
      <c r="F72" s="9">
        <f>'Other Social Issues'!D82</f>
        <v>1.52</v>
      </c>
      <c r="G72" s="9">
        <f>'Other Social Issues'!D83</f>
        <v>1.26</v>
      </c>
      <c r="H72" s="9">
        <f>'Other Social Issues'!D84</f>
        <v>1.25</v>
      </c>
      <c r="I72" s="265">
        <f>'Other Social Issues'!D85</f>
        <v>1.75</v>
      </c>
    </row>
    <row r="73" spans="1:9" ht="18.75" customHeight="1" thickBot="1" x14ac:dyDescent="0.4">
      <c r="A73" s="39" t="s">
        <v>129</v>
      </c>
      <c r="B73" s="34">
        <f>'Other Social Issues'!D90</f>
        <v>4.97</v>
      </c>
      <c r="C73" s="35">
        <f>'Other Social Issues'!D91</f>
        <v>4.5999999999999996</v>
      </c>
      <c r="D73" s="35">
        <f>'Other Social Issues'!D92</f>
        <v>5.92</v>
      </c>
      <c r="E73" s="35">
        <f>'Other Social Issues'!D93</f>
        <v>5.0999999999999996</v>
      </c>
      <c r="F73" s="35">
        <f>'Other Social Issues'!D94</f>
        <v>3.54</v>
      </c>
      <c r="G73" s="35">
        <f>'Other Social Issues'!D95</f>
        <v>4.67</v>
      </c>
      <c r="H73" s="35">
        <f>'Other Social Issues'!D96</f>
        <v>4.13</v>
      </c>
      <c r="I73" s="267">
        <f>'Other Social Issues'!D97</f>
        <v>4.9000000000000004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18" sqref="M18"/>
    </sheetView>
  </sheetViews>
  <sheetFormatPr defaultColWidth="8.81640625" defaultRowHeight="14.5" x14ac:dyDescent="0.35"/>
  <cols>
    <col min="2" max="11" width="12" customWidth="1"/>
    <col min="12" max="12" width="27.6328125" customWidth="1"/>
  </cols>
  <sheetData>
    <row r="1" spans="1:13" ht="15" thickBot="1" x14ac:dyDescent="0.4">
      <c r="A1" s="430" t="s">
        <v>218</v>
      </c>
      <c r="B1" s="431"/>
      <c r="C1" s="431"/>
      <c r="D1" s="431"/>
      <c r="E1" s="431"/>
      <c r="F1" s="431"/>
      <c r="G1" s="431"/>
      <c r="H1" s="431"/>
      <c r="I1" s="431"/>
      <c r="J1" s="431"/>
      <c r="K1" s="432"/>
    </row>
    <row r="2" spans="1:13" ht="15" thickBot="1" x14ac:dyDescent="0.4">
      <c r="A2" s="231"/>
      <c r="B2" s="232"/>
      <c r="C2" s="232"/>
      <c r="D2" s="232"/>
      <c r="E2" s="232"/>
      <c r="F2" s="232"/>
      <c r="G2" s="232"/>
      <c r="H2" s="232"/>
      <c r="I2" s="232"/>
      <c r="J2" s="232"/>
      <c r="K2" s="232"/>
    </row>
    <row r="3" spans="1:13" ht="44.25" customHeight="1" thickBot="1" x14ac:dyDescent="0.4">
      <c r="A3" s="433" t="s">
        <v>219</v>
      </c>
      <c r="B3" s="433" t="s">
        <v>220</v>
      </c>
      <c r="C3" s="433" t="s">
        <v>221</v>
      </c>
      <c r="D3" s="430" t="s">
        <v>222</v>
      </c>
      <c r="E3" s="431"/>
      <c r="F3" s="432"/>
      <c r="G3" s="433" t="s">
        <v>223</v>
      </c>
      <c r="H3" s="433" t="s">
        <v>224</v>
      </c>
      <c r="I3" s="430" t="s">
        <v>225</v>
      </c>
      <c r="J3" s="431"/>
      <c r="K3" s="432"/>
    </row>
    <row r="4" spans="1:13" ht="15" thickBot="1" x14ac:dyDescent="0.4">
      <c r="A4" s="434"/>
      <c r="B4" s="434"/>
      <c r="C4" s="434"/>
      <c r="D4" s="233" t="s">
        <v>226</v>
      </c>
      <c r="E4" s="233" t="s">
        <v>227</v>
      </c>
      <c r="F4" s="233" t="s">
        <v>228</v>
      </c>
      <c r="G4" s="434"/>
      <c r="H4" s="434"/>
      <c r="I4" s="233" t="s">
        <v>226</v>
      </c>
      <c r="J4" s="233" t="s">
        <v>227</v>
      </c>
      <c r="K4" s="233" t="s">
        <v>228</v>
      </c>
    </row>
    <row r="5" spans="1:13" ht="15" thickBot="1" x14ac:dyDescent="0.4">
      <c r="A5" s="234">
        <v>2008</v>
      </c>
      <c r="B5" s="235">
        <v>1420122</v>
      </c>
      <c r="C5" s="235">
        <v>1385873</v>
      </c>
      <c r="D5" s="235">
        <v>2037566</v>
      </c>
      <c r="E5" s="235">
        <v>1009681</v>
      </c>
      <c r="F5" s="235">
        <v>1027885</v>
      </c>
      <c r="G5" s="235">
        <v>805342</v>
      </c>
      <c r="H5" s="235">
        <v>1681098</v>
      </c>
      <c r="I5" s="235">
        <v>7062640</v>
      </c>
      <c r="J5" s="235">
        <v>3491053</v>
      </c>
      <c r="K5" s="235">
        <v>3571587</v>
      </c>
    </row>
    <row r="6" spans="1:13" ht="15" thickBot="1" x14ac:dyDescent="0.4">
      <c r="A6" s="234">
        <v>2009</v>
      </c>
      <c r="B6" s="235" t="s">
        <v>229</v>
      </c>
      <c r="C6" s="235" t="s">
        <v>230</v>
      </c>
      <c r="D6" s="235" t="s">
        <v>231</v>
      </c>
      <c r="E6" s="235" t="s">
        <v>232</v>
      </c>
      <c r="F6" s="235" t="s">
        <v>233</v>
      </c>
      <c r="G6" s="235" t="s">
        <v>234</v>
      </c>
      <c r="H6" s="235" t="s">
        <v>235</v>
      </c>
      <c r="I6" s="235" t="s">
        <v>236</v>
      </c>
      <c r="J6" s="235" t="s">
        <v>237</v>
      </c>
      <c r="K6" s="235" t="s">
        <v>238</v>
      </c>
    </row>
    <row r="7" spans="1:13" ht="15" thickBot="1" x14ac:dyDescent="0.4">
      <c r="A7" s="234">
        <v>2010</v>
      </c>
      <c r="B7" s="235" t="s">
        <v>239</v>
      </c>
      <c r="C7" s="235" t="s">
        <v>240</v>
      </c>
      <c r="D7" s="235" t="s">
        <v>241</v>
      </c>
      <c r="E7" s="235" t="s">
        <v>242</v>
      </c>
      <c r="F7" s="235" t="s">
        <v>243</v>
      </c>
      <c r="G7" s="235" t="s">
        <v>244</v>
      </c>
      <c r="H7" s="235" t="s">
        <v>245</v>
      </c>
      <c r="I7" s="235" t="s">
        <v>246</v>
      </c>
      <c r="J7" s="235" t="s">
        <v>247</v>
      </c>
      <c r="K7" s="235" t="s">
        <v>248</v>
      </c>
    </row>
    <row r="8" spans="1:13" ht="15" thickBot="1" x14ac:dyDescent="0.4">
      <c r="A8" s="234">
        <v>2011</v>
      </c>
      <c r="B8" s="235" t="s">
        <v>249</v>
      </c>
      <c r="C8" s="235" t="s">
        <v>250</v>
      </c>
      <c r="D8" s="235" t="s">
        <v>251</v>
      </c>
      <c r="E8" s="235" t="s">
        <v>252</v>
      </c>
      <c r="F8" s="235" t="s">
        <v>253</v>
      </c>
      <c r="G8" s="235" t="s">
        <v>254</v>
      </c>
      <c r="H8" s="235" t="s">
        <v>255</v>
      </c>
      <c r="I8" s="235" t="s">
        <v>256</v>
      </c>
      <c r="J8" s="235" t="s">
        <v>257</v>
      </c>
      <c r="K8" s="235" t="s">
        <v>258</v>
      </c>
    </row>
    <row r="9" spans="1:13" ht="15" thickBot="1" x14ac:dyDescent="0.4">
      <c r="A9" s="234">
        <v>2012</v>
      </c>
      <c r="B9" s="235" t="s">
        <v>259</v>
      </c>
      <c r="C9" s="235" t="s">
        <v>260</v>
      </c>
      <c r="D9" s="235" t="s">
        <v>261</v>
      </c>
      <c r="E9" s="235" t="s">
        <v>262</v>
      </c>
      <c r="F9" s="235" t="s">
        <v>263</v>
      </c>
      <c r="G9" s="235" t="s">
        <v>264</v>
      </c>
      <c r="H9" s="235" t="s">
        <v>265</v>
      </c>
      <c r="I9" s="235" t="s">
        <v>266</v>
      </c>
      <c r="J9" s="235" t="s">
        <v>267</v>
      </c>
      <c r="K9" s="235" t="s">
        <v>268</v>
      </c>
    </row>
    <row r="10" spans="1:13" ht="15" thickBot="1" x14ac:dyDescent="0.4">
      <c r="A10" s="234">
        <v>2013</v>
      </c>
      <c r="B10" s="235" t="s">
        <v>269</v>
      </c>
      <c r="C10" s="235" t="s">
        <v>270</v>
      </c>
      <c r="D10" s="235" t="s">
        <v>271</v>
      </c>
      <c r="E10" s="235" t="s">
        <v>272</v>
      </c>
      <c r="F10" s="235" t="s">
        <v>273</v>
      </c>
      <c r="G10" s="235" t="s">
        <v>274</v>
      </c>
      <c r="H10" s="235" t="s">
        <v>275</v>
      </c>
      <c r="I10" s="235" t="s">
        <v>276</v>
      </c>
      <c r="J10" s="235" t="s">
        <v>277</v>
      </c>
      <c r="K10" s="235" t="s">
        <v>278</v>
      </c>
    </row>
    <row r="11" spans="1:13" ht="15" thickBot="1" x14ac:dyDescent="0.4">
      <c r="A11" s="234">
        <v>2014</v>
      </c>
      <c r="B11" s="235" t="s">
        <v>279</v>
      </c>
      <c r="C11" s="235" t="s">
        <v>280</v>
      </c>
      <c r="D11" s="235" t="s">
        <v>281</v>
      </c>
      <c r="E11" s="235" t="s">
        <v>282</v>
      </c>
      <c r="F11" s="235" t="s">
        <v>283</v>
      </c>
      <c r="G11" s="235" t="s">
        <v>284</v>
      </c>
      <c r="H11" s="235" t="s">
        <v>285</v>
      </c>
      <c r="I11" s="235" t="s">
        <v>286</v>
      </c>
      <c r="J11" s="235" t="s">
        <v>287</v>
      </c>
      <c r="K11" s="235" t="s">
        <v>288</v>
      </c>
      <c r="L11">
        <v>15805239</v>
      </c>
    </row>
    <row r="12" spans="1:13" ht="15" thickBot="1" x14ac:dyDescent="0.4">
      <c r="A12" s="234">
        <v>2015</v>
      </c>
      <c r="B12" s="235" t="s">
        <v>289</v>
      </c>
      <c r="C12" s="235" t="s">
        <v>290</v>
      </c>
      <c r="D12" s="235" t="s">
        <v>291</v>
      </c>
      <c r="E12" s="235" t="s">
        <v>292</v>
      </c>
      <c r="F12" s="235" t="s">
        <v>293</v>
      </c>
      <c r="G12" s="235" t="s">
        <v>294</v>
      </c>
      <c r="H12" s="235" t="s">
        <v>295</v>
      </c>
      <c r="I12" s="235" t="s">
        <v>296</v>
      </c>
      <c r="J12" s="235" t="s">
        <v>297</v>
      </c>
      <c r="K12" s="235" t="s">
        <v>298</v>
      </c>
      <c r="L12" s="236">
        <f>1666729/L11</f>
        <v>0.10545421046780754</v>
      </c>
    </row>
    <row r="13" spans="1:13" ht="15" thickBot="1" x14ac:dyDescent="0.4">
      <c r="A13" s="234">
        <v>2016</v>
      </c>
      <c r="B13" s="235" t="s">
        <v>299</v>
      </c>
      <c r="C13" s="235" t="s">
        <v>300</v>
      </c>
      <c r="D13" s="235" t="s">
        <v>301</v>
      </c>
      <c r="E13" s="235" t="s">
        <v>302</v>
      </c>
      <c r="F13" s="235" t="s">
        <v>303</v>
      </c>
      <c r="G13" s="235" t="s">
        <v>304</v>
      </c>
      <c r="H13" s="235" t="s">
        <v>305</v>
      </c>
      <c r="I13" s="235" t="s">
        <v>306</v>
      </c>
      <c r="J13" s="235" t="s">
        <v>307</v>
      </c>
      <c r="K13" s="235" t="s">
        <v>308</v>
      </c>
      <c r="L13">
        <f>L12*55538</f>
        <v>5856.7159409610949</v>
      </c>
    </row>
    <row r="14" spans="1:13" ht="15" thickBot="1" x14ac:dyDescent="0.4">
      <c r="A14" s="231"/>
      <c r="B14" s="232"/>
      <c r="C14" s="232"/>
      <c r="D14" s="232"/>
      <c r="E14" s="232"/>
      <c r="F14" s="232"/>
      <c r="G14" s="232"/>
      <c r="H14" s="232"/>
      <c r="I14" s="237"/>
      <c r="J14" s="232"/>
      <c r="K14" s="232"/>
    </row>
    <row r="15" spans="1:13" ht="15" thickBot="1" x14ac:dyDescent="0.4">
      <c r="A15" s="427" t="s">
        <v>309</v>
      </c>
      <c r="B15" s="428"/>
      <c r="C15" s="428"/>
      <c r="D15" s="429"/>
      <c r="E15" s="232"/>
      <c r="F15" s="232"/>
      <c r="G15" s="232"/>
      <c r="H15" s="232"/>
      <c r="I15" s="232"/>
      <c r="J15" s="232"/>
      <c r="K15" s="232"/>
    </row>
    <row r="16" spans="1:13" x14ac:dyDescent="0.35">
      <c r="L16" s="236">
        <v>0.47798630207765219</v>
      </c>
      <c r="M16" s="236">
        <v>0.52201369792234786</v>
      </c>
    </row>
    <row r="17" spans="12:13" x14ac:dyDescent="0.35">
      <c r="L17">
        <v>2799</v>
      </c>
      <c r="M17">
        <v>3057</v>
      </c>
    </row>
  </sheetData>
  <mergeCells count="9">
    <mergeCell ref="A15:D15"/>
    <mergeCell ref="A1:K1"/>
    <mergeCell ref="A3:A4"/>
    <mergeCell ref="B3:B4"/>
    <mergeCell ref="C3:C4"/>
    <mergeCell ref="D3:F3"/>
    <mergeCell ref="G3:G4"/>
    <mergeCell ref="H3:H4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DD - 1</vt:lpstr>
      <vt:lpstr>DD-2</vt:lpstr>
      <vt:lpstr>Gen Info on District</vt:lpstr>
      <vt:lpstr>Care Givers &amp; Pt Comm</vt:lpstr>
      <vt:lpstr>Gen Info on children</vt:lpstr>
      <vt:lpstr>CBCC Structures</vt:lpstr>
      <vt:lpstr>Other Social Issues</vt:lpstr>
      <vt:lpstr>Indicators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GIS-IT</dc:creator>
  <cp:lastModifiedBy>agile systems</cp:lastModifiedBy>
  <cp:lastPrinted>2015-12-10T19:15:51Z</cp:lastPrinted>
  <dcterms:created xsi:type="dcterms:W3CDTF">2014-02-04T12:07:25Z</dcterms:created>
  <dcterms:modified xsi:type="dcterms:W3CDTF">2022-04-20T13:56:08Z</dcterms:modified>
</cp:coreProperties>
</file>