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inallamalla/Desktop/"/>
    </mc:Choice>
  </mc:AlternateContent>
  <xr:revisionPtr revIDLastSave="0" documentId="13_ncr:1_{0031A59E-4928-A747-B3BE-90C1C965DB3D}" xr6:coauthVersionLast="47" xr6:coauthVersionMax="47" xr10:uidLastSave="{00000000-0000-0000-0000-000000000000}"/>
  <bookViews>
    <workbookView xWindow="0" yWindow="0" windowWidth="28800" windowHeight="18000" activeTab="4" xr2:uid="{EF5D500C-214F-4F08-B87B-958C4CF515AC}"/>
  </bookViews>
  <sheets>
    <sheet name="Exercise 1" sheetId="1" r:id="rId1"/>
    <sheet name="Exercise 9a" sheetId="2" r:id="rId2"/>
    <sheet name="Exercise 9b" sheetId="4" r:id="rId3"/>
    <sheet name="Exercise 9c 1" sheetId="5" r:id="rId4"/>
    <sheet name="Exercise 9c 2" sheetId="3" r:id="rId5"/>
  </sheets>
  <definedNames>
    <definedName name="solver_adj" localSheetId="0" hidden="1">'Exercise 1'!$C$20:$D$20</definedName>
    <definedName name="solver_adj" localSheetId="1" hidden="1">'Exercise 9a'!$C$13</definedName>
    <definedName name="solver_adj" localSheetId="2" hidden="1">'Exercise 9b'!$C$13:$E$13</definedName>
    <definedName name="solver_adj" localSheetId="3" hidden="1">'Exercise 9c 1'!$C$13</definedName>
    <definedName name="solver_adj" localSheetId="4" hidden="1">'Exercise 9c 2'!$C$13:$E$13</definedName>
    <definedName name="solver_adj_ob" localSheetId="0" hidden="1">1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1" localSheetId="1" hidden="1">'Exercise 9a'!$G$27</definedName>
    <definedName name="solver_lhs1" localSheetId="2" hidden="1">'Exercise 9b'!$G$27</definedName>
    <definedName name="solver_lhs1" localSheetId="3" hidden="1">'Exercise 9c 1'!$G$27</definedName>
    <definedName name="solver_lhs1" localSheetId="4" hidden="1">'Exercise 9c 2'!$G$27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od" localSheetId="0" hidden="1">3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i" hidden="1">1000</definedName>
    <definedName name="solver_num" localSheetId="0" hidden="1">0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pt" localSheetId="0" hidden="1">'Exercise 1'!$D$22</definedName>
    <definedName name="solver_opt" localSheetId="1" hidden="1">'Exercise 9a'!$C$22</definedName>
    <definedName name="solver_opt" localSheetId="2" hidden="1">'Exercise 9b'!$C$22</definedName>
    <definedName name="solver_opt" localSheetId="3" hidden="1">'Exercise 9c 1'!$C$22</definedName>
    <definedName name="solver_opt" localSheetId="4" hidden="1">'Exercise 9c 2'!$C$22</definedName>
    <definedName name="solver_opt_ob" localSheetId="0" hidden="1">1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eco1" localSheetId="1" hidden="1">0</definedName>
    <definedName name="solver_reco1" localSheetId="2" hidden="1">0</definedName>
    <definedName name="solver_reco1" localSheetId="3" hidden="1">0</definedName>
    <definedName name="solver_reco1" localSheetId="4" hidden="1">0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hs1" localSheetId="1" hidden="1">'Exercise 9a'!$I$27</definedName>
    <definedName name="solver_rhs1" localSheetId="2" hidden="1">'Exercise 9b'!$I$27</definedName>
    <definedName name="solver_rhs1" localSheetId="3" hidden="1">'Exercise 9c 1'!$I$27</definedName>
    <definedName name="solver_rhs1" localSheetId="4" hidden="1">'Exercise 9c 2'!$I$27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lx" localSheetId="3" hidden="1">0</definedName>
    <definedName name="solver_rlx" localSheetId="4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pid" localSheetId="0" hidden="1">" "</definedName>
    <definedName name="solver_spid" localSheetId="1" hidden="1">" "</definedName>
    <definedName name="solver_spid" localSheetId="2" hidden="1">" "</definedName>
    <definedName name="solver_spid" localSheetId="3" hidden="1">" "</definedName>
    <definedName name="solver_spid" localSheetId="4" hidden="1">" "</definedName>
    <definedName name="solver_srvr" localSheetId="0" hidden="1">" "</definedName>
    <definedName name="solver_srvr" localSheetId="1" hidden="1">" "</definedName>
    <definedName name="solver_srvr" localSheetId="2" hidden="1">" "</definedName>
    <definedName name="solver_srvr" localSheetId="3" hidden="1">" "</definedName>
    <definedName name="solver_srvr" localSheetId="4" hidden="1">" "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serid" localSheetId="0" hidden="1">515387</definedName>
    <definedName name="solver_userid" localSheetId="1" hidden="1">515387</definedName>
    <definedName name="solver_userid" localSheetId="2" hidden="1">515387</definedName>
    <definedName name="solver_userid" localSheetId="3" hidden="1">515387</definedName>
    <definedName name="solver_userid" localSheetId="4" hidden="1">515387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er" localSheetId="0" hidden="1">17</definedName>
    <definedName name="solver_ver" localSheetId="1" hidden="1">17</definedName>
    <definedName name="solver_ver" localSheetId="2" hidden="1">17</definedName>
    <definedName name="solver_ver" localSheetId="3" hidden="1">17</definedName>
    <definedName name="solver_ver" localSheetId="4" hidden="1">17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st" localSheetId="0" hidden="1">0</definedName>
    <definedName name="solver_vst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I12" i="1" s="1"/>
  <c r="J12" i="1" s="1"/>
  <c r="J11" i="1"/>
  <c r="I11" i="1"/>
  <c r="H11" i="1"/>
  <c r="G11" i="1"/>
  <c r="H10" i="1"/>
  <c r="G10" i="1"/>
  <c r="I10" i="1" s="1"/>
  <c r="J10" i="1" s="1"/>
  <c r="J9" i="1"/>
  <c r="I9" i="1"/>
  <c r="H9" i="1"/>
  <c r="G9" i="1"/>
  <c r="E21" i="1" s="1"/>
  <c r="H8" i="1"/>
  <c r="G8" i="1"/>
  <c r="I8" i="1" s="1"/>
  <c r="J8" i="1" s="1"/>
  <c r="J7" i="1"/>
  <c r="I7" i="1"/>
  <c r="H7" i="1"/>
  <c r="G7" i="1"/>
  <c r="H6" i="1"/>
  <c r="G6" i="1"/>
  <c r="I6" i="1" s="1"/>
  <c r="J6" i="1" s="1"/>
  <c r="J5" i="1"/>
  <c r="I5" i="1"/>
  <c r="H5" i="1"/>
  <c r="G5" i="1"/>
  <c r="H4" i="1"/>
  <c r="G4" i="1"/>
  <c r="I4" i="1" s="1"/>
  <c r="J4" i="1" s="1"/>
  <c r="J3" i="1"/>
  <c r="I3" i="1"/>
  <c r="H3" i="1"/>
  <c r="G3" i="1"/>
  <c r="D18" i="2"/>
  <c r="C18" i="2"/>
  <c r="E18" i="3"/>
  <c r="D18" i="3"/>
  <c r="C18" i="3"/>
  <c r="E14" i="3"/>
  <c r="E19" i="3" s="1"/>
  <c r="F27" i="3" s="1"/>
  <c r="D14" i="3"/>
  <c r="D19" i="3" s="1"/>
  <c r="E27" i="3" s="1"/>
  <c r="C14" i="3"/>
  <c r="C19" i="3" s="1"/>
  <c r="E18" i="5"/>
  <c r="D18" i="5"/>
  <c r="C18" i="5"/>
  <c r="E14" i="5"/>
  <c r="E19" i="5" s="1"/>
  <c r="F27" i="5" s="1"/>
  <c r="D14" i="5"/>
  <c r="D19" i="5" s="1"/>
  <c r="E27" i="5" s="1"/>
  <c r="C14" i="5"/>
  <c r="C19" i="5" s="1"/>
  <c r="E18" i="4"/>
  <c r="D18" i="4"/>
  <c r="D14" i="4"/>
  <c r="D19" i="4" s="1"/>
  <c r="E27" i="4" s="1"/>
  <c r="E14" i="4"/>
  <c r="E19" i="4" s="1"/>
  <c r="C14" i="4"/>
  <c r="C19" i="4" s="1"/>
  <c r="D27" i="4" s="1"/>
  <c r="C18" i="4"/>
  <c r="E18" i="2"/>
  <c r="E14" i="2"/>
  <c r="E19" i="2" s="1"/>
  <c r="F27" i="2" s="1"/>
  <c r="D14" i="2"/>
  <c r="D19" i="2" s="1"/>
  <c r="C14" i="2"/>
  <c r="C19" i="2" s="1"/>
  <c r="C20" i="2" s="1"/>
  <c r="H15" i="1" l="1"/>
  <c r="D27" i="3"/>
  <c r="G27" i="3" s="1"/>
  <c r="C20" i="3"/>
  <c r="C21" i="3" s="1"/>
  <c r="D20" i="3"/>
  <c r="D21" i="3" s="1"/>
  <c r="E20" i="3"/>
  <c r="E21" i="3" s="1"/>
  <c r="C20" i="5"/>
  <c r="D27" i="5"/>
  <c r="G27" i="5" s="1"/>
  <c r="C21" i="5"/>
  <c r="D20" i="5"/>
  <c r="D21" i="5" s="1"/>
  <c r="E20" i="5"/>
  <c r="E21" i="5" s="1"/>
  <c r="E20" i="4"/>
  <c r="E21" i="4" s="1"/>
  <c r="F27" i="4"/>
  <c r="G27" i="4"/>
  <c r="C20" i="4"/>
  <c r="C21" i="4" s="1"/>
  <c r="D20" i="4"/>
  <c r="D21" i="4" s="1"/>
  <c r="C21" i="2"/>
  <c r="D20" i="2"/>
  <c r="D21" i="2" s="1"/>
  <c r="E27" i="2"/>
  <c r="D27" i="2"/>
  <c r="G27" i="2" s="1"/>
  <c r="E20" i="2"/>
  <c r="E21" i="2" s="1"/>
  <c r="C22" i="3" l="1"/>
  <c r="C23" i="3" s="1"/>
  <c r="C22" i="5"/>
  <c r="C23" i="5" s="1"/>
  <c r="C22" i="4"/>
  <c r="C23" i="4" s="1"/>
  <c r="C22" i="2"/>
  <c r="C23" i="2" s="1"/>
</calcChain>
</file>

<file path=xl/sharedStrings.xml><?xml version="1.0" encoding="utf-8"?>
<sst xmlns="http://schemas.openxmlformats.org/spreadsheetml/2006/main" count="116" uniqueCount="48">
  <si>
    <t>Coordinates</t>
  </si>
  <si>
    <t>Site (k)</t>
  </si>
  <si>
    <t>Trips</t>
  </si>
  <si>
    <t>Location</t>
  </si>
  <si>
    <t>X</t>
  </si>
  <si>
    <t>Y</t>
  </si>
  <si>
    <t>Analysis Decisions</t>
  </si>
  <si>
    <t>Economic Order Quantity</t>
  </si>
  <si>
    <t>Input Parameters</t>
  </si>
  <si>
    <t>Fixed Cost</t>
  </si>
  <si>
    <t>Holding Cost</t>
  </si>
  <si>
    <t>Unit Cost</t>
  </si>
  <si>
    <t>Demand/year</t>
  </si>
  <si>
    <t>Fuel 1</t>
  </si>
  <si>
    <t>Fuel 2</t>
  </si>
  <si>
    <t>Fuel 3</t>
  </si>
  <si>
    <t>Order Quantity</t>
  </si>
  <si>
    <t>Objectives</t>
  </si>
  <si>
    <t>Constraints</t>
  </si>
  <si>
    <t>Yearly Orders</t>
  </si>
  <si>
    <t>Ordering Cost/yr.</t>
  </si>
  <si>
    <t>Avg. Inventory</t>
  </si>
  <si>
    <t>Carrying Cost/yr.</t>
  </si>
  <si>
    <t>Total Product Cost</t>
  </si>
  <si>
    <t>Total Cost</t>
  </si>
  <si>
    <t>Average Annual Cost</t>
  </si>
  <si>
    <t>Avgerage Holding Cost</t>
  </si>
  <si>
    <t>Calculations</t>
  </si>
  <si>
    <t>Distance</t>
  </si>
  <si>
    <t>&lt;=</t>
  </si>
  <si>
    <t>;;</t>
  </si>
  <si>
    <t>Optimal value of the objective function</t>
  </si>
  <si>
    <t>When the three items are managed separately</t>
  </si>
  <si>
    <t>When the three items when they are ordered jointly</t>
  </si>
  <si>
    <t>but ,limit is raised by $500 i.e; $8000</t>
  </si>
  <si>
    <t xml:space="preserve">When the three items are managed separately </t>
  </si>
  <si>
    <r>
      <t>x</t>
    </r>
    <r>
      <rPr>
        <b/>
        <vertAlign val="subscript"/>
        <sz val="13"/>
        <color theme="1"/>
        <rFont val="Calibri (Body)"/>
      </rPr>
      <t>k</t>
    </r>
  </si>
  <si>
    <r>
      <t>y</t>
    </r>
    <r>
      <rPr>
        <b/>
        <vertAlign val="subscript"/>
        <sz val="13"/>
        <color theme="1"/>
        <rFont val="Calibri (Body)"/>
      </rPr>
      <t>k</t>
    </r>
  </si>
  <si>
    <r>
      <t>n</t>
    </r>
    <r>
      <rPr>
        <b/>
        <vertAlign val="subscript"/>
        <sz val="13"/>
        <color theme="1"/>
        <rFont val="Calibri (Body)"/>
      </rPr>
      <t>k</t>
    </r>
  </si>
  <si>
    <r>
      <t>x</t>
    </r>
    <r>
      <rPr>
        <b/>
        <vertAlign val="subscript"/>
        <sz val="13"/>
        <color theme="1"/>
        <rFont val="Calibri (Body)"/>
      </rPr>
      <t>distance</t>
    </r>
  </si>
  <si>
    <r>
      <t>y</t>
    </r>
    <r>
      <rPr>
        <b/>
        <vertAlign val="subscript"/>
        <sz val="13"/>
        <color theme="1"/>
        <rFont val="Calibri (Body)"/>
      </rPr>
      <t>distance</t>
    </r>
  </si>
  <si>
    <t>Weighted Distance</t>
  </si>
  <si>
    <t xml:space="preserve"> Decision Analysis to locate Distribution Center (DC)</t>
  </si>
  <si>
    <t>Result SUM</t>
  </si>
  <si>
    <t xml:space="preserve"> Optimal location for Kilroy’s D.C </t>
  </si>
  <si>
    <t>Formulae</t>
  </si>
  <si>
    <t>Distance (d)=√((x_2-x_1)²+(y_2-y_1)²)</t>
  </si>
  <si>
    <t>Weighted Distance = Distance * No. of trips for each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</si>
</sst>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vertAlign val="subscript"/>
      <sz val="13"/>
      <color theme="1"/>
      <name val="Calibri (Body)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44" fontId="0" fillId="0" borderId="1" xfId="0" applyNumberFormat="1" applyBorder="1"/>
    <xf numFmtId="0" fontId="0" fillId="3" borderId="0" xfId="0" applyFill="1" applyAlignment="1">
      <alignment horizontal="center"/>
    </xf>
    <xf numFmtId="0" fontId="0" fillId="0" borderId="0" xfId="0" quotePrefix="1"/>
    <xf numFmtId="44" fontId="2" fillId="0" borderId="1" xfId="0" applyNumberFormat="1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/>
    <xf numFmtId="0" fontId="0" fillId="2" borderId="1" xfId="0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9" fontId="0" fillId="0" borderId="2" xfId="2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44" fontId="0" fillId="2" borderId="1" xfId="0" applyNumberFormat="1" applyFill="1" applyBorder="1"/>
    <xf numFmtId="0" fontId="3" fillId="5" borderId="1" xfId="0" applyFont="1" applyFill="1" applyBorder="1" applyAlignment="1">
      <alignment horizontal="center" vertical="center"/>
    </xf>
    <xf numFmtId="44" fontId="2" fillId="0" borderId="2" xfId="0" applyNumberFormat="1" applyFont="1" applyBorder="1"/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208DCE-F774-714B-9527-D56C4FE83901}">
  <we:reference id="0986d9dd-94f1-4b67-978d-c4cf6e6142a8" version="21.5.1.0" store="EXCatalog" storeType="EXCatalog"/>
  <we:alternateReferences>
    <we:reference id="WA200000018" version="21.5.1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2309-3798-4D8F-A864-C7B23D67B1CF}">
  <dimension ref="A1:J26"/>
  <sheetViews>
    <sheetView zoomScale="108" workbookViewId="0">
      <selection activeCell="C32" sqref="C32"/>
    </sheetView>
  </sheetViews>
  <sheetFormatPr baseColWidth="10" defaultRowHeight="15" x14ac:dyDescent="0.2"/>
  <cols>
    <col min="3" max="3" width="18.5" customWidth="1"/>
    <col min="7" max="7" width="11.5" bestFit="1" customWidth="1"/>
    <col min="10" max="10" width="18.5" bestFit="1" customWidth="1"/>
  </cols>
  <sheetData>
    <row r="1" spans="1:10" ht="19" x14ac:dyDescent="0.25">
      <c r="A1" s="16" t="s">
        <v>0</v>
      </c>
      <c r="B1" s="16"/>
      <c r="C1" s="16"/>
      <c r="D1" s="17" t="s">
        <v>2</v>
      </c>
      <c r="G1" s="18" t="s">
        <v>27</v>
      </c>
      <c r="H1" s="19"/>
      <c r="I1" s="19"/>
      <c r="J1" s="20"/>
    </row>
    <row r="2" spans="1:10" ht="19" x14ac:dyDescent="0.25">
      <c r="A2" s="21" t="s">
        <v>1</v>
      </c>
      <c r="B2" s="21" t="s">
        <v>36</v>
      </c>
      <c r="C2" s="21" t="s">
        <v>37</v>
      </c>
      <c r="D2" s="21" t="s">
        <v>38</v>
      </c>
      <c r="G2" s="21" t="s">
        <v>39</v>
      </c>
      <c r="H2" s="21" t="s">
        <v>40</v>
      </c>
      <c r="I2" s="21" t="s">
        <v>28</v>
      </c>
      <c r="J2" s="21" t="s">
        <v>41</v>
      </c>
    </row>
    <row r="3" spans="1:10" x14ac:dyDescent="0.2">
      <c r="A3" s="10">
        <v>1</v>
      </c>
      <c r="B3" s="10">
        <v>5</v>
      </c>
      <c r="C3" s="10">
        <v>41</v>
      </c>
      <c r="D3" s="10">
        <v>12</v>
      </c>
      <c r="G3" s="2">
        <f>($B$17-B3)^2</f>
        <v>10605.849400045108</v>
      </c>
      <c r="H3" s="2">
        <f>($D$17-C3)^2</f>
        <v>11.457686632504517</v>
      </c>
      <c r="I3" s="2">
        <f>(G3+H3)^(1/2)</f>
        <v>103.04031777259624</v>
      </c>
      <c r="J3" s="2">
        <f>(I3*D3)</f>
        <v>1236.4838132711548</v>
      </c>
    </row>
    <row r="4" spans="1:10" x14ac:dyDescent="0.2">
      <c r="A4" s="10">
        <v>2</v>
      </c>
      <c r="B4" s="10">
        <v>20</v>
      </c>
      <c r="C4" s="10">
        <v>10</v>
      </c>
      <c r="D4" s="10">
        <v>20</v>
      </c>
      <c r="G4" s="2">
        <f t="shared" ref="G4:G12" si="0">($B$17-B4)^2</f>
        <v>7741.308259351139</v>
      </c>
      <c r="H4" s="2">
        <f t="shared" ref="H4:H12" si="1">($D$17-C4)^2</f>
        <v>762.59261708698114</v>
      </c>
      <c r="I4" s="2">
        <f t="shared" ref="I4:I12" si="2">(G4+H4)^(1/2)</f>
        <v>92.216597619073539</v>
      </c>
      <c r="J4" s="2">
        <f t="shared" ref="J4:J12" si="3">(I4*D4)</f>
        <v>1844.3319523814707</v>
      </c>
    </row>
    <row r="5" spans="1:10" x14ac:dyDescent="0.2">
      <c r="A5" s="10">
        <v>3</v>
      </c>
      <c r="B5" s="10">
        <v>44</v>
      </c>
      <c r="C5" s="10">
        <v>48</v>
      </c>
      <c r="D5" s="10">
        <v>15</v>
      </c>
      <c r="G5" s="2">
        <f t="shared" si="0"/>
        <v>4094.0424342407864</v>
      </c>
      <c r="H5" s="2">
        <f t="shared" si="1"/>
        <v>107.84657330407431</v>
      </c>
      <c r="I5" s="2">
        <f t="shared" si="2"/>
        <v>64.821979355345675</v>
      </c>
      <c r="J5" s="2">
        <f t="shared" si="3"/>
        <v>972.32969033018514</v>
      </c>
    </row>
    <row r="6" spans="1:10" x14ac:dyDescent="0.2">
      <c r="A6" s="10">
        <v>4</v>
      </c>
      <c r="B6" s="10">
        <v>60</v>
      </c>
      <c r="C6" s="10">
        <v>58</v>
      </c>
      <c r="D6" s="10">
        <v>27</v>
      </c>
      <c r="G6" s="2">
        <f t="shared" si="0"/>
        <v>2302.5318841672183</v>
      </c>
      <c r="H6" s="2">
        <f t="shared" si="1"/>
        <v>415.54498283488829</v>
      </c>
      <c r="I6" s="2">
        <f t="shared" si="2"/>
        <v>52.135178785558089</v>
      </c>
      <c r="J6" s="2">
        <f t="shared" si="3"/>
        <v>1407.6498272100685</v>
      </c>
    </row>
    <row r="7" spans="1:10" x14ac:dyDescent="0.2">
      <c r="A7" s="10">
        <v>5</v>
      </c>
      <c r="B7" s="10">
        <v>100</v>
      </c>
      <c r="C7" s="10">
        <v>4</v>
      </c>
      <c r="D7" s="10">
        <v>8</v>
      </c>
      <c r="G7" s="2">
        <f t="shared" si="0"/>
        <v>63.755508983298185</v>
      </c>
      <c r="H7" s="2">
        <f t="shared" si="1"/>
        <v>1129.9735713684927</v>
      </c>
      <c r="I7" s="2">
        <f t="shared" si="2"/>
        <v>34.550384662862882</v>
      </c>
      <c r="J7" s="2">
        <f t="shared" si="3"/>
        <v>276.40307730290306</v>
      </c>
    </row>
    <row r="8" spans="1:10" x14ac:dyDescent="0.2">
      <c r="A8" s="10">
        <v>6</v>
      </c>
      <c r="B8" s="10">
        <v>138</v>
      </c>
      <c r="C8" s="10">
        <v>80</v>
      </c>
      <c r="D8" s="10">
        <v>16</v>
      </c>
      <c r="G8" s="2">
        <f t="shared" si="0"/>
        <v>900.91795255857403</v>
      </c>
      <c r="H8" s="2">
        <f t="shared" si="1"/>
        <v>1796.4814838026791</v>
      </c>
      <c r="I8" s="2">
        <f t="shared" si="2"/>
        <v>51.936494263294797</v>
      </c>
      <c r="J8" s="2">
        <f t="shared" si="3"/>
        <v>830.98390821271676</v>
      </c>
    </row>
    <row r="9" spans="1:10" x14ac:dyDescent="0.2">
      <c r="A9" s="10">
        <v>7</v>
      </c>
      <c r="B9" s="10">
        <v>150</v>
      </c>
      <c r="C9" s="10">
        <v>40</v>
      </c>
      <c r="D9" s="10">
        <v>10</v>
      </c>
      <c r="G9" s="2">
        <f t="shared" si="0"/>
        <v>1765.2850400033979</v>
      </c>
      <c r="H9" s="2">
        <f t="shared" si="1"/>
        <v>5.6878456794231171</v>
      </c>
      <c r="I9" s="2">
        <f t="shared" si="2"/>
        <v>42.082928672833845</v>
      </c>
      <c r="J9" s="2">
        <f t="shared" si="3"/>
        <v>420.82928672833845</v>
      </c>
    </row>
    <row r="10" spans="1:10" x14ac:dyDescent="0.2">
      <c r="A10" s="10">
        <v>8</v>
      </c>
      <c r="B10" s="10">
        <v>170</v>
      </c>
      <c r="C10" s="10">
        <v>18</v>
      </c>
      <c r="D10" s="10">
        <v>18</v>
      </c>
      <c r="G10" s="2">
        <f t="shared" si="0"/>
        <v>3845.896852411438</v>
      </c>
      <c r="H10" s="2">
        <f t="shared" si="1"/>
        <v>384.75134471163233</v>
      </c>
      <c r="I10" s="2">
        <f t="shared" si="2"/>
        <v>65.043433159105845</v>
      </c>
      <c r="J10" s="2">
        <f t="shared" si="3"/>
        <v>1170.7817968639051</v>
      </c>
    </row>
    <row r="11" spans="1:10" x14ac:dyDescent="0.2">
      <c r="A11" s="10">
        <v>9</v>
      </c>
      <c r="B11" s="10">
        <v>182</v>
      </c>
      <c r="C11" s="10">
        <v>2</v>
      </c>
      <c r="D11" s="10">
        <v>25</v>
      </c>
      <c r="G11" s="2">
        <f t="shared" si="0"/>
        <v>5478.2639398562615</v>
      </c>
      <c r="H11" s="2">
        <f t="shared" si="1"/>
        <v>1268.4338894623299</v>
      </c>
      <c r="I11" s="2">
        <f t="shared" si="2"/>
        <v>82.138284796546557</v>
      </c>
      <c r="J11" s="2">
        <f t="shared" si="3"/>
        <v>2053.457119913664</v>
      </c>
    </row>
    <row r="12" spans="1:10" x14ac:dyDescent="0.2">
      <c r="A12" s="10">
        <v>10</v>
      </c>
      <c r="B12" s="10">
        <v>190</v>
      </c>
      <c r="C12" s="10">
        <v>56</v>
      </c>
      <c r="D12" s="10">
        <v>14</v>
      </c>
      <c r="G12" s="2">
        <f t="shared" si="0"/>
        <v>6726.5086648194774</v>
      </c>
      <c r="H12" s="2">
        <f t="shared" si="1"/>
        <v>338.00530092872549</v>
      </c>
      <c r="I12" s="2">
        <f t="shared" si="2"/>
        <v>84.050663089283262</v>
      </c>
      <c r="J12" s="2">
        <f t="shared" si="3"/>
        <v>1176.7092832499657</v>
      </c>
    </row>
    <row r="13" spans="1:10" x14ac:dyDescent="0.2">
      <c r="A13" s="1"/>
      <c r="B13" s="1"/>
      <c r="C13" s="1"/>
      <c r="D13" s="1"/>
    </row>
    <row r="15" spans="1:10" ht="17" x14ac:dyDescent="0.2">
      <c r="A15" s="22" t="s">
        <v>42</v>
      </c>
      <c r="B15" s="22"/>
      <c r="C15" s="22"/>
      <c r="D15" s="22"/>
      <c r="E15" s="22"/>
      <c r="G15" s="23" t="s">
        <v>43</v>
      </c>
      <c r="H15" s="24">
        <f>SUM(J3:J12)</f>
        <v>11389.959755464371</v>
      </c>
    </row>
    <row r="16" spans="1:10" ht="17" x14ac:dyDescent="0.2">
      <c r="A16" s="2"/>
      <c r="B16" s="25" t="s">
        <v>4</v>
      </c>
      <c r="C16" s="25"/>
      <c r="D16" s="25" t="s">
        <v>5</v>
      </c>
      <c r="E16" s="25"/>
    </row>
    <row r="17" spans="1:8" ht="17" x14ac:dyDescent="0.2">
      <c r="A17" s="26" t="s">
        <v>3</v>
      </c>
      <c r="B17" s="27">
        <v>107.984704689799</v>
      </c>
      <c r="C17" s="28"/>
      <c r="D17" s="27">
        <v>37.615079523459301</v>
      </c>
      <c r="E17" s="28"/>
    </row>
    <row r="20" spans="1:8" x14ac:dyDescent="0.2">
      <c r="A20" s="13" t="s">
        <v>44</v>
      </c>
      <c r="B20" s="13"/>
      <c r="C20" s="13"/>
      <c r="D20" s="13"/>
      <c r="E20" s="29">
        <v>107.984704689799</v>
      </c>
      <c r="F20" s="29"/>
      <c r="G20" s="29">
        <v>37.615079523459301</v>
      </c>
      <c r="H20" s="29"/>
    </row>
    <row r="21" spans="1:8" x14ac:dyDescent="0.2">
      <c r="A21" s="13" t="s">
        <v>31</v>
      </c>
      <c r="B21" s="13"/>
      <c r="C21" s="13"/>
      <c r="D21" s="13"/>
      <c r="E21" s="24">
        <f>SUM(G9:G18)</f>
        <v>17815.954497090574</v>
      </c>
      <c r="F21" s="2"/>
      <c r="G21" s="2"/>
      <c r="H21" s="2"/>
    </row>
    <row r="24" spans="1:8" ht="20" x14ac:dyDescent="0.25">
      <c r="A24" s="30" t="s">
        <v>45</v>
      </c>
      <c r="B24" s="31"/>
      <c r="C24" s="31"/>
      <c r="D24" s="32"/>
    </row>
    <row r="25" spans="1:8" ht="17" x14ac:dyDescent="0.2">
      <c r="A25" s="33" t="s">
        <v>46</v>
      </c>
      <c r="B25" s="33"/>
      <c r="C25" s="33"/>
      <c r="D25" s="33"/>
    </row>
    <row r="26" spans="1:8" ht="17" x14ac:dyDescent="0.2">
      <c r="A26" s="33" t="s">
        <v>47</v>
      </c>
      <c r="B26" s="33"/>
      <c r="C26" s="33"/>
      <c r="D26" s="33"/>
    </row>
  </sheetData>
  <mergeCells count="14">
    <mergeCell ref="A26:D26"/>
    <mergeCell ref="A1:C1"/>
    <mergeCell ref="G1:J1"/>
    <mergeCell ref="A15:E15"/>
    <mergeCell ref="B16:C16"/>
    <mergeCell ref="D16:E16"/>
    <mergeCell ref="B17:C17"/>
    <mergeCell ref="D17:E17"/>
    <mergeCell ref="A20:D20"/>
    <mergeCell ref="E20:F20"/>
    <mergeCell ref="G20:H20"/>
    <mergeCell ref="A21:D21"/>
    <mergeCell ref="A24:D24"/>
    <mergeCell ref="A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5D27-29EC-4AF9-A1E5-62D3ED7CF481}">
  <dimension ref="A1:K33"/>
  <sheetViews>
    <sheetView workbookViewId="0">
      <selection activeCell="A25" sqref="A25:F26"/>
    </sheetView>
  </sheetViews>
  <sheetFormatPr baseColWidth="10" defaultColWidth="8.83203125" defaultRowHeight="15" x14ac:dyDescent="0.2"/>
  <cols>
    <col min="3" max="3" width="10.1640625" bestFit="1" customWidth="1"/>
    <col min="4" max="4" width="11.1640625" bestFit="1" customWidth="1"/>
    <col min="5" max="6" width="10.1640625" bestFit="1" customWidth="1"/>
    <col min="7" max="7" width="11.1640625" bestFit="1" customWidth="1"/>
  </cols>
  <sheetData>
    <row r="1" spans="1:11" x14ac:dyDescent="0.2">
      <c r="A1" s="40" t="s">
        <v>7</v>
      </c>
      <c r="B1" s="40"/>
      <c r="C1" s="40"/>
      <c r="D1" s="40"/>
      <c r="E1" s="40"/>
    </row>
    <row r="2" spans="1:11" x14ac:dyDescent="0.2">
      <c r="A2" s="40"/>
      <c r="B2" s="40"/>
      <c r="C2" s="40"/>
      <c r="D2" s="40"/>
      <c r="E2" s="40"/>
    </row>
    <row r="3" spans="1:11" x14ac:dyDescent="0.2">
      <c r="A3" s="42" t="s">
        <v>8</v>
      </c>
      <c r="B3" s="42"/>
      <c r="C3" s="41" t="s">
        <v>13</v>
      </c>
      <c r="D3" s="41" t="s">
        <v>14</v>
      </c>
      <c r="E3" s="41" t="s">
        <v>15</v>
      </c>
    </row>
    <row r="4" spans="1:11" x14ac:dyDescent="0.2">
      <c r="A4" s="42"/>
      <c r="B4" s="42"/>
      <c r="C4" s="41"/>
      <c r="D4" s="41"/>
      <c r="E4" s="41"/>
    </row>
    <row r="5" spans="1:11" x14ac:dyDescent="0.2">
      <c r="A5" s="43" t="s">
        <v>12</v>
      </c>
      <c r="B5" s="43"/>
      <c r="C5" s="35">
        <v>1000</v>
      </c>
      <c r="D5" s="35">
        <v>250</v>
      </c>
      <c r="E5" s="35">
        <v>500</v>
      </c>
    </row>
    <row r="6" spans="1:11" x14ac:dyDescent="0.2">
      <c r="A6" s="43" t="s">
        <v>9</v>
      </c>
      <c r="B6" s="43"/>
      <c r="C6" s="37">
        <v>100</v>
      </c>
      <c r="D6" s="37">
        <v>175</v>
      </c>
      <c r="E6" s="37">
        <v>150</v>
      </c>
    </row>
    <row r="7" spans="1:11" x14ac:dyDescent="0.2">
      <c r="A7" s="43" t="s">
        <v>10</v>
      </c>
      <c r="B7" s="43"/>
      <c r="C7" s="39">
        <v>0.12</v>
      </c>
      <c r="D7" s="39">
        <v>0.12</v>
      </c>
      <c r="E7" s="39">
        <v>0.12</v>
      </c>
    </row>
    <row r="8" spans="1:11" x14ac:dyDescent="0.2">
      <c r="A8" s="43" t="s">
        <v>11</v>
      </c>
      <c r="B8" s="43"/>
      <c r="C8" s="37">
        <v>150</v>
      </c>
      <c r="D8" s="37">
        <v>100</v>
      </c>
      <c r="E8" s="37">
        <v>120</v>
      </c>
    </row>
    <row r="11" spans="1:11" x14ac:dyDescent="0.2">
      <c r="A11" s="50" t="s">
        <v>6</v>
      </c>
      <c r="B11" s="51"/>
      <c r="C11" s="51"/>
      <c r="D11" s="51"/>
      <c r="E11" s="52"/>
    </row>
    <row r="12" spans="1:11" x14ac:dyDescent="0.2">
      <c r="A12" s="53"/>
      <c r="B12" s="54"/>
      <c r="C12" s="54"/>
      <c r="D12" s="54"/>
      <c r="E12" s="55"/>
    </row>
    <row r="13" spans="1:11" x14ac:dyDescent="0.2">
      <c r="A13" s="13" t="s">
        <v>19</v>
      </c>
      <c r="B13" s="13"/>
      <c r="C13" s="2">
        <v>15.666666694992342</v>
      </c>
      <c r="D13" s="2"/>
      <c r="E13" s="2"/>
      <c r="G13" s="9" t="s">
        <v>33</v>
      </c>
      <c r="H13" s="9"/>
      <c r="I13" s="9"/>
      <c r="J13" s="9"/>
      <c r="K13" s="2"/>
    </row>
    <row r="14" spans="1:11" x14ac:dyDescent="0.2">
      <c r="A14" s="15" t="s">
        <v>16</v>
      </c>
      <c r="B14" s="15"/>
      <c r="C14" s="24">
        <f>C5/C13</f>
        <v>63.829787118636901</v>
      </c>
      <c r="D14" s="24">
        <f>D5/C13</f>
        <v>15.957446779659225</v>
      </c>
      <c r="E14" s="24">
        <f>E5/C13</f>
        <v>31.91489355931845</v>
      </c>
    </row>
    <row r="16" spans="1:11" x14ac:dyDescent="0.2">
      <c r="A16" s="44" t="s">
        <v>17</v>
      </c>
      <c r="B16" s="45"/>
      <c r="C16" s="45"/>
      <c r="D16" s="45"/>
      <c r="E16" s="46"/>
    </row>
    <row r="17" spans="1:9" x14ac:dyDescent="0.2">
      <c r="A17" s="47"/>
      <c r="B17" s="48"/>
      <c r="C17" s="48"/>
      <c r="D17" s="48"/>
      <c r="E17" s="49"/>
    </row>
    <row r="18" spans="1:9" x14ac:dyDescent="0.2">
      <c r="A18" s="15" t="s">
        <v>20</v>
      </c>
      <c r="B18" s="15"/>
      <c r="C18" s="5">
        <f>C6*C13</f>
        <v>1566.6666694992341</v>
      </c>
      <c r="D18" s="5">
        <f>D6*C13</f>
        <v>2741.66667162366</v>
      </c>
      <c r="E18" s="5">
        <f>E6*C13</f>
        <v>2350.0000042488514</v>
      </c>
    </row>
    <row r="19" spans="1:9" x14ac:dyDescent="0.2">
      <c r="A19" s="15" t="s">
        <v>21</v>
      </c>
      <c r="B19" s="15"/>
      <c r="C19" s="2">
        <f>C14/2</f>
        <v>31.91489355931845</v>
      </c>
      <c r="D19" s="2">
        <f>D14/2</f>
        <v>7.9787233898296126</v>
      </c>
      <c r="E19" s="2">
        <f>E14/2</f>
        <v>15.957446779659225</v>
      </c>
    </row>
    <row r="20" spans="1:9" x14ac:dyDescent="0.2">
      <c r="A20" s="15" t="s">
        <v>22</v>
      </c>
      <c r="B20" s="15"/>
      <c r="C20" s="5">
        <f>C19*C7*C8</f>
        <v>574.46808406773209</v>
      </c>
      <c r="D20" s="5">
        <f>D19*D7*D8</f>
        <v>95.744680677955358</v>
      </c>
      <c r="E20" s="5">
        <f>E19*E7*E8</f>
        <v>229.78723362709283</v>
      </c>
    </row>
    <row r="21" spans="1:9" x14ac:dyDescent="0.2">
      <c r="A21" s="15" t="s">
        <v>23</v>
      </c>
      <c r="B21" s="15"/>
      <c r="C21" s="5">
        <f>C18+C20</f>
        <v>2141.1347535669661</v>
      </c>
      <c r="D21" s="5">
        <f>D18+D20</f>
        <v>2837.4113523016154</v>
      </c>
      <c r="E21" s="5">
        <f>E18+E20</f>
        <v>2579.7872378759444</v>
      </c>
    </row>
    <row r="22" spans="1:9" x14ac:dyDescent="0.2">
      <c r="A22" s="15" t="s">
        <v>24</v>
      </c>
      <c r="B22" s="15"/>
      <c r="C22" s="5">
        <f>SUM(C21:E21)</f>
        <v>7558.3333437445253</v>
      </c>
      <c r="D22" s="2"/>
      <c r="E22" s="2"/>
    </row>
    <row r="23" spans="1:9" x14ac:dyDescent="0.2">
      <c r="A23" s="14" t="s">
        <v>25</v>
      </c>
      <c r="B23" s="14"/>
      <c r="C23" s="58">
        <f>C22/3</f>
        <v>2519.4444479148419</v>
      </c>
      <c r="D23" s="2"/>
      <c r="E23" s="2"/>
    </row>
    <row r="24" spans="1:9" x14ac:dyDescent="0.2">
      <c r="A24" s="4"/>
      <c r="B24" s="3"/>
    </row>
    <row r="25" spans="1:9" x14ac:dyDescent="0.2">
      <c r="A25" s="56" t="s">
        <v>18</v>
      </c>
      <c r="B25" s="56"/>
      <c r="C25" s="56"/>
      <c r="D25" s="56"/>
      <c r="E25" s="56"/>
      <c r="F25" s="56"/>
    </row>
    <row r="26" spans="1:9" x14ac:dyDescent="0.2">
      <c r="A26" s="57"/>
      <c r="B26" s="57"/>
      <c r="C26" s="57"/>
      <c r="D26" s="57"/>
      <c r="E26" s="57"/>
      <c r="F26" s="57"/>
    </row>
    <row r="27" spans="1:9" x14ac:dyDescent="0.2">
      <c r="A27" s="14" t="s">
        <v>26</v>
      </c>
      <c r="B27" s="14"/>
      <c r="C27" s="14"/>
      <c r="D27" s="5">
        <f>C19*C8</f>
        <v>4787.2340338977674</v>
      </c>
      <c r="E27" s="5">
        <f>D19*D8</f>
        <v>797.87233898296131</v>
      </c>
      <c r="F27" s="5">
        <f>E19*E8</f>
        <v>1914.8936135591071</v>
      </c>
      <c r="G27" s="8">
        <f>SUM(D27:F27)</f>
        <v>7499.999986439836</v>
      </c>
      <c r="H27" s="1" t="s">
        <v>29</v>
      </c>
      <c r="I27" s="6">
        <v>7500</v>
      </c>
    </row>
    <row r="33" spans="10:10" x14ac:dyDescent="0.2">
      <c r="J33" s="7" t="s">
        <v>30</v>
      </c>
    </row>
  </sheetData>
  <mergeCells count="21">
    <mergeCell ref="A6:B6"/>
    <mergeCell ref="A5:B5"/>
    <mergeCell ref="A7:B7"/>
    <mergeCell ref="A8:B8"/>
    <mergeCell ref="A3:B4"/>
    <mergeCell ref="A1:E2"/>
    <mergeCell ref="C3:C4"/>
    <mergeCell ref="D3:D4"/>
    <mergeCell ref="E3:E4"/>
    <mergeCell ref="A23:B23"/>
    <mergeCell ref="A27:C27"/>
    <mergeCell ref="A14:B14"/>
    <mergeCell ref="A13:B13"/>
    <mergeCell ref="A18:B18"/>
    <mergeCell ref="A19:B19"/>
    <mergeCell ref="A20:B20"/>
    <mergeCell ref="A21:B21"/>
    <mergeCell ref="A22:B22"/>
    <mergeCell ref="A11:E12"/>
    <mergeCell ref="A16:E17"/>
    <mergeCell ref="A25:F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99E9-4BC1-4FE9-B20C-2811EF65AE25}">
  <dimension ref="A1:K27"/>
  <sheetViews>
    <sheetView workbookViewId="0">
      <selection activeCell="C3" sqref="C3:E4"/>
    </sheetView>
  </sheetViews>
  <sheetFormatPr baseColWidth="10" defaultColWidth="8.83203125" defaultRowHeight="15" x14ac:dyDescent="0.2"/>
  <cols>
    <col min="3" max="3" width="10.1640625" bestFit="1" customWidth="1"/>
    <col min="4" max="5" width="14.6640625" bestFit="1" customWidth="1"/>
    <col min="6" max="6" width="10.1640625" bestFit="1" customWidth="1"/>
    <col min="7" max="7" width="11.1640625" bestFit="1" customWidth="1"/>
  </cols>
  <sheetData>
    <row r="1" spans="1:11" x14ac:dyDescent="0.2">
      <c r="A1" s="40" t="s">
        <v>7</v>
      </c>
      <c r="B1" s="40"/>
      <c r="C1" s="40"/>
      <c r="D1" s="40"/>
      <c r="E1" s="40"/>
    </row>
    <row r="2" spans="1:11" x14ac:dyDescent="0.2">
      <c r="A2" s="40"/>
      <c r="B2" s="40"/>
      <c r="C2" s="40"/>
      <c r="D2" s="40"/>
      <c r="E2" s="40"/>
    </row>
    <row r="3" spans="1:11" x14ac:dyDescent="0.2">
      <c r="A3" s="42" t="s">
        <v>8</v>
      </c>
      <c r="B3" s="42"/>
      <c r="C3" s="41" t="s">
        <v>13</v>
      </c>
      <c r="D3" s="41" t="s">
        <v>14</v>
      </c>
      <c r="E3" s="41" t="s">
        <v>15</v>
      </c>
    </row>
    <row r="4" spans="1:11" x14ac:dyDescent="0.2">
      <c r="A4" s="42"/>
      <c r="B4" s="42"/>
      <c r="C4" s="41"/>
      <c r="D4" s="41"/>
      <c r="E4" s="41"/>
    </row>
    <row r="5" spans="1:11" x14ac:dyDescent="0.2">
      <c r="A5" s="43" t="s">
        <v>12</v>
      </c>
      <c r="B5" s="43"/>
      <c r="C5" s="35">
        <v>1000</v>
      </c>
      <c r="D5" s="35">
        <v>250</v>
      </c>
      <c r="E5" s="35">
        <v>500</v>
      </c>
    </row>
    <row r="6" spans="1:11" x14ac:dyDescent="0.2">
      <c r="A6" s="43" t="s">
        <v>9</v>
      </c>
      <c r="B6" s="43"/>
      <c r="C6" s="37">
        <v>100</v>
      </c>
      <c r="D6" s="37">
        <v>175</v>
      </c>
      <c r="E6" s="37">
        <v>150</v>
      </c>
    </row>
    <row r="7" spans="1:11" x14ac:dyDescent="0.2">
      <c r="A7" s="43" t="s">
        <v>10</v>
      </c>
      <c r="B7" s="43"/>
      <c r="C7" s="39">
        <v>0.12</v>
      </c>
      <c r="D7" s="39">
        <v>0.12</v>
      </c>
      <c r="E7" s="39">
        <v>0.12</v>
      </c>
    </row>
    <row r="8" spans="1:11" x14ac:dyDescent="0.2">
      <c r="A8" s="43" t="s">
        <v>11</v>
      </c>
      <c r="B8" s="43"/>
      <c r="C8" s="37">
        <v>150</v>
      </c>
      <c r="D8" s="37">
        <v>100</v>
      </c>
      <c r="E8" s="37">
        <v>120</v>
      </c>
    </row>
    <row r="11" spans="1:11" x14ac:dyDescent="0.2">
      <c r="A11" s="50" t="s">
        <v>6</v>
      </c>
      <c r="B11" s="51"/>
      <c r="C11" s="51"/>
      <c r="D11" s="51"/>
      <c r="E11" s="52"/>
    </row>
    <row r="12" spans="1:11" x14ac:dyDescent="0.2">
      <c r="A12" s="53"/>
      <c r="B12" s="54"/>
      <c r="C12" s="54"/>
      <c r="D12" s="54"/>
      <c r="E12" s="55"/>
    </row>
    <row r="13" spans="1:11" x14ac:dyDescent="0.2">
      <c r="A13" s="13" t="s">
        <v>19</v>
      </c>
      <c r="B13" s="13"/>
      <c r="C13" s="2">
        <v>23.146432350707457</v>
      </c>
      <c r="D13" s="2">
        <v>7.1433283757629749</v>
      </c>
      <c r="E13" s="2">
        <v>11.952784854132783</v>
      </c>
      <c r="G13" s="13" t="s">
        <v>35</v>
      </c>
      <c r="H13" s="13"/>
      <c r="I13" s="13"/>
      <c r="J13" s="13"/>
      <c r="K13" s="13"/>
    </row>
    <row r="14" spans="1:11" x14ac:dyDescent="0.2">
      <c r="A14" s="15" t="s">
        <v>16</v>
      </c>
      <c r="B14" s="15"/>
      <c r="C14" s="24">
        <f>C5/C13</f>
        <v>43.203202327180051</v>
      </c>
      <c r="D14" s="24">
        <f>D5/D13</f>
        <v>34.997691111084841</v>
      </c>
      <c r="E14" s="24">
        <f>E5/E13</f>
        <v>41.831255736785096</v>
      </c>
    </row>
    <row r="16" spans="1:11" x14ac:dyDescent="0.2">
      <c r="A16" s="59" t="s">
        <v>17</v>
      </c>
      <c r="B16" s="59"/>
      <c r="C16" s="59"/>
      <c r="D16" s="59"/>
      <c r="E16" s="59"/>
    </row>
    <row r="17" spans="1:9" x14ac:dyDescent="0.2">
      <c r="A17" s="59"/>
      <c r="B17" s="59"/>
      <c r="C17" s="59"/>
      <c r="D17" s="59"/>
      <c r="E17" s="59"/>
    </row>
    <row r="18" spans="1:9" x14ac:dyDescent="0.2">
      <c r="A18" s="15" t="s">
        <v>20</v>
      </c>
      <c r="B18" s="15"/>
      <c r="C18" s="5">
        <f>C6*C13</f>
        <v>2314.6432350707455</v>
      </c>
      <c r="D18" s="5">
        <f>D6*D13</f>
        <v>1250.0824657585206</v>
      </c>
      <c r="E18" s="5">
        <f>E6*E13</f>
        <v>1792.9177281199175</v>
      </c>
    </row>
    <row r="19" spans="1:9" x14ac:dyDescent="0.2">
      <c r="A19" s="15" t="s">
        <v>21</v>
      </c>
      <c r="B19" s="15"/>
      <c r="C19" s="2">
        <f>C14/2</f>
        <v>21.601601163590026</v>
      </c>
      <c r="D19" s="2">
        <f>D14/2</f>
        <v>17.49884555554242</v>
      </c>
      <c r="E19" s="2">
        <f>E14/2</f>
        <v>20.915627868392548</v>
      </c>
    </row>
    <row r="20" spans="1:9" x14ac:dyDescent="0.2">
      <c r="A20" s="15" t="s">
        <v>22</v>
      </c>
      <c r="B20" s="15"/>
      <c r="C20" s="5">
        <f>C19*C7*C8</f>
        <v>388.82882094462047</v>
      </c>
      <c r="D20" s="5">
        <f>D19*D7*D8</f>
        <v>209.98614666650903</v>
      </c>
      <c r="E20" s="5">
        <f>E19*E7*E8</f>
        <v>301.18504130485269</v>
      </c>
    </row>
    <row r="21" spans="1:9" x14ac:dyDescent="0.2">
      <c r="A21" s="15" t="s">
        <v>23</v>
      </c>
      <c r="B21" s="15"/>
      <c r="C21" s="5">
        <f>C18+C20</f>
        <v>2703.472056015366</v>
      </c>
      <c r="D21" s="5">
        <f>D18+D20</f>
        <v>1460.0686124250296</v>
      </c>
      <c r="E21" s="5">
        <f>E18+E20</f>
        <v>2094.10276942477</v>
      </c>
    </row>
    <row r="22" spans="1:9" x14ac:dyDescent="0.2">
      <c r="A22" s="15" t="s">
        <v>24</v>
      </c>
      <c r="B22" s="15"/>
      <c r="C22" s="5">
        <f>SUM(C21:E21)</f>
        <v>6257.6434378651647</v>
      </c>
      <c r="D22" s="2"/>
      <c r="E22" s="2"/>
    </row>
    <row r="23" spans="1:9" x14ac:dyDescent="0.2">
      <c r="A23" s="14" t="s">
        <v>25</v>
      </c>
      <c r="B23" s="14"/>
      <c r="C23" s="58">
        <f>C22/3</f>
        <v>2085.8811459550548</v>
      </c>
      <c r="D23" s="2"/>
      <c r="E23" s="2"/>
    </row>
    <row r="24" spans="1:9" x14ac:dyDescent="0.2">
      <c r="A24" s="4"/>
      <c r="B24" s="3"/>
    </row>
    <row r="25" spans="1:9" x14ac:dyDescent="0.2">
      <c r="A25" s="61" t="s">
        <v>18</v>
      </c>
      <c r="B25" s="61"/>
      <c r="C25" s="61"/>
      <c r="D25" s="61"/>
      <c r="E25" s="61"/>
      <c r="F25" s="61"/>
    </row>
    <row r="26" spans="1:9" x14ac:dyDescent="0.2">
      <c r="A26" s="61"/>
      <c r="B26" s="61"/>
      <c r="C26" s="61"/>
      <c r="D26" s="61"/>
      <c r="E26" s="61"/>
      <c r="F26" s="61"/>
    </row>
    <row r="27" spans="1:9" x14ac:dyDescent="0.2">
      <c r="A27" s="14" t="s">
        <v>26</v>
      </c>
      <c r="B27" s="14"/>
      <c r="C27" s="14"/>
      <c r="D27" s="5">
        <f>C19*C8</f>
        <v>3240.2401745385037</v>
      </c>
      <c r="E27" s="5">
        <f>D19*D8</f>
        <v>1749.8845555542421</v>
      </c>
      <c r="F27" s="5">
        <f>E19*E8</f>
        <v>2509.8753442071056</v>
      </c>
      <c r="G27" s="60">
        <f>SUM(D27:F27)</f>
        <v>7500.0000742998518</v>
      </c>
      <c r="H27" s="1" t="s">
        <v>29</v>
      </c>
      <c r="I27" s="6">
        <v>7500</v>
      </c>
    </row>
  </sheetData>
  <mergeCells count="22">
    <mergeCell ref="A8:B8"/>
    <mergeCell ref="A3:B4"/>
    <mergeCell ref="A5:B5"/>
    <mergeCell ref="A6:B6"/>
    <mergeCell ref="A7:B7"/>
    <mergeCell ref="A1:E2"/>
    <mergeCell ref="C3:C4"/>
    <mergeCell ref="D3:D4"/>
    <mergeCell ref="E3:E4"/>
    <mergeCell ref="A27:C27"/>
    <mergeCell ref="A13:B13"/>
    <mergeCell ref="A14:B14"/>
    <mergeCell ref="A18:B18"/>
    <mergeCell ref="A19:B19"/>
    <mergeCell ref="A11:E12"/>
    <mergeCell ref="A16:E17"/>
    <mergeCell ref="A25:F26"/>
    <mergeCell ref="G13:K13"/>
    <mergeCell ref="A20:B20"/>
    <mergeCell ref="A21:B21"/>
    <mergeCell ref="A22:B22"/>
    <mergeCell ref="A23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CB4E-7976-4552-A57A-93EC5B14B6BB}">
  <dimension ref="A1:K27"/>
  <sheetViews>
    <sheetView workbookViewId="0">
      <selection activeCell="A25" sqref="A25:F26"/>
    </sheetView>
  </sheetViews>
  <sheetFormatPr baseColWidth="10" defaultColWidth="8.83203125" defaultRowHeight="15" x14ac:dyDescent="0.2"/>
  <cols>
    <col min="3" max="5" width="11.83203125" bestFit="1" customWidth="1"/>
    <col min="6" max="7" width="10.1640625" bestFit="1" customWidth="1"/>
  </cols>
  <sheetData>
    <row r="1" spans="1:11" x14ac:dyDescent="0.2">
      <c r="A1" s="40" t="s">
        <v>7</v>
      </c>
      <c r="B1" s="40"/>
      <c r="C1" s="40"/>
      <c r="D1" s="40"/>
      <c r="E1" s="40"/>
    </row>
    <row r="2" spans="1:11" x14ac:dyDescent="0.2">
      <c r="A2" s="40"/>
      <c r="B2" s="40"/>
      <c r="C2" s="40"/>
      <c r="D2" s="40"/>
      <c r="E2" s="40"/>
    </row>
    <row r="3" spans="1:11" x14ac:dyDescent="0.2">
      <c r="A3" s="42" t="s">
        <v>8</v>
      </c>
      <c r="B3" s="42"/>
      <c r="C3" s="41" t="s">
        <v>13</v>
      </c>
      <c r="D3" s="41" t="s">
        <v>14</v>
      </c>
      <c r="E3" s="41" t="s">
        <v>15</v>
      </c>
    </row>
    <row r="4" spans="1:11" x14ac:dyDescent="0.2">
      <c r="A4" s="42"/>
      <c r="B4" s="42"/>
      <c r="C4" s="41"/>
      <c r="D4" s="41"/>
      <c r="E4" s="41"/>
    </row>
    <row r="5" spans="1:11" x14ac:dyDescent="0.2">
      <c r="A5" s="43" t="s">
        <v>12</v>
      </c>
      <c r="B5" s="43"/>
      <c r="C5" s="34">
        <v>1000</v>
      </c>
      <c r="D5" s="35">
        <v>250</v>
      </c>
      <c r="E5" s="35">
        <v>500</v>
      </c>
    </row>
    <row r="6" spans="1:11" x14ac:dyDescent="0.2">
      <c r="A6" s="43" t="s">
        <v>9</v>
      </c>
      <c r="B6" s="43"/>
      <c r="C6" s="36">
        <v>100</v>
      </c>
      <c r="D6" s="37">
        <v>175</v>
      </c>
      <c r="E6" s="37">
        <v>150</v>
      </c>
    </row>
    <row r="7" spans="1:11" x14ac:dyDescent="0.2">
      <c r="A7" s="43" t="s">
        <v>10</v>
      </c>
      <c r="B7" s="43"/>
      <c r="C7" s="38">
        <v>0.12</v>
      </c>
      <c r="D7" s="39">
        <v>0.12</v>
      </c>
      <c r="E7" s="39">
        <v>0.12</v>
      </c>
    </row>
    <row r="8" spans="1:11" x14ac:dyDescent="0.2">
      <c r="A8" s="43" t="s">
        <v>11</v>
      </c>
      <c r="B8" s="43"/>
      <c r="C8" s="36">
        <v>150</v>
      </c>
      <c r="D8" s="37">
        <v>100</v>
      </c>
      <c r="E8" s="37">
        <v>120</v>
      </c>
    </row>
    <row r="11" spans="1:11" x14ac:dyDescent="0.2">
      <c r="A11" s="62" t="s">
        <v>6</v>
      </c>
      <c r="B11" s="62"/>
      <c r="C11" s="62"/>
      <c r="D11" s="62"/>
      <c r="E11" s="62"/>
    </row>
    <row r="12" spans="1:11" x14ac:dyDescent="0.2">
      <c r="A12" s="62"/>
      <c r="B12" s="62"/>
      <c r="C12" s="62"/>
      <c r="D12" s="62"/>
      <c r="E12" s="62"/>
    </row>
    <row r="13" spans="1:11" x14ac:dyDescent="0.2">
      <c r="A13" s="13" t="s">
        <v>19</v>
      </c>
      <c r="B13" s="13"/>
      <c r="C13" s="2">
        <v>14.687500013536837</v>
      </c>
      <c r="D13" s="2"/>
      <c r="E13" s="2"/>
      <c r="G13" s="13" t="s">
        <v>33</v>
      </c>
      <c r="H13" s="13"/>
      <c r="I13" s="13"/>
      <c r="J13" s="13"/>
      <c r="K13" s="13"/>
    </row>
    <row r="14" spans="1:11" x14ac:dyDescent="0.2">
      <c r="A14" s="15" t="s">
        <v>16</v>
      </c>
      <c r="B14" s="15"/>
      <c r="C14" s="24">
        <f>C5/C13</f>
        <v>68.085106320227609</v>
      </c>
      <c r="D14" s="24">
        <f>D5/C13</f>
        <v>17.021276580056902</v>
      </c>
      <c r="E14" s="24">
        <f>E5/C13</f>
        <v>34.042553160113805</v>
      </c>
      <c r="G14" s="13" t="s">
        <v>34</v>
      </c>
      <c r="H14" s="13"/>
      <c r="I14" s="13"/>
      <c r="J14" s="13"/>
      <c r="K14" s="13"/>
    </row>
    <row r="16" spans="1:11" x14ac:dyDescent="0.2">
      <c r="A16" s="59" t="s">
        <v>17</v>
      </c>
      <c r="B16" s="59"/>
      <c r="C16" s="59"/>
      <c r="D16" s="59"/>
      <c r="E16" s="59"/>
    </row>
    <row r="17" spans="1:9" x14ac:dyDescent="0.2">
      <c r="A17" s="59"/>
      <c r="B17" s="59"/>
      <c r="C17" s="59"/>
      <c r="D17" s="59"/>
      <c r="E17" s="59"/>
    </row>
    <row r="18" spans="1:9" x14ac:dyDescent="0.2">
      <c r="A18" s="15" t="s">
        <v>20</v>
      </c>
      <c r="B18" s="15"/>
      <c r="C18" s="5">
        <f>C6*C13</f>
        <v>1468.7500013536837</v>
      </c>
      <c r="D18" s="5">
        <f>D6*C13</f>
        <v>2570.3125023689468</v>
      </c>
      <c r="E18" s="5">
        <f>E6*C13</f>
        <v>2203.1250020305256</v>
      </c>
    </row>
    <row r="19" spans="1:9" x14ac:dyDescent="0.2">
      <c r="A19" s="15" t="s">
        <v>21</v>
      </c>
      <c r="B19" s="15"/>
      <c r="C19" s="2">
        <f>C14/2</f>
        <v>34.042553160113805</v>
      </c>
      <c r="D19" s="2">
        <f>D14/2</f>
        <v>8.5106382900284512</v>
      </c>
      <c r="E19" s="2">
        <f>E14/2</f>
        <v>17.021276580056902</v>
      </c>
    </row>
    <row r="20" spans="1:9" x14ac:dyDescent="0.2">
      <c r="A20" s="15" t="s">
        <v>22</v>
      </c>
      <c r="B20" s="15"/>
      <c r="C20" s="5">
        <f>C19*C7*C8</f>
        <v>612.7659568820485</v>
      </c>
      <c r="D20" s="5">
        <f>D19*D7*D8</f>
        <v>102.12765948034142</v>
      </c>
      <c r="E20" s="5">
        <f>E19*E7*E8</f>
        <v>245.1063827528194</v>
      </c>
    </row>
    <row r="21" spans="1:9" x14ac:dyDescent="0.2">
      <c r="A21" s="15" t="s">
        <v>23</v>
      </c>
      <c r="B21" s="15"/>
      <c r="C21" s="5">
        <f>C18+C20</f>
        <v>2081.5159582357323</v>
      </c>
      <c r="D21" s="5">
        <f>D18+D20</f>
        <v>2672.440161849288</v>
      </c>
      <c r="E21" s="5">
        <f>E18+E20</f>
        <v>2448.2313847833448</v>
      </c>
    </row>
    <row r="22" spans="1:9" x14ac:dyDescent="0.2">
      <c r="A22" s="15" t="s">
        <v>24</v>
      </c>
      <c r="B22" s="15"/>
      <c r="C22" s="5">
        <f>SUM(C21:E21)</f>
        <v>7202.1875048683651</v>
      </c>
      <c r="D22" s="2"/>
      <c r="E22" s="2"/>
    </row>
    <row r="23" spans="1:9" x14ac:dyDescent="0.2">
      <c r="A23" s="14" t="s">
        <v>25</v>
      </c>
      <c r="B23" s="14"/>
      <c r="C23" s="58">
        <f>C22/3</f>
        <v>2400.7291682894552</v>
      </c>
      <c r="D23" s="2"/>
      <c r="E23" s="2"/>
    </row>
    <row r="24" spans="1:9" x14ac:dyDescent="0.2">
      <c r="A24" s="4"/>
      <c r="B24" s="3"/>
    </row>
    <row r="25" spans="1:9" x14ac:dyDescent="0.2">
      <c r="A25" s="61" t="s">
        <v>18</v>
      </c>
      <c r="B25" s="61"/>
      <c r="C25" s="61"/>
      <c r="D25" s="61"/>
      <c r="E25" s="61"/>
      <c r="F25" s="61"/>
    </row>
    <row r="26" spans="1:9" x14ac:dyDescent="0.2">
      <c r="A26" s="61"/>
      <c r="B26" s="61"/>
      <c r="C26" s="61"/>
      <c r="D26" s="61"/>
      <c r="E26" s="61"/>
      <c r="F26" s="61"/>
    </row>
    <row r="27" spans="1:9" x14ac:dyDescent="0.2">
      <c r="A27" s="14" t="s">
        <v>26</v>
      </c>
      <c r="B27" s="14"/>
      <c r="C27" s="14"/>
      <c r="D27" s="5">
        <f>C19*C8</f>
        <v>5106.3829740170704</v>
      </c>
      <c r="E27" s="5">
        <f>D19*D8</f>
        <v>851.06382900284507</v>
      </c>
      <c r="F27" s="5">
        <f>E19*E8</f>
        <v>2042.5531896068283</v>
      </c>
      <c r="G27" s="8">
        <f>SUM(D27:F27)</f>
        <v>7999.9999926267428</v>
      </c>
      <c r="H27" s="1" t="s">
        <v>29</v>
      </c>
      <c r="I27" s="6">
        <v>8000</v>
      </c>
    </row>
  </sheetData>
  <mergeCells count="23">
    <mergeCell ref="A8:B8"/>
    <mergeCell ref="A3:B4"/>
    <mergeCell ref="A5:B5"/>
    <mergeCell ref="A6:B6"/>
    <mergeCell ref="A7:B7"/>
    <mergeCell ref="A1:E2"/>
    <mergeCell ref="C3:C4"/>
    <mergeCell ref="D3:D4"/>
    <mergeCell ref="E3:E4"/>
    <mergeCell ref="A23:B23"/>
    <mergeCell ref="A27:C27"/>
    <mergeCell ref="A13:B13"/>
    <mergeCell ref="A14:B14"/>
    <mergeCell ref="A18:B18"/>
    <mergeCell ref="A19:B19"/>
    <mergeCell ref="A11:E12"/>
    <mergeCell ref="A16:E17"/>
    <mergeCell ref="A25:F26"/>
    <mergeCell ref="G13:K13"/>
    <mergeCell ref="G14:K14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3490-67E8-489B-9C4F-8F3D4845AA34}">
  <dimension ref="A1:K27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3" max="5" width="11.83203125" bestFit="1" customWidth="1"/>
    <col min="6" max="7" width="10.1640625" bestFit="1" customWidth="1"/>
  </cols>
  <sheetData>
    <row r="1" spans="1:11" x14ac:dyDescent="0.2">
      <c r="A1" s="40" t="s">
        <v>7</v>
      </c>
      <c r="B1" s="40"/>
      <c r="C1" s="40"/>
      <c r="D1" s="40"/>
      <c r="E1" s="40"/>
    </row>
    <row r="2" spans="1:11" x14ac:dyDescent="0.2">
      <c r="A2" s="40"/>
      <c r="B2" s="40"/>
      <c r="C2" s="40"/>
      <c r="D2" s="40"/>
      <c r="E2" s="40"/>
    </row>
    <row r="3" spans="1:11" x14ac:dyDescent="0.2">
      <c r="A3" s="42" t="s">
        <v>8</v>
      </c>
      <c r="B3" s="42"/>
      <c r="C3" s="41" t="s">
        <v>13</v>
      </c>
      <c r="D3" s="41" t="s">
        <v>14</v>
      </c>
      <c r="E3" s="41" t="s">
        <v>15</v>
      </c>
    </row>
    <row r="4" spans="1:11" x14ac:dyDescent="0.2">
      <c r="A4" s="42"/>
      <c r="B4" s="42"/>
      <c r="C4" s="41"/>
      <c r="D4" s="41"/>
      <c r="E4" s="41"/>
    </row>
    <row r="5" spans="1:11" x14ac:dyDescent="0.2">
      <c r="A5" s="43" t="s">
        <v>12</v>
      </c>
      <c r="B5" s="43"/>
      <c r="C5" s="35">
        <v>1000</v>
      </c>
      <c r="D5" s="35">
        <v>250</v>
      </c>
      <c r="E5" s="35">
        <v>500</v>
      </c>
    </row>
    <row r="6" spans="1:11" x14ac:dyDescent="0.2">
      <c r="A6" s="43" t="s">
        <v>9</v>
      </c>
      <c r="B6" s="43"/>
      <c r="C6" s="37">
        <v>100</v>
      </c>
      <c r="D6" s="37">
        <v>175</v>
      </c>
      <c r="E6" s="37">
        <v>150</v>
      </c>
    </row>
    <row r="7" spans="1:11" x14ac:dyDescent="0.2">
      <c r="A7" s="43" t="s">
        <v>10</v>
      </c>
      <c r="B7" s="43"/>
      <c r="C7" s="39">
        <v>0.12</v>
      </c>
      <c r="D7" s="39">
        <v>0.12</v>
      </c>
      <c r="E7" s="39">
        <v>0.12</v>
      </c>
    </row>
    <row r="8" spans="1:11" x14ac:dyDescent="0.2">
      <c r="A8" s="43" t="s">
        <v>11</v>
      </c>
      <c r="B8" s="43"/>
      <c r="C8" s="37">
        <v>150</v>
      </c>
      <c r="D8" s="37">
        <v>100</v>
      </c>
      <c r="E8" s="37">
        <v>120</v>
      </c>
    </row>
    <row r="11" spans="1:11" x14ac:dyDescent="0.2">
      <c r="A11" s="62" t="s">
        <v>6</v>
      </c>
      <c r="B11" s="62"/>
      <c r="C11" s="62"/>
      <c r="D11" s="62"/>
      <c r="E11" s="62"/>
    </row>
    <row r="12" spans="1:11" x14ac:dyDescent="0.2">
      <c r="A12" s="62"/>
      <c r="B12" s="62"/>
      <c r="C12" s="62"/>
      <c r="D12" s="62"/>
      <c r="E12" s="62"/>
    </row>
    <row r="13" spans="1:11" x14ac:dyDescent="0.2">
      <c r="A13" s="13" t="s">
        <v>19</v>
      </c>
      <c r="B13" s="13"/>
      <c r="C13" s="2">
        <v>21.699903484672465</v>
      </c>
      <c r="D13" s="2">
        <v>6.6967414191601131</v>
      </c>
      <c r="E13" s="2">
        <v>11.205804111860973</v>
      </c>
      <c r="G13" s="11" t="s">
        <v>32</v>
      </c>
      <c r="H13" s="63"/>
      <c r="I13" s="63"/>
      <c r="J13" s="63"/>
      <c r="K13" s="12"/>
    </row>
    <row r="14" spans="1:11" x14ac:dyDescent="0.2">
      <c r="A14" s="15" t="s">
        <v>16</v>
      </c>
      <c r="B14" s="15"/>
      <c r="C14" s="24">
        <f>C5/C13</f>
        <v>46.08315427330546</v>
      </c>
      <c r="D14" s="24">
        <f>D5/D13</f>
        <v>37.331589253950064</v>
      </c>
      <c r="E14" s="24">
        <f>E5/E13</f>
        <v>44.619734113571248</v>
      </c>
      <c r="G14" s="11" t="s">
        <v>34</v>
      </c>
      <c r="H14" s="63"/>
      <c r="I14" s="63"/>
      <c r="J14" s="63"/>
      <c r="K14" s="12"/>
    </row>
    <row r="16" spans="1:11" x14ac:dyDescent="0.2">
      <c r="A16" s="59" t="s">
        <v>17</v>
      </c>
      <c r="B16" s="59"/>
      <c r="C16" s="59"/>
      <c r="D16" s="59"/>
      <c r="E16" s="59"/>
    </row>
    <row r="17" spans="1:9" x14ac:dyDescent="0.2">
      <c r="A17" s="59"/>
      <c r="B17" s="59"/>
      <c r="C17" s="59"/>
      <c r="D17" s="59"/>
      <c r="E17" s="59"/>
    </row>
    <row r="18" spans="1:9" x14ac:dyDescent="0.2">
      <c r="A18" s="15" t="s">
        <v>20</v>
      </c>
      <c r="B18" s="15"/>
      <c r="C18" s="5">
        <f>C6*C13</f>
        <v>2169.9903484672463</v>
      </c>
      <c r="D18" s="5">
        <f>D6*D13</f>
        <v>1171.9297483530197</v>
      </c>
      <c r="E18" s="5">
        <f>E6*E13</f>
        <v>1680.8706167791458</v>
      </c>
    </row>
    <row r="19" spans="1:9" x14ac:dyDescent="0.2">
      <c r="A19" s="15" t="s">
        <v>21</v>
      </c>
      <c r="B19" s="15"/>
      <c r="C19" s="2">
        <f>C14/2</f>
        <v>23.04157713665273</v>
      </c>
      <c r="D19" s="2">
        <f>D14/2</f>
        <v>18.665794626975032</v>
      </c>
      <c r="E19" s="2">
        <f>E14/2</f>
        <v>22.309867056785624</v>
      </c>
    </row>
    <row r="20" spans="1:9" x14ac:dyDescent="0.2">
      <c r="A20" s="15" t="s">
        <v>22</v>
      </c>
      <c r="B20" s="15"/>
      <c r="C20" s="5">
        <f>C19*C7*C8</f>
        <v>414.74838845974909</v>
      </c>
      <c r="D20" s="5">
        <f>D19*D7*D8</f>
        <v>223.98953552370037</v>
      </c>
      <c r="E20" s="5">
        <f>E19*E7*E8</f>
        <v>321.26208561771296</v>
      </c>
    </row>
    <row r="21" spans="1:9" x14ac:dyDescent="0.2">
      <c r="A21" s="15" t="s">
        <v>23</v>
      </c>
      <c r="B21" s="15"/>
      <c r="C21" s="5">
        <f>C18+C20</f>
        <v>2584.7387369269954</v>
      </c>
      <c r="D21" s="5">
        <f>D18+D20</f>
        <v>1395.9192838767201</v>
      </c>
      <c r="E21" s="5">
        <f>E18+E20</f>
        <v>2002.1327023968588</v>
      </c>
    </row>
    <row r="22" spans="1:9" x14ac:dyDescent="0.2">
      <c r="A22" s="15" t="s">
        <v>24</v>
      </c>
      <c r="B22" s="15"/>
      <c r="C22" s="5">
        <f>SUM(C21:E21)</f>
        <v>5982.7907232005746</v>
      </c>
    </row>
    <row r="23" spans="1:9" x14ac:dyDescent="0.2">
      <c r="A23" s="14" t="s">
        <v>25</v>
      </c>
      <c r="B23" s="14"/>
      <c r="C23" s="58">
        <f>C22/3</f>
        <v>1994.2635744001916</v>
      </c>
    </row>
    <row r="24" spans="1:9" x14ac:dyDescent="0.2">
      <c r="A24" s="4"/>
      <c r="B24" s="3"/>
    </row>
    <row r="25" spans="1:9" x14ac:dyDescent="0.2">
      <c r="A25" s="61" t="s">
        <v>18</v>
      </c>
      <c r="B25" s="61"/>
      <c r="C25" s="61"/>
      <c r="D25" s="61"/>
      <c r="E25" s="61"/>
      <c r="F25" s="61"/>
    </row>
    <row r="26" spans="1:9" x14ac:dyDescent="0.2">
      <c r="A26" s="61"/>
      <c r="B26" s="61"/>
      <c r="C26" s="61"/>
      <c r="D26" s="61"/>
      <c r="E26" s="61"/>
      <c r="F26" s="61"/>
    </row>
    <row r="27" spans="1:9" x14ac:dyDescent="0.2">
      <c r="A27" s="14" t="s">
        <v>26</v>
      </c>
      <c r="B27" s="14"/>
      <c r="C27" s="14"/>
      <c r="D27" s="5">
        <f>C19*C8</f>
        <v>3456.2365704979097</v>
      </c>
      <c r="E27" s="5">
        <f>D19*D8</f>
        <v>1866.5794626975032</v>
      </c>
      <c r="F27" s="5">
        <f>E19*E8</f>
        <v>2677.184046814275</v>
      </c>
      <c r="G27" s="8">
        <f>SUM(D27:F27)</f>
        <v>8000.0000800096877</v>
      </c>
      <c r="H27" s="1" t="s">
        <v>29</v>
      </c>
      <c r="I27" s="6">
        <v>8000</v>
      </c>
    </row>
  </sheetData>
  <mergeCells count="23">
    <mergeCell ref="A8:B8"/>
    <mergeCell ref="A3:B4"/>
    <mergeCell ref="A5:B5"/>
    <mergeCell ref="A6:B6"/>
    <mergeCell ref="A7:B7"/>
    <mergeCell ref="A1:E2"/>
    <mergeCell ref="C3:C4"/>
    <mergeCell ref="D3:D4"/>
    <mergeCell ref="E3:E4"/>
    <mergeCell ref="A23:B23"/>
    <mergeCell ref="A27:C27"/>
    <mergeCell ref="A13:B13"/>
    <mergeCell ref="A14:B14"/>
    <mergeCell ref="A18:B18"/>
    <mergeCell ref="A19:B19"/>
    <mergeCell ref="A11:E12"/>
    <mergeCell ref="A16:E17"/>
    <mergeCell ref="A25:F26"/>
    <mergeCell ref="G14:K14"/>
    <mergeCell ref="G13:K13"/>
    <mergeCell ref="A20:B20"/>
    <mergeCell ref="A21:B21"/>
    <mergeCell ref="A22:B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FFB75EABB8E746884C3C1E16476DC7" ma:contentTypeVersion="4" ma:contentTypeDescription="Create a new document." ma:contentTypeScope="" ma:versionID="050be212e3f469b17d7b2a59202b42d8">
  <xsd:schema xmlns:xsd="http://www.w3.org/2001/XMLSchema" xmlns:xs="http://www.w3.org/2001/XMLSchema" xmlns:p="http://schemas.microsoft.com/office/2006/metadata/properties" xmlns:ns3="5ceb0536-1acc-4862-92c6-245c2ba0e5e7" targetNamespace="http://schemas.microsoft.com/office/2006/metadata/properties" ma:root="true" ma:fieldsID="c196a8ee9f30b50449bf46a6aabe55bb" ns3:_="">
    <xsd:import namespace="5ceb0536-1acc-4862-92c6-245c2ba0e5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b0536-1acc-4862-92c6-245c2ba0e5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478E2B-3D21-4D38-AD87-B360AADC6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eb0536-1acc-4862-92c6-245c2ba0e5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0F6505-B963-46EE-86B5-D26255F9DDC3}">
  <ds:schemaRefs>
    <ds:schemaRef ds:uri="http://schemas.openxmlformats.org/package/2006/metadata/core-properties"/>
    <ds:schemaRef ds:uri="http://purl.org/dc/dcmitype/"/>
    <ds:schemaRef ds:uri="5ceb0536-1acc-4862-92c6-245c2ba0e5e7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EA0A6C5-FC1E-4181-9A70-05951AA4E6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Exercise 9a</vt:lpstr>
      <vt:lpstr>Exercise 9b</vt:lpstr>
      <vt:lpstr>Exercise 9c 1</vt:lpstr>
      <vt:lpstr>Exercise 9c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kuldip gadapa</dc:creator>
  <cp:lastModifiedBy>Microsoft Office User</cp:lastModifiedBy>
  <dcterms:created xsi:type="dcterms:W3CDTF">2021-02-23T23:26:00Z</dcterms:created>
  <dcterms:modified xsi:type="dcterms:W3CDTF">2021-09-21T20:55:09Z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0x010100E5FFB75EABB8E746884C3C1E16476DC7</vt:lpwstr>
  </property>
</Properties>
</file>